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kitchens/Desktop/excel-challenge/"/>
    </mc:Choice>
  </mc:AlternateContent>
  <xr:revisionPtr revIDLastSave="0" documentId="8_{B8C515DB-333D-F148-A98A-BE1250C6B9CF}" xr6:coauthVersionLast="45" xr6:coauthVersionMax="45" xr10:uidLastSave="{00000000-0000-0000-0000-000000000000}"/>
  <bookViews>
    <workbookView xWindow="80" yWindow="460" windowWidth="25520" windowHeight="12060" activeTab="4" xr2:uid="{00000000-000D-0000-FFFF-FFFF00000000}"/>
  </bookViews>
  <sheets>
    <sheet name="By Parent  Category" sheetId="7" r:id="rId1"/>
    <sheet name="By Child Category" sheetId="8" r:id="rId2"/>
    <sheet name="By Time of Year" sheetId="14" r:id="rId3"/>
    <sheet name="Sheet1" sheetId="1" r:id="rId4"/>
    <sheet name="Bonus" sheetId="15" r:id="rId5"/>
  </sheets>
  <calcPr calcId="191029"/>
  <pivotCaches>
    <pivotCache cacheId="22" r:id="rId6"/>
    <pivotCache cacheId="5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2" i="15"/>
  <c r="G3" i="15"/>
  <c r="G4" i="15"/>
  <c r="G5" i="15"/>
  <c r="G6" i="15"/>
  <c r="G7" i="15"/>
  <c r="G8" i="15"/>
  <c r="G9" i="15"/>
  <c r="G10" i="15"/>
  <c r="G11" i="15"/>
  <c r="G12" i="15"/>
  <c r="G13" i="15"/>
  <c r="F2" i="15"/>
  <c r="F3" i="15"/>
  <c r="F4" i="15"/>
  <c r="F5" i="15"/>
  <c r="F6" i="15"/>
  <c r="F7" i="15"/>
  <c r="F8" i="15"/>
  <c r="F9" i="15"/>
  <c r="F10" i="15"/>
  <c r="F11" i="15"/>
  <c r="F12" i="15"/>
  <c r="F13" i="15"/>
  <c r="E13" i="15"/>
  <c r="D13" i="15"/>
  <c r="E12" i="15"/>
  <c r="D12" i="15"/>
  <c r="E11" i="15"/>
  <c r="D11" i="15"/>
  <c r="E10" i="15"/>
  <c r="D10" i="15"/>
  <c r="E9" i="15"/>
  <c r="D9" i="15"/>
  <c r="E8" i="15"/>
  <c r="D8" i="15"/>
  <c r="E7" i="15"/>
  <c r="D7" i="15"/>
  <c r="E6" i="15"/>
  <c r="D6" i="15"/>
  <c r="E5" i="15"/>
  <c r="D5" i="15"/>
  <c r="E4" i="15"/>
  <c r="D4" i="15"/>
  <c r="E3" i="15"/>
  <c r="D3" i="15"/>
  <c r="E2" i="15"/>
  <c r="B2" i="15"/>
  <c r="C13" i="15"/>
  <c r="C12" i="15"/>
  <c r="C11" i="15"/>
  <c r="C10" i="15"/>
  <c r="C9" i="15"/>
  <c r="C8" i="15"/>
  <c r="C7" i="15"/>
  <c r="C6" i="15"/>
  <c r="C5" i="15"/>
  <c r="C4" i="15"/>
  <c r="C3" i="15"/>
  <c r="D2" i="15"/>
  <c r="C2" i="15"/>
  <c r="B13" i="15"/>
  <c r="B12" i="15"/>
  <c r="B11" i="15"/>
  <c r="B10" i="15"/>
  <c r="B9" i="15"/>
  <c r="B8" i="15"/>
  <c r="B7" i="15"/>
  <c r="B6" i="15"/>
  <c r="B5" i="15"/>
  <c r="B4" i="15"/>
  <c r="B3" i="1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44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352" i="1"/>
  <c r="P353" i="1"/>
  <c r="P354" i="1"/>
  <c r="P355" i="1"/>
  <c r="P356" i="1"/>
  <c r="P357" i="1"/>
  <c r="P35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8" i="1"/>
  <c r="P7" i="1"/>
  <c r="P6" i="1"/>
  <c r="P5" i="1"/>
  <c r="P4" i="1"/>
  <c r="P3" i="1"/>
  <c r="P2" i="1"/>
  <c r="O2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7" i="1"/>
  <c r="O6" i="1"/>
  <c r="O5" i="1"/>
  <c r="O4" i="1"/>
  <c r="O3" i="1"/>
</calcChain>
</file>

<file path=xl/sharedStrings.xml><?xml version="1.0" encoding="utf-8"?>
<sst xmlns="http://schemas.openxmlformats.org/spreadsheetml/2006/main" count="24822" uniqueCount="8401">
  <si>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</si>
  <si>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</si>
  <si>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</si>
  <si>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</si>
  <si>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</si>
  <si>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</si>
  <si>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</si>
  <si>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</si>
  <si>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</si>
  <si>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</si>
  <si>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</si>
  <si>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</si>
  <si>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</si>
  <si>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</si>
  <si>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</si>
  <si>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</si>
  <si>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</si>
  <si>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</si>
  <si>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</si>
  <si>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</si>
  <si>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</si>
  <si>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</si>
  <si>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</si>
  <si>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</si>
  <si>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</si>
  <si>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</si>
  <si>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</si>
  <si>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</si>
  <si>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</si>
  <si>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</si>
  <si>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</si>
  <si>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</si>
  <si>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</si>
  <si>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</si>
  <si>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</si>
  <si>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</si>
  <si>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</si>
  <si>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</si>
  <si>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</si>
  <si>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</si>
  <si>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</si>
  <si>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</si>
  <si>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</si>
  <si>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</si>
  <si>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</si>
  <si>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</si>
  <si>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</si>
  <si>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</si>
  <si>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</si>
  <si>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</si>
  <si>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</si>
  <si>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</si>
  <si>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</si>
  <si>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</si>
  <si>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</si>
  <si>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</si>
  <si>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</si>
  <si>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</si>
  <si>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</si>
  <si>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</si>
  <si>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</si>
  <si>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</si>
  <si>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</si>
  <si>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</si>
  <si>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</si>
  <si>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</si>
  <si>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</si>
  <si>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</si>
  <si>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</si>
  <si>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</si>
  <si>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</si>
  <si>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</si>
  <si>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</si>
  <si>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</si>
  <si>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</si>
  <si>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</si>
  <si>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</si>
  <si>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</si>
  <si>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</si>
  <si>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</si>
  <si>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</si>
  <si>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</si>
  <si>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</si>
  <si>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</si>
  <si>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</si>
  <si>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</si>
  <si>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</si>
  <si>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</si>
  <si>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</si>
  <si>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</si>
  <si>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</si>
  <si>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</si>
  <si>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</si>
  <si>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</si>
  <si>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</si>
  <si>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</si>
  <si>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</si>
  <si>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</si>
  <si>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</si>
  <si>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</si>
  <si>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</si>
  <si>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</si>
  <si>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</si>
  <si>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</si>
  <si>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</si>
  <si>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</si>
  <si>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</si>
  <si>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</si>
  <si>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</si>
  <si>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</si>
  <si>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</si>
  <si>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</si>
  <si>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</si>
  <si>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</si>
  <si>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</si>
  <si>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</si>
  <si>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</si>
  <si>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</si>
  <si>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</si>
  <si>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</si>
  <si>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</si>
  <si>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</si>
  <si>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</si>
  <si>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</si>
  <si>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</si>
  <si>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</si>
  <si>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</si>
  <si>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</si>
  <si>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</si>
  <si>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</si>
  <si>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</si>
  <si>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</si>
  <si>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</si>
  <si>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</si>
  <si>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</si>
  <si>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</si>
  <si>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</si>
  <si>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</si>
  <si>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</si>
  <si>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</si>
  <si>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</si>
  <si>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</si>
  <si>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</si>
  <si>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</si>
  <si>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</si>
  <si>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</si>
  <si>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</si>
  <si>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</si>
  <si>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</si>
  <si>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</si>
  <si>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</si>
  <si>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</si>
  <si>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</si>
  <si>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</si>
  <si>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</si>
  <si>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</si>
  <si>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</si>
  <si>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</si>
  <si>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</si>
  <si>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</si>
  <si>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</si>
  <si>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</si>
  <si>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</si>
  <si>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</si>
  <si>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</si>
  <si>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</si>
  <si>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</si>
  <si>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</si>
  <si>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</si>
  <si>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</si>
  <si>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</si>
  <si>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</si>
  <si>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</si>
  <si>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</si>
  <si>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</si>
  <si>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</si>
  <si>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</si>
  <si>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</si>
  <si>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</si>
  <si>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</si>
  <si>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</si>
  <si>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</si>
  <si>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</si>
  <si>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</si>
  <si>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</si>
  <si>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</si>
  <si>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</si>
  <si>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</si>
  <si>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</si>
  <si>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</si>
  <si>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</si>
  <si>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</si>
  <si>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</si>
  <si>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</si>
  <si>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</si>
  <si>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</si>
  <si>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</si>
  <si>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</si>
  <si>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</si>
  <si>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</si>
  <si>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</si>
  <si>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</si>
  <si>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</si>
  <si>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</si>
  <si>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</si>
  <si>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</si>
  <si>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</si>
  <si>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</si>
  <si>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</si>
  <si>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</si>
  <si>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</si>
  <si>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</si>
  <si>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</si>
  <si>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</si>
  <si>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</si>
  <si>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</si>
  <si>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</si>
  <si>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</si>
  <si>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</si>
  <si>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</si>
  <si>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</si>
  <si>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</si>
  <si>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</si>
  <si>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</si>
  <si>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</si>
  <si>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</si>
  <si>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</si>
  <si>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</si>
  <si>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</si>
  <si>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</si>
  <si>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</si>
  <si>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</si>
  <si>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</si>
  <si>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</si>
  <si>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</si>
  <si>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</si>
  <si>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</si>
  <si>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</si>
  <si>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</si>
  <si>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</si>
  <si>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</si>
  <si>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</si>
  <si>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</si>
  <si>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</si>
  <si>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</si>
  <si>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</si>
  <si>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</si>
  <si>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</si>
  <si>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</si>
  <si>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</si>
  <si>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</si>
  <si>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</si>
  <si>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</si>
  <si>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</si>
  <si>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</si>
  <si>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</si>
  <si>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</si>
  <si>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</si>
  <si>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</si>
  <si>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</si>
  <si>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</si>
  <si>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</si>
  <si>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</si>
  <si>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</si>
  <si>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</si>
  <si>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</si>
  <si>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</si>
  <si>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</si>
  <si>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</si>
  <si>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</si>
  <si>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</si>
  <si>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</si>
  <si>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</si>
  <si>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</si>
  <si>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</si>
  <si>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</si>
  <si>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</si>
  <si>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</si>
  <si>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</si>
  <si>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</si>
  <si>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</si>
  <si>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</si>
  <si>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</si>
  <si>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</si>
  <si>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</si>
  <si>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</si>
  <si>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</si>
  <si>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</si>
  <si>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</si>
  <si>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</si>
  <si>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</si>
  <si>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</si>
  <si>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</si>
  <si>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</si>
  <si>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</si>
  <si>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</si>
  <si>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</si>
  <si>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</si>
  <si>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</si>
  <si>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</si>
  <si>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</si>
  <si>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</si>
  <si>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</si>
  <si>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</si>
  <si>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</si>
  <si>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</si>
  <si>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</si>
  <si>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</si>
  <si>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</si>
  <si>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</si>
  <si>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</si>
  <si>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</si>
  <si>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</si>
  <si>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</si>
  <si>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</si>
  <si>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</si>
  <si>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</si>
  <si>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</si>
  <si>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</si>
  <si>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</si>
  <si>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</si>
  <si>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</si>
  <si>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</si>
  <si>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</si>
  <si>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</si>
  <si>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</si>
  <si>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</si>
  <si>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</si>
  <si>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</si>
  <si>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</si>
  <si>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</si>
  <si>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</si>
  <si>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</si>
  <si>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</si>
  <si>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</si>
  <si>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</si>
  <si>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</si>
  <si>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</si>
  <si>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</si>
  <si>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</si>
  <si>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</si>
  <si>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</si>
  <si>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</si>
  <si>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</si>
  <si>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</si>
  <si>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</si>
  <si>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</si>
  <si>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</si>
  <si>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</si>
  <si>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</si>
  <si>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</si>
  <si>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</si>
  <si>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</si>
  <si>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</si>
  <si>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</si>
  <si>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</si>
  <si>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</si>
  <si>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</si>
  <si>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</si>
  <si>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</si>
  <si>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</si>
  <si>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</si>
  <si>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</si>
  <si>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</si>
  <si>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</si>
  <si>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</si>
  <si>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</si>
  <si>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</si>
  <si>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</si>
  <si>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</si>
  <si>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</si>
  <si>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</si>
  <si>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</si>
  <si>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</si>
  <si>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</si>
  <si>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</si>
  <si>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</si>
  <si>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</si>
  <si>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</si>
  <si>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</si>
  <si>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</si>
  <si>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</si>
  <si>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</si>
  <si>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</si>
  <si>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</si>
  <si>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</si>
  <si>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</si>
  <si>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</si>
  <si>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</si>
  <si>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</si>
  <si>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</si>
  <si>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</si>
  <si>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</si>
  <si>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</si>
  <si>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</si>
  <si>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</si>
  <si>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</si>
  <si>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</si>
  <si>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</si>
  <si>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</si>
  <si>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</si>
  <si>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</si>
  <si>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</si>
  <si>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</si>
  <si>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</si>
  <si>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</si>
  <si>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</si>
  <si>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</si>
  <si>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</si>
  <si>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</si>
  <si>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</si>
  <si>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</si>
  <si>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</si>
  <si>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</si>
  <si>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</si>
  <si>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</si>
  <si>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</si>
  <si>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</si>
  <si>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</si>
  <si>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</si>
  <si>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</si>
  <si>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</si>
  <si>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</si>
  <si>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</si>
  <si>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</si>
  <si>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</si>
  <si>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</si>
  <si>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</si>
  <si>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</si>
  <si>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</si>
  <si>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</si>
  <si>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</si>
  <si>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</si>
  <si>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</si>
  <si>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</si>
  <si>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</si>
  <si>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</si>
  <si>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</si>
  <si>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</si>
  <si>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</si>
  <si>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</si>
  <si>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</si>
  <si>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</si>
  <si>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</si>
  <si>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</si>
  <si>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</si>
  <si>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</si>
  <si>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</si>
  <si>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</si>
  <si>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</si>
  <si>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</si>
  <si>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</si>
  <si>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</si>
  <si>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</si>
  <si>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</si>
  <si>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</si>
  <si>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</si>
  <si>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</si>
  <si>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</si>
  <si>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</si>
  <si>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</si>
  <si>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</si>
  <si>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</si>
  <si>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</si>
  <si>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</si>
  <si>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</si>
  <si>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</si>
  <si>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</si>
  <si>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</si>
  <si>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</si>
  <si>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</si>
  <si>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</si>
  <si>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</si>
  <si>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</si>
  <si>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</si>
  <si>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</si>
  <si>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</si>
  <si>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</si>
  <si>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</si>
  <si>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</si>
  <si>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</si>
  <si>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</si>
  <si>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</si>
  <si>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</si>
  <si>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</si>
  <si>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</si>
  <si>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</si>
  <si>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</si>
  <si>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</si>
  <si>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</si>
  <si>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</si>
  <si>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</si>
  <si>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</si>
  <si>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</si>
  <si>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</si>
  <si>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</si>
  <si>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</si>
  <si>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</si>
  <si>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</si>
  <si>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</si>
  <si>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</si>
  <si>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</si>
  <si>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</si>
  <si>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</si>
  <si>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</si>
  <si>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</si>
  <si>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</si>
  <si>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</si>
  <si>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</si>
  <si>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</si>
  <si>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</si>
  <si>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</si>
  <si>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</si>
  <si>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</si>
  <si>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</si>
  <si>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</si>
  <si>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</si>
  <si>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</si>
  <si>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</si>
  <si>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</si>
  <si>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</si>
  <si>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</si>
  <si>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</si>
  <si>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</si>
  <si>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</si>
  <si>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</si>
  <si>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</si>
  <si>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</si>
  <si>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</si>
  <si>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</si>
  <si>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</si>
  <si>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</si>
  <si>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</si>
  <si>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</si>
  <si>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</si>
  <si>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</si>
  <si>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</si>
  <si>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</si>
  <si>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</si>
  <si>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</si>
  <si>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</si>
  <si>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</si>
  <si>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</si>
  <si>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</si>
  <si>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</si>
  <si>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</si>
  <si>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</si>
  <si>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</si>
  <si>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</si>
  <si>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</si>
  <si>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</si>
  <si>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</si>
  <si>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</si>
  <si>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</si>
  <si>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</si>
  <si>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</si>
  <si>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</si>
  <si>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</si>
  <si>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</si>
  <si>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</si>
  <si>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</si>
  <si>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</si>
  <si>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</si>
  <si>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</si>
  <si>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</si>
  <si>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</si>
  <si>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</si>
  <si>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</si>
  <si>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</si>
  <si>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</si>
  <si>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</si>
  <si>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</si>
  <si>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</si>
  <si>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</si>
  <si>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</si>
  <si>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</si>
  <si>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</si>
  <si>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</si>
  <si>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</si>
  <si>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</si>
  <si>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</si>
  <si>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</si>
  <si>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</si>
  <si>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</si>
  <si>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</si>
  <si>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</si>
  <si>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</si>
  <si>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</si>
  <si>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</si>
  <si>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</si>
  <si>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</si>
  <si>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</si>
  <si>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</si>
  <si>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</si>
  <si>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</si>
  <si>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</si>
  <si>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</si>
  <si>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</si>
  <si>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</si>
  <si>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</si>
  <si>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</si>
  <si>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</si>
  <si>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</si>
  <si>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</si>
  <si>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</si>
  <si>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</si>
  <si>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</si>
  <si>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</si>
  <si>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</si>
  <si>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</si>
  <si>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</si>
  <si>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</si>
  <si>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</si>
  <si>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</si>
  <si>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</si>
  <si>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</si>
  <si>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</si>
  <si>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</si>
  <si>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</si>
  <si>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</si>
  <si>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</si>
  <si>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</si>
  <si>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</si>
  <si>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</si>
  <si>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</si>
  <si>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</si>
  <si>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</si>
  <si>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</si>
  <si>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</si>
  <si>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</si>
  <si>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</si>
  <si>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</si>
  <si>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</si>
  <si>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</si>
  <si>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</si>
  <si>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</si>
  <si>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</si>
  <si>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</si>
  <si>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</si>
  <si>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</si>
  <si>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</si>
  <si>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</si>
  <si>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</si>
  <si>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</si>
  <si>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</si>
  <si>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</si>
  <si>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</si>
  <si>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</si>
  <si>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</si>
  <si>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</si>
  <si>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</si>
  <si>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</si>
  <si>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</si>
  <si>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</si>
  <si>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</si>
  <si>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</si>
  <si>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</si>
  <si>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</si>
  <si>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</si>
  <si>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</si>
  <si>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</si>
  <si>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</si>
  <si>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</si>
  <si>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</si>
  <si>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</si>
  <si>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</si>
  <si>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</si>
  <si>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</si>
  <si>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</si>
  <si>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</si>
  <si>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</si>
  <si>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</si>
  <si>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</si>
  <si>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</si>
  <si>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</si>
  <si>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</si>
  <si>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</si>
  <si>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</si>
  <si>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</si>
  <si>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</si>
  <si>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</si>
  <si>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</si>
  <si>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</si>
  <si>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</si>
  <si>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</si>
  <si>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</si>
  <si>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</si>
  <si>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</si>
  <si>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</si>
  <si>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</si>
  <si>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</si>
  <si>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</si>
  <si>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</si>
  <si>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</si>
  <si>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</si>
  <si>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</si>
  <si>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</si>
  <si>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</si>
  <si>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</si>
  <si>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</si>
  <si>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</si>
  <si>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</si>
  <si>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</si>
  <si>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</si>
  <si>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</si>
  <si>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</si>
  <si>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</si>
  <si>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</si>
  <si>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</si>
  <si>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</si>
  <si>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</si>
  <si>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</si>
  <si>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</si>
  <si>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</si>
  <si>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</si>
  <si>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</si>
  <si>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</si>
  <si>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</si>
  <si>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</si>
  <si>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</si>
  <si>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</si>
  <si>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</si>
  <si>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</si>
  <si>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</si>
  <si>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</si>
  <si>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</si>
  <si>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</si>
  <si>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</si>
  <si>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</si>
  <si>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</si>
  <si>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</si>
  <si>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</si>
  <si>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</si>
  <si>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</si>
  <si>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</si>
  <si>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</si>
  <si>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</si>
  <si>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</si>
  <si>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</si>
  <si>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</si>
  <si>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</si>
  <si>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</si>
  <si>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</si>
  <si>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</si>
  <si>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</si>
  <si>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</si>
  <si>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</si>
  <si>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</si>
  <si>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</si>
  <si>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</si>
  <si>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</si>
  <si>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</si>
  <si>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</si>
  <si>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</si>
  <si>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</si>
  <si>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</si>
  <si>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</si>
  <si>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</si>
  <si>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</si>
  <si>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</si>
  <si>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</si>
  <si>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</si>
  <si>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</si>
  <si>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</si>
  <si>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</si>
  <si>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</si>
  <si>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</si>
  <si>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</si>
  <si>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</si>
  <si>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</si>
  <si>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</si>
  <si>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</si>
  <si>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</si>
  <si>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</si>
  <si>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</si>
  <si>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</si>
  <si>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</si>
  <si>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</si>
  <si>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</si>
  <si>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</si>
  <si>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</si>
  <si>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</si>
  <si>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</si>
  <si>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</si>
  <si>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</si>
  <si>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</si>
  <si>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</si>
  <si>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</si>
  <si>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</si>
  <si>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</si>
  <si>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</si>
  <si>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</si>
  <si>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</si>
  <si>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</si>
  <si>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</si>
  <si>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</si>
  <si>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</si>
  <si>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</si>
  <si>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</si>
  <si>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</si>
  <si>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</si>
  <si>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</si>
  <si>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</si>
  <si>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</si>
  <si>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</si>
  <si>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</si>
  <si>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</si>
  <si>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</si>
  <si>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</si>
  <si>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</si>
  <si>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</si>
  <si>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</si>
  <si>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</si>
  <si>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</si>
  <si>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</si>
  <si>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</si>
  <si>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</si>
  <si>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</si>
  <si>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</si>
  <si>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</si>
  <si>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</si>
  <si>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</si>
  <si>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</si>
  <si>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</si>
  <si>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</si>
  <si>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</si>
  <si>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</si>
  <si>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</si>
  <si>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</si>
  <si>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</si>
  <si>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</si>
  <si>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</si>
  <si>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</si>
  <si>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</si>
  <si>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</si>
  <si>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</si>
  <si>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</si>
  <si>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</si>
  <si>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</si>
  <si>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</si>
  <si>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</si>
  <si>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</si>
  <si>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</si>
  <si>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</si>
  <si>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</si>
  <si>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</si>
  <si>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</si>
  <si>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</si>
  <si>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</si>
  <si>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</si>
  <si>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</si>
  <si>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</si>
  <si>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</si>
  <si>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</si>
  <si>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</si>
  <si>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</si>
  <si>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</si>
  <si>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</si>
  <si>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</si>
  <si>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</si>
  <si>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</si>
  <si>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</si>
  <si>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</si>
  <si>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</si>
  <si>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</si>
  <si>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</si>
  <si>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</si>
  <si>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</si>
  <si>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</si>
  <si>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</si>
  <si>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</si>
  <si>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</si>
  <si>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</si>
  <si>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</si>
  <si>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</si>
  <si>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</si>
  <si>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</si>
  <si>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</si>
  <si>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</si>
  <si>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</si>
  <si>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</si>
  <si>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</si>
  <si>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</si>
  <si>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</si>
  <si>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</si>
  <si>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</si>
  <si>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</si>
  <si>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</si>
  <si>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</si>
  <si>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</si>
  <si>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</si>
  <si>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</si>
  <si>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</si>
  <si>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</si>
  <si>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</si>
  <si>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</si>
  <si>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</si>
  <si>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</si>
  <si>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</si>
  <si>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</si>
  <si>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</si>
  <si>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</si>
  <si>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</si>
  <si>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</si>
  <si>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</si>
  <si>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</si>
  <si>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</si>
  <si>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</si>
  <si>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</si>
  <si>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</si>
  <si>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</si>
  <si>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</si>
  <si>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</si>
  <si>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</si>
  <si>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</si>
  <si>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</si>
  <si>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</si>
  <si>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</si>
  <si>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</si>
  <si>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</si>
  <si>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</si>
  <si>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</si>
  <si>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</si>
  <si>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</si>
  <si>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</si>
  <si>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</si>
  <si>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</si>
  <si>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</si>
  <si>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</si>
  <si>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</si>
  <si>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</si>
  <si>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</si>
  <si>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</si>
  <si>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</si>
  <si>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</si>
  <si>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</si>
  <si>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</si>
  <si>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</si>
  <si>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</si>
  <si>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</si>
  <si>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</si>
  <si>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</si>
  <si>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</si>
  <si>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</si>
  <si>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</si>
  <si>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</si>
  <si>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</si>
  <si>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</si>
  <si>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</si>
  <si>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</si>
  <si>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</si>
  <si>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</si>
  <si>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</si>
  <si>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</si>
  <si>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</si>
  <si>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</si>
  <si>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</si>
  <si>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</si>
  <si>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</si>
  <si>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</si>
  <si>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</si>
  <si>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</si>
  <si>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</si>
  <si>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</si>
  <si>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</si>
  <si>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</si>
  <si>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</si>
  <si>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</si>
  <si>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</si>
  <si>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</si>
  <si>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</si>
  <si>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</si>
  <si>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</si>
  <si>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</si>
  <si>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</si>
  <si>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</si>
  <si>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</si>
  <si>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</si>
  <si>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</si>
  <si>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</si>
  <si>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</si>
  <si>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</si>
  <si>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</si>
  <si>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</si>
  <si>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</si>
  <si>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</si>
  <si>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</si>
  <si>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</si>
  <si>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</si>
  <si>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</si>
  <si>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</si>
  <si>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</si>
  <si>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</si>
  <si>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</si>
  <si>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</si>
  <si>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</si>
  <si>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</si>
  <si>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</si>
  <si>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</si>
  <si>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</si>
  <si>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</si>
  <si>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</si>
  <si>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</si>
  <si>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</si>
  <si>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</si>
  <si>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</si>
  <si>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</si>
  <si>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</si>
  <si>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</si>
  <si>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</si>
  <si>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</si>
  <si>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</si>
  <si>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</si>
  <si>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</si>
  <si>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</si>
  <si>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</si>
  <si>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</si>
  <si>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</si>
  <si>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</si>
  <si>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</si>
  <si>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</si>
  <si>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</si>
  <si>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</si>
  <si>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</si>
  <si>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</si>
  <si>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</si>
  <si>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</si>
  <si>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</si>
  <si>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</si>
  <si>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</si>
  <si>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</si>
  <si>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</si>
  <si>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</si>
  <si>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</si>
  <si>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</si>
  <si>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</si>
  <si>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</si>
  <si>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</si>
  <si>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</si>
  <si>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</si>
  <si>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</si>
  <si>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</si>
  <si>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</si>
  <si>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</si>
  <si>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</si>
  <si>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</si>
  <si>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</si>
  <si>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</si>
  <si>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</si>
  <si>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</si>
  <si>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</si>
  <si>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</si>
  <si>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</si>
  <si>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</si>
  <si>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</si>
  <si>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</si>
  <si>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</si>
  <si>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</si>
  <si>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</si>
  <si>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</si>
  <si>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</si>
  <si>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</si>
  <si>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</si>
  <si>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</si>
  <si>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</si>
  <si>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</si>
  <si>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</si>
  <si>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</si>
  <si>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</si>
  <si>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</si>
  <si>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</si>
  <si>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</si>
  <si>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</si>
  <si>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</si>
  <si>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</si>
  <si>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</si>
  <si>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</si>
  <si>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</si>
  <si>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</si>
  <si>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</si>
  <si>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</si>
  <si>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</si>
  <si>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</si>
  <si>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</si>
  <si>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</si>
  <si>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</si>
  <si>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</si>
  <si>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</si>
  <si>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</si>
  <si>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</si>
  <si>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</si>
  <si>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</si>
  <si>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</si>
  <si>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</si>
  <si>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</si>
  <si>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</si>
  <si>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</si>
  <si>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</si>
  <si>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</si>
  <si>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</si>
  <si>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</si>
  <si>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</si>
  <si>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</si>
  <si>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</si>
  <si>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</si>
  <si>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</si>
  <si>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</si>
  <si>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</si>
  <si>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</si>
  <si>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</si>
  <si>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</si>
  <si>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</si>
  <si>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</si>
  <si>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</si>
  <si>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</si>
  <si>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</si>
  <si>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</si>
  <si>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</si>
  <si>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</si>
  <si>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</si>
  <si>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</si>
  <si>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</si>
  <si>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</si>
  <si>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</si>
  <si>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</si>
  <si>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</si>
  <si>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</si>
  <si>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</si>
  <si>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</si>
  <si>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</si>
  <si>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</si>
  <si>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</si>
  <si>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</si>
  <si>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</si>
  <si>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</si>
  <si>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</si>
  <si>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</si>
  <si>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</si>
  <si>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</si>
  <si>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</si>
  <si>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</si>
  <si>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</si>
  <si>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</si>
  <si>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</si>
  <si>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</si>
  <si>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</si>
  <si>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</si>
  <si>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</si>
  <si>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</si>
  <si>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</si>
  <si>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</si>
  <si>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</si>
  <si>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</si>
  <si>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</si>
  <si>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</si>
  <si>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</si>
  <si>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</si>
  <si>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</si>
  <si>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</si>
  <si>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</si>
  <si>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</si>
  <si>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</si>
  <si>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</si>
  <si>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</si>
  <si>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</si>
  <si>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</si>
  <si>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</si>
  <si>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</si>
  <si>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</si>
  <si>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</si>
  <si>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</si>
  <si>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</si>
  <si>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</si>
  <si>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</si>
  <si>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</si>
  <si>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</si>
  <si>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</si>
  <si>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</si>
  <si>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</si>
  <si>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</si>
  <si>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</si>
  <si>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</si>
  <si>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</si>
  <si>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</si>
  <si>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</si>
  <si>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</si>
  <si>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</si>
  <si>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</si>
  <si>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</si>
  <si>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</si>
  <si>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</si>
  <si>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</si>
  <si>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</si>
  <si>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</si>
  <si>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</si>
  <si>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</si>
  <si>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</si>
  <si>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</si>
  <si>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</si>
  <si>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</si>
  <si>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</si>
  <si>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</si>
  <si>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</si>
  <si>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</si>
  <si>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</si>
  <si>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</si>
  <si>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</si>
  <si>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</si>
  <si>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</si>
  <si>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</si>
  <si>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</si>
  <si>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</si>
  <si>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</si>
  <si>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</si>
  <si>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</si>
  <si>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</si>
  <si>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</si>
  <si>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</si>
  <si>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</si>
  <si>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</si>
  <si>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</si>
  <si>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</si>
  <si>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</si>
  <si>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</si>
  <si>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</si>
  <si>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</si>
  <si>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</si>
  <si>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</si>
  <si>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</si>
  <si>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</si>
  <si>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</si>
  <si>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</si>
  <si>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</si>
  <si>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</si>
  <si>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</si>
  <si>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</si>
  <si>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</si>
  <si>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</si>
  <si>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</si>
  <si>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</si>
  <si>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</si>
  <si>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</si>
  <si>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</si>
  <si>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</si>
  <si>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</si>
  <si>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</si>
  <si>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</si>
  <si>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</si>
  <si>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</si>
  <si>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</si>
  <si>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</si>
  <si>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</si>
  <si>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</si>
  <si>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</si>
  <si>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</si>
  <si>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</si>
  <si>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</si>
  <si>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</si>
  <si>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</si>
  <si>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</si>
  <si>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</si>
  <si>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</si>
  <si>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</si>
  <si>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</si>
  <si>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</si>
  <si>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</si>
  <si>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</si>
  <si>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</si>
  <si>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</si>
  <si>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</si>
  <si>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</si>
  <si>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</si>
  <si>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</si>
  <si>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</si>
  <si>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</si>
  <si>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</si>
  <si>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</si>
  <si>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</si>
  <si>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</si>
  <si>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</si>
  <si>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</si>
  <si>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</si>
  <si>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</si>
  <si>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</si>
  <si>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</si>
  <si>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</si>
  <si>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</si>
  <si>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</si>
  <si>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</si>
  <si>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</si>
  <si>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</si>
  <si>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</si>
  <si>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</si>
  <si>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</si>
  <si>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</si>
  <si>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</si>
  <si>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</si>
  <si>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</si>
  <si>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</si>
  <si>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</si>
  <si>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</si>
  <si>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</si>
  <si>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</si>
  <si>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</si>
  <si>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</si>
  <si>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</si>
  <si>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</si>
  <si>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</si>
  <si>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</si>
  <si>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</si>
  <si>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</si>
  <si>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</si>
  <si>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</si>
  <si>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</si>
  <si>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</si>
  <si>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</si>
  <si>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</si>
  <si>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</si>
  <si>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</si>
  <si>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</si>
  <si>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</si>
  <si>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</si>
  <si>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</si>
  <si>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</si>
  <si>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</si>
  <si>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</si>
  <si>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</si>
  <si>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</si>
  <si>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</si>
  <si>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</si>
  <si>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</si>
  <si>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</si>
  <si>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</si>
  <si>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</si>
  <si>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</si>
  <si>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</si>
  <si>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</si>
  <si>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</si>
  <si>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</si>
  <si>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</si>
  <si>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</si>
  <si>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</si>
  <si>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</si>
  <si>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</si>
  <si>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</si>
  <si>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</si>
  <si>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</si>
  <si>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</si>
  <si>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</si>
  <si>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</si>
  <si>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</si>
  <si>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</si>
  <si>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</si>
  <si>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</si>
  <si>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</si>
  <si>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</si>
  <si>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</si>
  <si>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</si>
  <si>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</si>
  <si>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</si>
  <si>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</si>
  <si>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</si>
  <si>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</si>
  <si>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</si>
  <si>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</si>
  <si>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</si>
  <si>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</si>
  <si>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</si>
  <si>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</si>
  <si>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</si>
  <si>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</si>
  <si>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</si>
  <si>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</si>
  <si>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</si>
  <si>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</si>
  <si>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</si>
  <si>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</si>
  <si>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</si>
  <si>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</si>
  <si>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</si>
  <si>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</si>
  <si>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</si>
  <si>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</si>
  <si>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</si>
  <si>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</si>
  <si>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</si>
  <si>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</si>
  <si>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</si>
  <si>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</si>
  <si>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</si>
  <si>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</si>
  <si>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</si>
  <si>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</si>
  <si>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</si>
  <si>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</si>
  <si>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</si>
  <si>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</si>
  <si>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</si>
  <si>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</si>
  <si>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</si>
  <si>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</si>
  <si>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</si>
  <si>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</si>
  <si>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</si>
  <si>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</si>
  <si>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</si>
  <si>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</si>
  <si>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</si>
  <si>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</si>
  <si>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</si>
  <si>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</si>
  <si>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</si>
  <si>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</si>
  <si>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</si>
  <si>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</si>
  <si>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</si>
  <si>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</si>
  <si>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</si>
  <si>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</si>
  <si>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</si>
  <si>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</si>
  <si>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</si>
  <si>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</si>
  <si>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</si>
  <si>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</si>
  <si>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</si>
  <si>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</si>
  <si>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</si>
  <si>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</si>
  <si>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</si>
  <si>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</si>
  <si>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</si>
  <si>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</si>
  <si>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</si>
  <si>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</si>
  <si>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</si>
  <si>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</si>
  <si>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</si>
  <si>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</si>
  <si>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</si>
  <si>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</si>
  <si>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</si>
  <si>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</si>
  <si>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</si>
  <si>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</si>
  <si>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</si>
  <si>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</si>
  <si>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</si>
  <si>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</si>
  <si>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</si>
  <si>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</si>
  <si>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</si>
  <si>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</si>
  <si>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</si>
  <si>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</si>
  <si>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</si>
  <si>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</si>
  <si>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</si>
  <si>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</si>
  <si>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</si>
  <si>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</si>
  <si>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</si>
  <si>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</si>
  <si>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</si>
  <si>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</si>
  <si>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</si>
  <si>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</si>
  <si>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</si>
  <si>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</si>
  <si>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</si>
  <si>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</si>
  <si>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</si>
  <si>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</si>
  <si>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</si>
  <si>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</si>
  <si>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</si>
  <si>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</si>
  <si>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</si>
  <si>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</si>
  <si>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</si>
  <si>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</si>
  <si>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</si>
  <si>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</si>
  <si>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</si>
  <si>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</si>
  <si>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</si>
  <si>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</si>
  <si>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</si>
  <si>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</si>
  <si>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</si>
  <si>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</si>
  <si>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</si>
  <si>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</si>
  <si>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</si>
  <si>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</si>
  <si>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</si>
  <si>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</si>
  <si>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</si>
  <si>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</si>
  <si>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</si>
  <si>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</si>
  <si>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</si>
  <si>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</si>
  <si>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</si>
  <si>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</si>
  <si>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</si>
  <si>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</si>
  <si>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</si>
  <si>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</si>
  <si>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</si>
  <si>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</si>
  <si>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</si>
  <si>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</si>
  <si>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</si>
  <si>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</si>
  <si>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</si>
  <si>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</si>
  <si>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</si>
  <si>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</si>
  <si>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</si>
  <si>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</si>
  <si>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</si>
  <si>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</si>
  <si>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</si>
  <si>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</si>
  <si>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</si>
  <si>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</si>
  <si>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</si>
  <si>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</si>
  <si>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</si>
  <si>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</si>
  <si>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</si>
  <si>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</si>
  <si>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</si>
  <si>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</si>
  <si>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</si>
  <si>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</si>
  <si>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</si>
  <si>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</si>
  <si>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</si>
  <si>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</si>
  <si>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</si>
  <si>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</si>
  <si>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</si>
  <si>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</si>
  <si>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</si>
  <si>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</si>
  <si>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</si>
  <si>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</si>
  <si>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</si>
  <si>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</si>
  <si>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</si>
  <si>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</si>
  <si>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</si>
  <si>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</si>
  <si>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</si>
  <si>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</si>
  <si>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</si>
  <si>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</si>
  <si>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</si>
  <si>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</si>
  <si>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</si>
  <si>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</si>
  <si>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</si>
  <si>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</si>
  <si>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</si>
  <si>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</si>
  <si>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</si>
  <si>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</si>
  <si>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</si>
  <si>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</si>
  <si>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</si>
  <si>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</si>
  <si>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</si>
  <si>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</si>
  <si>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</si>
  <si>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</si>
  <si>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</si>
  <si>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</si>
  <si>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</si>
  <si>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</si>
  <si>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</si>
  <si>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</si>
  <si>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</si>
  <si>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</si>
  <si>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</si>
  <si>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</si>
  <si>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</si>
  <si>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</si>
  <si>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</si>
  <si>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</si>
  <si>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</si>
  <si>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</si>
  <si>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</si>
  <si>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</si>
  <si>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</si>
  <si>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</si>
  <si>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</si>
  <si>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</si>
  <si>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</si>
  <si>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</si>
  <si>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</si>
  <si>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</si>
  <si>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</si>
  <si>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</si>
  <si>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</si>
  <si>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</si>
  <si>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</si>
  <si>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</si>
  <si>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</si>
  <si>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</si>
  <si>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</si>
  <si>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</si>
  <si>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</si>
  <si>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</si>
  <si>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</si>
  <si>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</si>
  <si>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</si>
  <si>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</si>
  <si>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</si>
  <si>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</si>
  <si>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</si>
  <si>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</si>
  <si>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</si>
  <si>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</si>
  <si>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</si>
  <si>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</si>
  <si>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</si>
  <si>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</si>
  <si>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</si>
  <si>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</si>
  <si>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</si>
  <si>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</si>
  <si>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</si>
  <si>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</si>
  <si>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</si>
  <si>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</si>
  <si>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</si>
  <si>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</si>
  <si>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</si>
  <si>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</si>
  <si>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</si>
  <si>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</si>
  <si>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</si>
  <si>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</si>
  <si>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</si>
  <si>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</si>
  <si>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</si>
  <si>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</si>
  <si>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</si>
  <si>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</si>
  <si>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</si>
  <si>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</si>
  <si>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</si>
  <si>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</si>
  <si>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</si>
  <si>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</si>
  <si>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</si>
  <si>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</si>
  <si>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</si>
  <si>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</si>
  <si>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</si>
  <si>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</si>
  <si>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</si>
  <si>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</si>
  <si>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</si>
  <si>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</si>
  <si>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</si>
  <si>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</si>
  <si>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</si>
  <si>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</si>
  <si>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</si>
  <si>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</si>
  <si>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</si>
  <si>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</si>
  <si>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</si>
  <si>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</si>
  <si>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</si>
  <si>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</si>
  <si>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</si>
  <si>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</si>
  <si>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</si>
  <si>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</si>
  <si>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</si>
  <si>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</si>
  <si>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</si>
  <si>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</si>
  <si>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</si>
  <si>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</si>
  <si>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</si>
  <si>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</si>
  <si>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</si>
  <si>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</si>
  <si>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</si>
  <si>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</si>
  <si>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</si>
  <si>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</si>
  <si>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</si>
  <si>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</si>
  <si>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</si>
  <si>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</si>
  <si>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</si>
  <si>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</si>
  <si>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</si>
  <si>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</si>
  <si>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</si>
  <si>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</si>
  <si>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</si>
  <si>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</si>
  <si>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</si>
  <si>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</si>
  <si>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</si>
  <si>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</si>
  <si>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</si>
  <si>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</si>
  <si>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</si>
  <si>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</si>
  <si>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</si>
  <si>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</si>
  <si>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</si>
  <si>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</si>
  <si>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</si>
  <si>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</si>
  <si>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</si>
  <si>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</si>
  <si>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</si>
  <si>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</si>
  <si>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</si>
  <si>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</si>
  <si>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</si>
  <si>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</si>
  <si>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</si>
  <si>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</si>
  <si>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</si>
  <si>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</si>
  <si>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</si>
  <si>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</si>
  <si>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</si>
  <si>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</si>
  <si>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</si>
  <si>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</si>
  <si>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</si>
  <si>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</si>
  <si>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</si>
  <si>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</si>
  <si>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</si>
  <si>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</si>
  <si>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</si>
  <si>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</si>
  <si>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</si>
  <si>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</si>
  <si>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</si>
  <si>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</si>
  <si>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</si>
  <si>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</si>
  <si>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</si>
  <si>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</si>
  <si>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</si>
  <si>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</si>
  <si>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</si>
  <si>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</si>
  <si>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</si>
  <si>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</si>
  <si>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</si>
  <si>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</si>
  <si>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</si>
  <si>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</si>
  <si>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</si>
  <si>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</si>
  <si>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</si>
  <si>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</si>
  <si>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</si>
  <si>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</si>
  <si>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</si>
  <si>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</si>
  <si>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</si>
  <si>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</si>
  <si>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</si>
  <si>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</si>
  <si>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</si>
  <si>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</si>
  <si>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</si>
  <si>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</si>
  <si>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</si>
  <si>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</si>
  <si>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</si>
  <si>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</si>
  <si>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</si>
  <si>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</si>
  <si>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</si>
  <si>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</si>
  <si>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</si>
  <si>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</si>
  <si>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</si>
  <si>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</si>
  <si>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</si>
  <si>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</si>
  <si>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</si>
  <si>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</si>
  <si>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</si>
  <si>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</si>
  <si>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</si>
  <si>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</si>
  <si>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</si>
  <si>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</si>
  <si>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</si>
  <si>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</si>
  <si>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</si>
  <si>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</si>
  <si>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</si>
  <si>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</si>
  <si>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</si>
  <si>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</si>
  <si>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</si>
  <si>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</si>
  <si>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</si>
  <si>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</si>
  <si>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</si>
  <si>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</si>
  <si>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</si>
  <si>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</si>
  <si>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</si>
  <si>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</si>
  <si>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</si>
  <si>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</si>
  <si>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</si>
  <si>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</si>
  <si>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</si>
  <si>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</si>
  <si>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</si>
  <si>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</si>
  <si>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</si>
  <si>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</si>
  <si>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</si>
  <si>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</si>
  <si>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</si>
  <si>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</si>
  <si>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</si>
  <si>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</si>
  <si>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</si>
  <si>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</si>
  <si>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</si>
  <si>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</si>
  <si>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</si>
  <si>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</si>
  <si>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</si>
  <si>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</si>
  <si>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</si>
  <si>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</si>
  <si>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</si>
  <si>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</si>
  <si>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</si>
  <si>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</si>
  <si>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</si>
  <si>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</si>
  <si>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</si>
  <si>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</si>
  <si>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</si>
  <si>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</si>
  <si>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</si>
  <si>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</si>
  <si>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</si>
  <si>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</si>
  <si>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</si>
  <si>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</si>
  <si>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</si>
  <si>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</si>
  <si>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</si>
  <si>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</si>
  <si>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</si>
  <si>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</si>
  <si>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</si>
  <si>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</si>
  <si>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</si>
  <si>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</si>
  <si>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</si>
  <si>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</si>
  <si>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</si>
  <si>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</si>
  <si>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</si>
  <si>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</si>
  <si>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</si>
  <si>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</si>
  <si>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</si>
  <si>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</si>
  <si>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</si>
  <si>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</si>
  <si>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</si>
  <si>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</si>
  <si>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</si>
  <si>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</si>
  <si>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</si>
  <si>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</si>
  <si>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</si>
  <si>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</si>
  <si>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</si>
  <si>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</si>
  <si>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</si>
  <si>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</si>
  <si>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</si>
  <si>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</si>
  <si>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</si>
  <si>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</si>
  <si>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</si>
  <si>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</si>
  <si>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</si>
  <si>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</si>
  <si>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</si>
  <si>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</si>
  <si>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</si>
  <si>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</si>
  <si>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</si>
  <si>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</si>
  <si>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</si>
  <si>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</si>
  <si>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</si>
  <si>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</si>
  <si>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</si>
  <si>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</si>
  <si>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</si>
  <si>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</si>
  <si>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</si>
  <si>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</si>
  <si>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</si>
  <si>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</si>
  <si>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</si>
  <si>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</si>
  <si>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</si>
  <si>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</si>
  <si>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</si>
  <si>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</si>
  <si>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</si>
  <si>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</si>
  <si>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</si>
  <si>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</si>
  <si>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</si>
  <si>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</si>
  <si>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</si>
  <si>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</si>
  <si>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</si>
  <si>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</si>
  <si>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</si>
  <si>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</si>
  <si>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</si>
  <si>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</si>
  <si>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</si>
  <si>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</si>
  <si>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</si>
  <si>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</si>
  <si>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</si>
  <si>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</si>
  <si>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</si>
  <si>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</si>
  <si>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</si>
  <si>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</si>
  <si>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</si>
  <si>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</si>
  <si>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</si>
  <si>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</si>
  <si>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</si>
  <si>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</si>
  <si>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</si>
  <si>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</si>
  <si>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</si>
  <si>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</si>
  <si>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</si>
  <si>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</si>
  <si>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</si>
  <si>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</si>
  <si>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</si>
  <si>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</si>
  <si>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</si>
  <si>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</si>
  <si>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</si>
  <si>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</si>
  <si>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</si>
  <si>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</si>
  <si>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</si>
  <si>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</si>
  <si>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</si>
  <si>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</si>
  <si>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</si>
  <si>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</si>
  <si>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</si>
  <si>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</si>
  <si>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</si>
  <si>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</si>
  <si>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</si>
  <si>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</si>
  <si>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</si>
  <si>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</si>
  <si>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</si>
  <si>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</si>
  <si>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</si>
  <si>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</si>
  <si>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</si>
  <si>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</si>
  <si>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</si>
  <si>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</si>
  <si>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</si>
  <si>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</si>
  <si>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</si>
  <si>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</si>
  <si>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</si>
  <si>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</si>
  <si>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</si>
  <si>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</si>
  <si>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</si>
  <si>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</si>
  <si>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</si>
  <si>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</si>
  <si>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</si>
  <si>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</si>
  <si>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</si>
  <si>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</si>
  <si>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</si>
  <si>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</si>
  <si>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</si>
  <si>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</si>
  <si>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</si>
  <si>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</si>
  <si>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</si>
  <si>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</si>
  <si>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</si>
  <si>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</si>
  <si>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</si>
  <si>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</si>
  <si>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</si>
  <si>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</si>
  <si>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</si>
  <si>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</si>
  <si>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</si>
  <si>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</si>
  <si>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</si>
  <si>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</si>
  <si>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</si>
  <si>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</si>
  <si>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</si>
  <si>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</si>
  <si>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</si>
  <si>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</si>
  <si>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</si>
  <si>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</si>
  <si>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</si>
  <si>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</si>
  <si>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</si>
  <si>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</si>
  <si>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</si>
  <si>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</si>
  <si>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</si>
  <si>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</si>
  <si>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</si>
  <si>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</si>
  <si>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</si>
  <si>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</si>
  <si>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</si>
  <si>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</si>
  <si>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</si>
  <si>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</si>
  <si>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</si>
  <si>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</si>
  <si>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</si>
  <si>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</si>
  <si>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</si>
  <si>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</si>
  <si>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</si>
  <si>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</si>
  <si>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</si>
  <si>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</si>
  <si>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</si>
  <si>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</si>
  <si>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</si>
  <si>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</si>
  <si>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</si>
  <si>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</si>
  <si>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</si>
  <si>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</si>
  <si>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</si>
  <si>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</si>
  <si>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</si>
  <si>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</si>
  <si>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</si>
  <si>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</si>
  <si>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</si>
  <si>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</si>
  <si>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</si>
  <si>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</si>
  <si>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</si>
  <si>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</si>
  <si>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</si>
  <si>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</si>
  <si>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</si>
  <si>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</si>
  <si>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</si>
  <si>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</si>
  <si>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</si>
  <si>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</si>
  <si>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</si>
  <si>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</si>
  <si>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</si>
  <si>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</si>
  <si>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</si>
  <si>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</si>
  <si>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</si>
  <si>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</si>
  <si>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</si>
  <si>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</si>
  <si>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</si>
  <si>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</si>
  <si>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</si>
  <si>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</si>
  <si>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</si>
  <si>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</si>
  <si>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</si>
  <si>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</si>
  <si>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</si>
  <si>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</si>
  <si>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</si>
  <si>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</si>
  <si>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</si>
  <si>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</si>
  <si>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</si>
  <si>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</si>
  <si>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</si>
  <si>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</si>
  <si>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</si>
  <si>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</si>
  <si>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</si>
  <si>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</si>
  <si>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</si>
  <si>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</si>
  <si>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</si>
  <si>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</si>
  <si>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</si>
  <si>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</si>
  <si>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</si>
  <si>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</si>
  <si>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</si>
  <si>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</si>
  <si>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</si>
  <si>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</si>
  <si>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</si>
  <si>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</si>
  <si>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</si>
  <si>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</si>
  <si>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</si>
  <si>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</si>
  <si>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</si>
  <si>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</si>
  <si>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</si>
  <si>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</si>
  <si>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</si>
  <si>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</si>
  <si>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</si>
  <si>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</si>
  <si>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</si>
  <si>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</si>
  <si>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</si>
  <si>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</si>
  <si>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</si>
  <si>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</si>
  <si>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</si>
  <si>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</si>
  <si>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</si>
  <si>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</si>
  <si>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</si>
  <si>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</si>
  <si>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</si>
  <si>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</si>
  <si>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</si>
  <si>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</si>
  <si>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</si>
  <si>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</si>
  <si>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</si>
  <si>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</si>
  <si>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</si>
  <si>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</si>
  <si>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</si>
  <si>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</si>
  <si>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</si>
  <si>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</si>
  <si>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</si>
  <si>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</si>
  <si>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</si>
  <si>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</si>
  <si>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</si>
  <si>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</si>
  <si>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</si>
  <si>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</si>
  <si>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</si>
  <si>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</si>
  <si>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</si>
  <si>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</si>
  <si>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</si>
  <si>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</si>
  <si>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</si>
  <si>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</si>
  <si>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</si>
  <si>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</si>
  <si>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</si>
  <si>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</si>
  <si>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</si>
  <si>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</si>
  <si>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</si>
  <si>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</si>
  <si>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</si>
  <si>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</si>
  <si>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</si>
  <si>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</si>
  <si>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</si>
  <si>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</si>
  <si>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</si>
  <si>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</si>
  <si>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</si>
  <si>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</si>
  <si>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</si>
  <si>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</si>
  <si>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</si>
  <si>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</si>
  <si>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</si>
  <si>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</si>
  <si>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</si>
  <si>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</si>
  <si>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</si>
  <si>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</si>
  <si>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</si>
  <si>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</si>
  <si>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</si>
  <si>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</si>
  <si>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</si>
  <si>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</si>
  <si>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</si>
  <si>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</si>
  <si>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</si>
  <si>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</si>
  <si>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</si>
  <si>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</si>
  <si>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</si>
  <si>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</si>
  <si>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</si>
  <si>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</si>
  <si>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</si>
  <si>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</si>
  <si>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</si>
  <si>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</si>
  <si>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</si>
  <si>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</si>
  <si>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</si>
  <si>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</si>
  <si>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</si>
  <si>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</si>
  <si>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</si>
  <si>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</si>
  <si>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</si>
  <si>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</si>
  <si>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</si>
  <si>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</si>
  <si>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</si>
  <si>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</si>
  <si>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</si>
  <si>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</si>
  <si>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</si>
  <si>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</si>
  <si>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</si>
  <si>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</si>
  <si>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</si>
  <si>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</si>
  <si>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</si>
  <si>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</si>
  <si>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</si>
  <si>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</si>
  <si>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</si>
  <si>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</si>
  <si>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</si>
  <si>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</si>
  <si>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</si>
  <si>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</si>
  <si>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</si>
  <si>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</si>
  <si>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</si>
  <si>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</si>
  <si>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</si>
  <si>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</si>
  <si>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</si>
  <si>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</si>
  <si>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</si>
  <si>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</si>
  <si>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</si>
  <si>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</si>
  <si>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</si>
  <si>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</si>
  <si>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</si>
  <si>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</si>
  <si>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</si>
  <si>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</si>
  <si>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</si>
  <si>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</si>
  <si>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</si>
  <si>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</si>
  <si>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</si>
  <si>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</si>
  <si>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</si>
  <si>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</si>
  <si>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</si>
  <si>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</si>
  <si>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</si>
  <si>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</si>
  <si>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</si>
  <si>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</si>
  <si>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</si>
  <si>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</si>
  <si>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</si>
  <si>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</si>
  <si>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</si>
  <si>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</si>
  <si>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</si>
  <si>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</si>
  <si>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</si>
  <si>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</si>
  <si>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</si>
  <si>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</si>
  <si>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</si>
  <si>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</si>
  <si>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</si>
  <si>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</si>
  <si>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</si>
  <si>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</si>
  <si>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</si>
  <si>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</si>
  <si>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</si>
  <si>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</si>
  <si>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</si>
  <si>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</si>
  <si>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</si>
  <si>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</si>
  <si>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</si>
  <si>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</si>
  <si>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</si>
  <si>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</si>
  <si>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</si>
  <si>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</si>
  <si>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</si>
  <si>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</si>
  <si>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</si>
  <si>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</si>
  <si>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</si>
  <si>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</si>
  <si>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</si>
  <si>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</si>
  <si>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</si>
  <si>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</si>
  <si>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</si>
  <si>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</si>
  <si>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</si>
  <si>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</si>
  <si>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</si>
  <si>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</si>
  <si>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</si>
  <si>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</si>
  <si>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</si>
  <si>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</si>
  <si>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</si>
  <si>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</si>
  <si>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</si>
  <si>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</si>
  <si>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</si>
  <si>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</si>
  <si>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</si>
  <si>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</si>
  <si>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</si>
  <si>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</si>
  <si>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</si>
  <si>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</si>
  <si>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</si>
  <si>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</si>
  <si>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</si>
  <si>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</si>
  <si>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</si>
  <si>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</si>
  <si>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</si>
  <si>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</si>
  <si>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</si>
  <si>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</si>
  <si>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</si>
  <si>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</si>
  <si>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</si>
  <si>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</si>
  <si>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</si>
  <si>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</si>
  <si>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</si>
  <si>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</si>
  <si>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</si>
  <si>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</si>
  <si>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</si>
  <si>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</si>
  <si>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</si>
  <si>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</si>
  <si>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</si>
  <si>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</si>
  <si>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</si>
  <si>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</si>
  <si>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</si>
  <si>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</si>
  <si>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</si>
  <si>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</si>
  <si>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</si>
  <si>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</si>
  <si>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</si>
  <si>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</si>
  <si>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</si>
  <si>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</si>
  <si>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</si>
  <si>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</si>
  <si>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</si>
  <si>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</si>
  <si>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</si>
  <si>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</si>
  <si>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</si>
  <si>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</si>
  <si>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</si>
  <si>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</si>
  <si>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</si>
  <si>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</si>
  <si>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</si>
  <si>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</si>
  <si>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</si>
  <si>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</si>
  <si>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</si>
  <si>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</si>
  <si>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</si>
  <si>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</si>
  <si>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</si>
  <si>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</si>
  <si>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</si>
  <si>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</si>
  <si>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</si>
  <si>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</si>
  <si>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</si>
  <si>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</si>
  <si>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</si>
  <si>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</si>
  <si>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</si>
  <si>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</si>
  <si>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</si>
  <si>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</si>
  <si>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</si>
  <si>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</si>
  <si>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</si>
  <si>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</si>
  <si>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</si>
  <si>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</si>
  <si>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</si>
  <si>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</si>
  <si>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</si>
  <si>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</si>
  <si>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</si>
  <si>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</si>
  <si>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</si>
  <si>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</si>
  <si>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</si>
  <si>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</si>
  <si>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</si>
  <si>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</si>
  <si>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</si>
  <si>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</si>
  <si>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</si>
  <si>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</si>
  <si>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</si>
  <si>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</si>
  <si>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</si>
  <si>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</si>
  <si>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</si>
  <si>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</si>
  <si>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</si>
  <si>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</si>
  <si>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</si>
  <si>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</si>
  <si>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</si>
  <si>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</si>
  <si>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</si>
  <si>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</si>
  <si>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</si>
  <si>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</si>
  <si>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</si>
  <si>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</si>
  <si>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</si>
  <si>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</si>
  <si>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</si>
  <si>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</si>
  <si>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</si>
  <si>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</si>
  <si>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</si>
  <si>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</si>
  <si>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</si>
  <si>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</si>
  <si>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</si>
  <si>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</si>
  <si>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</si>
  <si>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</si>
  <si>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</si>
  <si>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</si>
  <si>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</si>
  <si>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</si>
  <si>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</si>
  <si>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</si>
  <si>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</si>
  <si>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</si>
  <si>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</si>
  <si>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</si>
  <si>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</si>
  <si>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</si>
  <si>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</si>
  <si>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</si>
  <si>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</si>
  <si>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</si>
  <si>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</si>
  <si>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</si>
  <si>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</si>
  <si>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</si>
  <si>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</si>
  <si>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</si>
  <si>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</si>
  <si>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</si>
  <si>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</si>
  <si>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</si>
  <si>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</si>
  <si>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</si>
  <si>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</si>
  <si>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</si>
  <si>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</si>
  <si>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</si>
  <si>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</si>
  <si>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</si>
  <si>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</si>
  <si>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</si>
  <si>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</si>
  <si>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</si>
  <si>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</si>
  <si>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</si>
  <si>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</si>
  <si>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</si>
  <si>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</si>
  <si>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</si>
  <si>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</si>
  <si>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</si>
  <si>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</si>
  <si>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</si>
  <si>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</si>
  <si>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</si>
  <si>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</si>
  <si>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</si>
  <si>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</si>
  <si>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</si>
  <si>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</si>
  <si>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</si>
  <si>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</si>
  <si>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</si>
  <si>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</si>
  <si>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</si>
  <si>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</si>
  <si>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</si>
  <si>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</si>
  <si>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</si>
  <si>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</si>
  <si>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</si>
  <si>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</si>
  <si>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</si>
  <si>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</si>
  <si>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</si>
  <si>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</si>
  <si>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</si>
  <si>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</si>
  <si>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</si>
  <si>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</si>
  <si>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</si>
  <si>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</si>
  <si>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</si>
  <si>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</si>
  <si>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</si>
  <si>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</si>
  <si>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</si>
  <si>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</si>
  <si>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</si>
  <si>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</si>
  <si>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</si>
  <si>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</si>
  <si>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</si>
  <si>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</si>
  <si>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</si>
  <si>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</si>
  <si>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</si>
  <si>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</si>
  <si>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</si>
  <si>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</si>
  <si>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</si>
  <si>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</si>
  <si>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</si>
  <si>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</si>
  <si>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</si>
  <si>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</si>
  <si>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</si>
  <si>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</si>
  <si>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</si>
  <si>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</si>
  <si>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</si>
  <si>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</si>
  <si>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</si>
  <si>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</si>
  <si>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</si>
  <si>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</si>
  <si>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</si>
  <si>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</si>
  <si>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</si>
  <si>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</si>
  <si>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</si>
  <si>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</si>
  <si>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</si>
  <si>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</si>
  <si>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</si>
  <si>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</si>
  <si>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</si>
  <si>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</si>
  <si>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</si>
  <si>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</si>
  <si>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</si>
  <si>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</si>
  <si>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</si>
  <si>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</si>
  <si>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</si>
  <si>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</si>
  <si>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</si>
  <si>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</si>
  <si>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</si>
  <si>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</si>
  <si>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</si>
  <si>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</si>
  <si>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</si>
  <si>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</si>
  <si>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</si>
  <si>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</si>
  <si>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</si>
  <si>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</si>
  <si>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</si>
  <si>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</si>
  <si>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</si>
  <si>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</si>
  <si>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</si>
  <si>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</si>
  <si>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</si>
  <si>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</si>
  <si>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</si>
  <si>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</si>
  <si>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</si>
  <si>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</si>
  <si>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</si>
  <si>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</si>
  <si>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</si>
  <si>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</si>
  <si>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</si>
  <si>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</si>
  <si>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</si>
  <si>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</si>
  <si>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</si>
  <si>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</si>
  <si>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</si>
  <si>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</si>
  <si>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</si>
  <si>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</si>
  <si>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</si>
  <si>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</si>
  <si>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</si>
  <si>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</si>
  <si>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</si>
  <si>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</si>
  <si>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</si>
  <si>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</si>
  <si>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</si>
  <si>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</si>
  <si>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</si>
  <si>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</si>
  <si>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</si>
  <si>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</si>
  <si>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</si>
  <si>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</si>
  <si>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</si>
  <si>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</si>
  <si>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</si>
  <si>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</si>
  <si>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</si>
  <si>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</si>
  <si>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</si>
  <si>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</si>
  <si>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</si>
  <si>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</si>
  <si>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</si>
  <si>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</si>
  <si>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</si>
  <si>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</si>
  <si>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</si>
  <si>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</si>
  <si>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</si>
  <si>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</si>
  <si>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</si>
  <si>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</si>
  <si>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</si>
  <si>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</si>
  <si>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</si>
  <si>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</si>
  <si>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</si>
  <si>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</si>
  <si>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</si>
  <si>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</si>
  <si>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</si>
  <si>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</si>
  <si>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</si>
  <si>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</si>
  <si>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</si>
  <si>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</si>
  <si>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</si>
  <si>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</si>
  <si>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</si>
  <si>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</si>
  <si>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</si>
  <si>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</si>
  <si>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</si>
  <si>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</si>
  <si>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</si>
  <si>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</si>
  <si>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</si>
  <si>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</si>
  <si>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</si>
  <si>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</si>
  <si>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</si>
  <si>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</si>
  <si>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</si>
  <si>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</si>
  <si>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</si>
  <si>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</si>
  <si>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</si>
  <si>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</si>
  <si>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</si>
  <si>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</si>
  <si>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</si>
  <si>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</si>
  <si>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</si>
  <si>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</si>
  <si>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</si>
  <si>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</si>
  <si>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</si>
  <si>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</si>
  <si>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</si>
  <si>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</si>
  <si>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</si>
  <si>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</si>
  <si>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</si>
  <si>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</si>
  <si>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</si>
  <si>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</si>
  <si>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</si>
  <si>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</si>
  <si>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</si>
  <si>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</si>
  <si>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</si>
  <si>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</si>
  <si>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</si>
  <si>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</si>
  <si>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</si>
  <si>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</si>
  <si>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</si>
  <si>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</si>
  <si>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</si>
  <si>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</si>
  <si>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</si>
  <si>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</si>
  <si>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</si>
  <si>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</si>
  <si>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</si>
  <si>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</si>
  <si>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</si>
  <si>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</si>
  <si>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</si>
  <si>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</si>
  <si>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</si>
  <si>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</si>
  <si>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</si>
  <si>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</si>
  <si>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</si>
  <si>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</si>
  <si>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</si>
  <si>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</si>
  <si>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</si>
  <si>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</si>
  <si>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</si>
  <si>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</si>
  <si>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</si>
  <si>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</si>
  <si>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</si>
  <si>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</si>
  <si>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</si>
  <si>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</si>
  <si>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</si>
  <si>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</si>
  <si>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</si>
  <si>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</si>
  <si>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</si>
  <si>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</si>
  <si>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</si>
  <si>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</si>
  <si>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</si>
  <si>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</si>
  <si>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</si>
  <si>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</si>
  <si>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</si>
  <si>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</si>
  <si>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</si>
  <si>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</si>
  <si>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</si>
  <si>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</si>
  <si>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</si>
  <si>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</si>
  <si>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</si>
  <si>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</si>
  <si>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</si>
  <si>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</si>
  <si>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</si>
  <si>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</si>
  <si>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</si>
  <si>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</si>
  <si>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</si>
  <si>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</si>
  <si>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</si>
  <si>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</si>
  <si>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</si>
  <si>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</si>
  <si>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</si>
  <si>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</si>
  <si>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</si>
  <si>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</si>
  <si>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</si>
  <si>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</si>
  <si>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</si>
  <si>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</si>
  <si>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</si>
  <si>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</si>
  <si>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</si>
  <si>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</si>
  <si>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</si>
  <si>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</si>
  <si>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</si>
  <si>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</si>
  <si>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</si>
  <si>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</si>
  <si>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</si>
  <si>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</si>
  <si>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</si>
  <si>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</si>
  <si>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</si>
  <si>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</si>
  <si>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</si>
  <si>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</si>
  <si>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</si>
  <si>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</si>
  <si>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</si>
  <si>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</si>
  <si>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</si>
  <si>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</si>
  <si>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</si>
  <si>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</si>
  <si>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</si>
  <si>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</si>
  <si>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</si>
  <si>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</si>
  <si>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</si>
  <si>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</si>
  <si>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</si>
  <si>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</si>
  <si>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</si>
  <si>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</si>
  <si>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</si>
  <si>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</si>
  <si>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</si>
  <si>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</si>
  <si>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</si>
  <si>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</si>
  <si>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</si>
  <si>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</si>
  <si>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</si>
  <si>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</si>
  <si>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</si>
  <si>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</si>
  <si>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</si>
  <si>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</si>
  <si>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</si>
  <si>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</si>
  <si>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</si>
  <si>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</si>
  <si>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</si>
  <si>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</si>
  <si>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</si>
  <si>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</si>
  <si>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</si>
  <si>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</si>
  <si>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</si>
  <si>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</si>
  <si>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</si>
  <si>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</si>
  <si>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</si>
  <si>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</si>
  <si>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</si>
  <si>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</si>
  <si>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</si>
  <si>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</si>
  <si>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</si>
  <si>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</si>
  <si>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</si>
  <si>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</si>
  <si>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</si>
  <si>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</si>
  <si>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</si>
  <si>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</si>
  <si>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</si>
  <si>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</si>
  <si>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</si>
  <si>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</si>
  <si>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</si>
  <si>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</si>
  <si>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</si>
  <si>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</si>
  <si>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</si>
  <si>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</si>
  <si>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</si>
  <si>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</si>
  <si>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</si>
  <si>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</si>
  <si>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</si>
  <si>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</si>
  <si>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</si>
  <si>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</si>
  <si>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</si>
  <si>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</si>
  <si>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</si>
  <si>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</si>
  <si>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</si>
  <si>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</si>
  <si>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</si>
  <si>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</si>
  <si>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</si>
  <si>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</si>
  <si>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</si>
  <si>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</si>
  <si>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</si>
  <si>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</si>
  <si>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</si>
  <si>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</si>
  <si>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</si>
  <si>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</si>
  <si>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</si>
  <si>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</si>
  <si>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</si>
  <si>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</si>
  <si>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</si>
  <si>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</si>
  <si>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</si>
  <si>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</si>
  <si>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</si>
  <si>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</si>
  <si>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</si>
  <si>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</si>
  <si>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</si>
  <si>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</si>
  <si>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</si>
  <si>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</si>
  <si>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</si>
  <si>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</si>
  <si>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</si>
  <si>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</si>
  <si>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</si>
  <si>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</si>
  <si>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</si>
  <si>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</si>
  <si>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</si>
  <si>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</si>
  <si>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</si>
  <si>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</si>
  <si>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</si>
  <si>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</si>
  <si>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</si>
  <si>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</si>
  <si>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</si>
  <si>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</si>
  <si>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</si>
  <si>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</si>
  <si>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</si>
  <si>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</si>
  <si>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</si>
  <si>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</si>
  <si>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</si>
  <si>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</si>
  <si>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</si>
  <si>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</si>
  <si>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</si>
  <si>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</si>
  <si>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</si>
  <si>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</si>
  <si>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</si>
  <si>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</si>
  <si>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</si>
  <si>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</si>
  <si>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</si>
  <si>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</si>
  <si>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</si>
  <si>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</si>
  <si>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</si>
  <si>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</si>
  <si>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</si>
  <si>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</si>
  <si>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</si>
  <si>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</si>
  <si>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</si>
  <si>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</si>
  <si>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</si>
  <si>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</si>
  <si>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</si>
  <si>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</si>
  <si>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</si>
  <si>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</si>
  <si>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</si>
  <si>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</si>
  <si>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</si>
  <si>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</si>
  <si>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</si>
  <si>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</si>
  <si>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</si>
  <si>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</si>
  <si>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</si>
  <si>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</si>
  <si>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</si>
  <si>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</si>
  <si>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</si>
  <si>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</si>
  <si>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</si>
  <si>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</si>
  <si>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</si>
  <si>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</si>
  <si>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</si>
  <si>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</si>
  <si>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</si>
  <si>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</si>
  <si>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</si>
  <si>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</si>
  <si>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</si>
  <si>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</si>
  <si>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</si>
  <si>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</si>
  <si>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</si>
  <si>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</si>
  <si>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</si>
  <si>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</si>
  <si>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</si>
  <si>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</si>
  <si>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</si>
  <si>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</si>
  <si>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</si>
  <si>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</si>
  <si>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</si>
  <si>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</si>
  <si>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</si>
  <si>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</si>
  <si>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</si>
  <si>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</si>
  <si>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</si>
  <si>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</si>
  <si>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</si>
  <si>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</si>
  <si>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</si>
  <si>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</si>
  <si>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</si>
  <si>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</si>
  <si>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</si>
  <si>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</si>
  <si>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</si>
  <si>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</si>
  <si>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</si>
  <si>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</si>
  <si>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</si>
  <si>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</si>
  <si>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</si>
  <si>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</si>
  <si>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</si>
  <si>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</si>
  <si>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</si>
  <si>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</si>
  <si>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</si>
  <si>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</si>
  <si>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</si>
  <si>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</si>
  <si>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</si>
  <si>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</si>
  <si>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</si>
  <si>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</si>
  <si>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</si>
  <si>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</si>
  <si>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</si>
  <si>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</si>
  <si>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</si>
  <si>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</si>
  <si>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</si>
  <si>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</si>
  <si>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</si>
  <si>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</si>
  <si>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</si>
  <si>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</si>
  <si>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</si>
  <si>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</si>
  <si>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</si>
  <si>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</si>
  <si>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</si>
  <si>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</si>
  <si>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</si>
  <si>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</si>
  <si>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</si>
  <si>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</si>
  <si>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</si>
  <si>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</si>
  <si>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</si>
  <si>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</si>
  <si>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</si>
  <si>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</si>
  <si>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</si>
  <si>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</si>
  <si>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</si>
  <si>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</si>
  <si>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</si>
  <si>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</si>
  <si>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</si>
  <si>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</si>
  <si>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</si>
  <si>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</si>
  <si>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</si>
  <si>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</si>
  <si>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</si>
  <si>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</si>
  <si>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</si>
  <si>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</si>
  <si>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</si>
  <si>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</si>
  <si>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</si>
  <si>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</si>
  <si>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</si>
  <si>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</si>
  <si>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</si>
  <si>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</si>
  <si>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</si>
  <si>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</si>
  <si>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</si>
  <si>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</si>
  <si>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</si>
  <si>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</si>
  <si>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</si>
  <si>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</si>
  <si>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</si>
  <si>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</si>
  <si>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</si>
  <si>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</si>
  <si>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</si>
  <si>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</si>
  <si>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</si>
  <si>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</si>
  <si>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</si>
  <si>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</si>
  <si>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</si>
  <si>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</si>
  <si>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</si>
  <si>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</si>
  <si>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</si>
  <si>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</si>
  <si>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</si>
  <si>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</si>
  <si>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</si>
  <si>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</si>
  <si>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</si>
  <si>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</si>
  <si>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</si>
  <si>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</si>
  <si>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</si>
  <si>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</si>
  <si>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</si>
  <si>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</si>
  <si>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</si>
  <si>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</si>
  <si>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</si>
  <si>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</si>
  <si>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</si>
  <si>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</si>
  <si>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</si>
  <si>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</si>
  <si>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</si>
  <si>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</si>
  <si>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</si>
  <si>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</si>
  <si>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</si>
  <si>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</si>
  <si>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</si>
  <si>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</si>
  <si>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</si>
  <si>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</si>
  <si>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</si>
  <si>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</si>
  <si>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</si>
  <si>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</si>
  <si>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</si>
  <si>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</si>
  <si>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</si>
  <si>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</si>
  <si>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</si>
  <si>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</si>
  <si>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</si>
  <si>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</si>
  <si>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</si>
  <si>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</si>
  <si>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</si>
  <si>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</si>
  <si>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</si>
  <si>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</si>
  <si>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</si>
  <si>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</si>
  <si>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</si>
  <si>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</si>
  <si>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</si>
  <si>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</si>
  <si>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</si>
  <si>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</si>
  <si>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</si>
  <si>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</si>
  <si>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</si>
  <si>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</si>
  <si>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</si>
  <si>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</si>
  <si>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</si>
  <si>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</si>
  <si>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</si>
  <si>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</si>
  <si>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</si>
  <si>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</si>
  <si>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</si>
  <si>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</si>
  <si>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</si>
  <si>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</si>
  <si>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</si>
  <si>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</si>
  <si>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</si>
  <si>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</si>
  <si>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</si>
  <si>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</si>
  <si>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</si>
  <si>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</si>
  <si>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</si>
  <si>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</si>
  <si>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</si>
  <si>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</si>
  <si>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</si>
  <si>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</si>
  <si>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</si>
  <si>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</si>
  <si>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</si>
  <si>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</si>
  <si>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</si>
  <si>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</si>
  <si>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</si>
  <si>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</si>
  <si>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</si>
  <si>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</si>
  <si>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</si>
  <si>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</si>
  <si>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</si>
  <si>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</si>
  <si>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</si>
  <si>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</si>
  <si>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</si>
  <si>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</si>
  <si>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</si>
  <si>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</si>
  <si>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</si>
  <si>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</si>
  <si>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</si>
  <si>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</si>
  <si>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</si>
  <si>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</si>
  <si>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</si>
  <si>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</si>
  <si>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</si>
  <si>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</si>
  <si>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</si>
  <si>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</si>
  <si>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</si>
  <si>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</si>
  <si>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</si>
  <si>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</si>
  <si>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</si>
  <si>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</si>
  <si>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</si>
  <si>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</si>
  <si>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</si>
  <si>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</si>
  <si>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</si>
  <si>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</si>
  <si>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</si>
  <si>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</si>
  <si>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</si>
  <si>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</si>
  <si>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</si>
  <si>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</si>
  <si>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</si>
  <si>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</si>
  <si>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</si>
  <si>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</si>
  <si>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</si>
  <si>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</si>
  <si>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</si>
  <si>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</si>
  <si>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</si>
  <si>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</si>
  <si>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</si>
  <si>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</si>
  <si>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</si>
  <si>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</si>
  <si>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</si>
  <si>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</si>
  <si>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</si>
  <si>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</si>
  <si>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</si>
  <si>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</si>
  <si>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</si>
  <si>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</si>
  <si>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</si>
  <si>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</si>
  <si>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</si>
  <si>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</si>
  <si>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</si>
  <si>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</si>
  <si>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</si>
  <si>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</si>
  <si>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</si>
  <si>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</si>
  <si>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</si>
  <si>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</si>
  <si>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</si>
  <si>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</si>
  <si>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</si>
  <si>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</si>
  <si>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</si>
  <si>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</si>
  <si>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</si>
  <si>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</si>
  <si>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</si>
  <si>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</si>
  <si>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</si>
  <si>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</si>
  <si>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</si>
  <si>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</si>
  <si>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</si>
  <si>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</si>
  <si>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</si>
  <si>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</si>
  <si>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</si>
  <si>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</si>
  <si>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</si>
  <si>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</si>
  <si>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</si>
  <si>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</si>
  <si>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</si>
  <si>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</si>
  <si>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</si>
  <si>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</si>
  <si>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</si>
  <si>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</si>
  <si>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</si>
  <si>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</si>
  <si>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</si>
  <si>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</si>
  <si>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</si>
  <si>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</si>
  <si>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</si>
  <si>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</si>
  <si>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</si>
  <si>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</si>
  <si>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</si>
  <si>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</si>
  <si>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</si>
  <si>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</si>
  <si>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</si>
  <si>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</si>
  <si>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</si>
  <si>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</si>
  <si>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</si>
  <si>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</si>
  <si>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</si>
  <si>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</si>
  <si>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</si>
  <si>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</si>
  <si>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</si>
  <si>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</si>
  <si>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</si>
  <si>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</si>
  <si>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</si>
  <si>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</si>
  <si>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</si>
  <si>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</si>
  <si>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</si>
  <si>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</si>
  <si>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</si>
  <si>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</si>
  <si>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</si>
  <si>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</si>
  <si>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</si>
  <si>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</si>
  <si>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</si>
  <si>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</si>
  <si>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</si>
  <si>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</si>
  <si>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</si>
  <si>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</si>
  <si>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</si>
  <si>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</si>
  <si>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</si>
  <si>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</si>
  <si>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</si>
  <si>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</si>
  <si>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</si>
  <si>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</si>
  <si>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</si>
  <si>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</si>
  <si>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</si>
  <si>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</si>
  <si>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</si>
  <si>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</si>
  <si>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</si>
  <si>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</si>
  <si>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</si>
  <si>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</si>
  <si>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</si>
  <si>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</si>
  <si>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</si>
  <si>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</si>
  <si>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</si>
  <si>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</si>
  <si>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</si>
  <si>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</si>
  <si>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</si>
  <si>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</si>
  <si>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</si>
  <si>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</si>
  <si>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</si>
  <si>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</si>
  <si>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</si>
  <si>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</si>
  <si>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</si>
  <si>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</si>
  <si>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</si>
  <si>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</si>
  <si>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</si>
  <si>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</si>
  <si>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</si>
  <si>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</si>
  <si>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</si>
  <si>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</si>
  <si>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</si>
  <si>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</si>
  <si>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</si>
  <si>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</si>
  <si>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</si>
  <si>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</si>
  <si>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</si>
  <si>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</si>
  <si>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</si>
  <si>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</si>
  <si>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</si>
  <si>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</si>
  <si>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</si>
  <si>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</si>
  <si>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</si>
  <si>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</si>
  <si>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</si>
  <si>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</si>
  <si>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</si>
  <si>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</si>
  <si>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</si>
  <si>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</si>
  <si>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</si>
  <si>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</si>
  <si>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</si>
  <si>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</si>
  <si>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</si>
  <si>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</si>
  <si>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</si>
  <si>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</si>
  <si>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</si>
  <si>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</si>
  <si>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</si>
  <si>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</si>
  <si>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</si>
  <si>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</si>
  <si>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</si>
  <si>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</si>
  <si>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</si>
  <si>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</si>
  <si>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</si>
  <si>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</si>
  <si>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</si>
  <si>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</si>
  <si>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</si>
  <si>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</si>
  <si>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</si>
  <si>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</si>
  <si>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</si>
  <si>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</si>
  <si>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</si>
  <si>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</si>
  <si>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</si>
  <si>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</si>
  <si>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</si>
  <si>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</si>
  <si>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</si>
  <si>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</si>
  <si>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</si>
  <si>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</si>
  <si>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</si>
  <si>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</si>
  <si>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</si>
  <si>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</si>
  <si>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</si>
  <si>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</si>
  <si>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</si>
  <si>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</si>
  <si>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</si>
  <si>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</si>
  <si>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</si>
  <si>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</si>
  <si>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</si>
  <si>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</si>
  <si>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</si>
  <si>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</si>
  <si>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</si>
  <si>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</si>
  <si>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</si>
  <si>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</si>
  <si>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</si>
  <si>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</si>
  <si>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</si>
  <si>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</si>
  <si>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</si>
  <si>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</si>
  <si>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</si>
  <si>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</si>
  <si>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</si>
  <si>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</si>
  <si>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</si>
  <si>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</si>
  <si>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</si>
  <si>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</si>
  <si>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</si>
  <si>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</si>
  <si>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</si>
  <si>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</si>
  <si>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</si>
  <si>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</si>
  <si>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</si>
  <si>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</si>
  <si>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</si>
  <si>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</si>
  <si>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</si>
  <si>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</si>
  <si>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</si>
  <si>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</si>
  <si>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</si>
  <si>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</si>
  <si>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</si>
  <si>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</si>
  <si>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</si>
  <si>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</si>
  <si>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</si>
  <si>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</si>
  <si>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</si>
  <si>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</si>
  <si>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</si>
  <si>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</si>
  <si>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</si>
  <si>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</si>
  <si>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</si>
  <si>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</si>
  <si>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</si>
  <si>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</si>
  <si>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</si>
  <si>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</si>
  <si>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</si>
  <si>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</si>
  <si>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</si>
  <si>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</si>
  <si>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</si>
  <si>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</si>
  <si>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</si>
  <si>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</si>
  <si>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</si>
  <si>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</si>
  <si>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</si>
  <si>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</si>
  <si>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</si>
  <si>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</si>
  <si>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</si>
  <si>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</si>
  <si>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</si>
  <si>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</si>
  <si>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</si>
  <si>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</si>
  <si>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</si>
  <si>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</si>
  <si>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</si>
  <si>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</si>
  <si>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</si>
  <si>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</si>
  <si>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</si>
  <si>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</si>
  <si>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</si>
  <si>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</si>
  <si>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</si>
  <si>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</si>
  <si>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</si>
  <si>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</si>
  <si>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</si>
  <si>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</si>
  <si>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</si>
  <si>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</si>
  <si>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</si>
  <si>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</si>
  <si>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</si>
  <si>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</si>
  <si>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</si>
  <si>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</si>
  <si>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</si>
  <si>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</si>
  <si>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</si>
  <si>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</si>
  <si>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</si>
  <si>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</si>
  <si>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</si>
  <si>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</si>
  <si>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</si>
  <si>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</si>
  <si>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</si>
  <si>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</si>
  <si>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</si>
  <si>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</si>
  <si>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</si>
  <si>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</si>
  <si>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</si>
  <si>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</si>
  <si>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</si>
  <si>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</si>
  <si>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</si>
  <si>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</si>
  <si>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</si>
  <si>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</si>
  <si>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</si>
  <si>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</si>
  <si>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</si>
  <si>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</si>
  <si>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</si>
  <si>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</si>
  <si>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</si>
  <si>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</si>
  <si>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</si>
  <si>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</si>
  <si>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</si>
  <si>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</si>
  <si>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</si>
  <si>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</si>
  <si>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</si>
  <si>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</si>
  <si>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</si>
  <si>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</si>
  <si>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</si>
  <si>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</si>
  <si>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</si>
  <si>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</si>
  <si>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</si>
  <si>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</si>
  <si>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</si>
  <si>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</si>
  <si>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</si>
  <si>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</si>
  <si>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</si>
  <si>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</si>
  <si>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</si>
  <si>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</si>
  <si>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</si>
  <si>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</si>
  <si>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</si>
  <si>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</si>
  <si>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</si>
  <si>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</si>
  <si>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</si>
  <si>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</si>
  <si>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</si>
  <si>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</si>
  <si>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</si>
  <si>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</si>
  <si>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</si>
  <si>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</si>
  <si>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</si>
  <si>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</si>
  <si>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</si>
  <si>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</si>
  <si>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</si>
  <si>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</si>
  <si>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</si>
  <si>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</si>
  <si>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</si>
  <si>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</si>
  <si>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</si>
  <si>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</si>
  <si>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</si>
  <si>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</si>
  <si>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</si>
  <si>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</si>
  <si>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</si>
  <si>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</si>
  <si>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</si>
  <si>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</si>
  <si>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</si>
  <si>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</si>
  <si>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</si>
  <si>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</si>
  <si>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</si>
  <si>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</si>
  <si>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</si>
  <si>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</si>
  <si>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</si>
  <si>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</si>
  <si>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</si>
  <si>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</si>
  <si>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</si>
  <si>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</si>
  <si>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</si>
  <si>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</si>
  <si>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</si>
  <si>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</si>
  <si>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</si>
  <si>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</si>
  <si>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</si>
  <si>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</si>
  <si>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</si>
  <si>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</si>
  <si>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</si>
  <si>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</si>
  <si>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</si>
  <si>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</si>
  <si>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</si>
  <si>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</si>
  <si>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</si>
  <si>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</si>
  <si>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</si>
  <si>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</si>
  <si>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</si>
  <si>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</si>
  <si>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</si>
  <si>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</si>
  <si>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</si>
  <si>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</si>
  <si>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</si>
  <si>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</si>
  <si>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</si>
  <si>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</si>
  <si>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</si>
  <si>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</si>
  <si>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</si>
  <si>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</si>
  <si>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</si>
  <si>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</si>
  <si>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</si>
  <si>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</si>
  <si>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</si>
  <si>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</si>
  <si>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</si>
  <si>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</si>
  <si>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</si>
  <si>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</si>
  <si>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</si>
  <si>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</si>
  <si>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</si>
  <si>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</si>
  <si>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</si>
  <si>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</si>
  <si>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</si>
  <si>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</si>
  <si>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</si>
  <si>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</si>
  <si>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</si>
  <si>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</si>
  <si>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</si>
  <si>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</si>
  <si>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</si>
  <si>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</si>
  <si>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</si>
  <si>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</si>
  <si>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</si>
  <si>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</si>
  <si>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</si>
  <si>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</si>
  <si>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</si>
  <si>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</si>
  <si>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</si>
  <si>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</si>
  <si>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</si>
  <si>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</si>
  <si>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</si>
  <si>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</si>
  <si>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</si>
  <si>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</si>
  <si>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</si>
  <si>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</si>
  <si>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</si>
  <si>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</si>
  <si>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</si>
  <si>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</si>
  <si>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</si>
  <si>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</si>
  <si>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</si>
  <si>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</si>
  <si>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</si>
  <si>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</si>
  <si>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</si>
  <si>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</si>
  <si>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</si>
  <si>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</si>
  <si>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</si>
  <si>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</si>
  <si>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</si>
  <si>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</si>
  <si>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</si>
  <si>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</si>
  <si>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</si>
  <si>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</si>
  <si>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</si>
  <si>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</si>
  <si>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</si>
  <si>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</si>
  <si>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</si>
  <si>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</si>
  <si>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</si>
  <si>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</si>
  <si>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</si>
  <si>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</si>
  <si>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</si>
  <si>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</si>
  <si>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</si>
  <si>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</si>
  <si>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</si>
  <si>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</si>
  <si>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</si>
  <si>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</si>
  <si>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</si>
  <si>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</si>
  <si>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</si>
  <si>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</si>
  <si>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</si>
  <si>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</si>
  <si>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</si>
  <si>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</si>
  <si>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</si>
  <si>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</si>
  <si>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</si>
  <si>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</si>
  <si>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</si>
  <si>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</si>
  <si>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</si>
  <si>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</si>
  <si>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</si>
  <si>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</si>
  <si>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</si>
  <si>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</si>
  <si>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</si>
  <si>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</si>
  <si>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</si>
  <si>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</si>
  <si>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</si>
  <si>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</si>
  <si>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</si>
  <si>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</si>
  <si>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</si>
  <si>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</si>
  <si>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</si>
  <si>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</si>
  <si>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</si>
  <si>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</si>
  <si>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</si>
  <si>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</si>
  <si>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</si>
  <si>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</si>
  <si>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</si>
  <si>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</si>
  <si>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</si>
  <si>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</si>
  <si>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</si>
  <si>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</si>
  <si>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</si>
  <si>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</si>
  <si>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</si>
  <si>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</si>
  <si>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</si>
  <si>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</si>
  <si>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</si>
  <si>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</si>
  <si>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</si>
  <si>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</si>
  <si>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</si>
  <si>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</si>
  <si>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</si>
  <si>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</si>
  <si>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</si>
  <si>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</si>
  <si>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</si>
  <si>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</si>
  <si>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</si>
  <si>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</si>
  <si>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</si>
  <si>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</si>
  <si>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</si>
  <si>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</si>
  <si>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</si>
  <si>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</si>
  <si>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</si>
  <si>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</si>
  <si>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</si>
  <si>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</si>
  <si>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</si>
  <si>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</si>
  <si>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</si>
  <si>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</si>
  <si>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</si>
  <si>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</si>
  <si>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</si>
  <si>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</si>
  <si>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</si>
  <si>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</si>
  <si>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</si>
  <si>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</si>
  <si>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</si>
  <si>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</si>
  <si>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</si>
  <si>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</si>
  <si>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</si>
  <si>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</si>
  <si>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</si>
  <si>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</si>
  <si>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</si>
  <si>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</si>
  <si>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</si>
  <si>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</si>
  <si>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</si>
  <si>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</si>
  <si>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</si>
  <si>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</si>
  <si>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</si>
  <si>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</si>
  <si>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</si>
  <si>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</si>
  <si>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</si>
  <si>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</si>
  <si>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</si>
  <si>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</si>
  <si>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</si>
  <si>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</si>
  <si>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</si>
  <si>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</si>
  <si>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</si>
  <si>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</si>
  <si>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</si>
  <si>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</si>
  <si>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</si>
  <si>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</si>
  <si>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</si>
  <si>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</si>
  <si>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</si>
  <si>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</si>
  <si>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</si>
  <si>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</si>
  <si>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</si>
  <si>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</si>
  <si>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</si>
  <si>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</si>
  <si>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</si>
  <si>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</si>
  <si>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</si>
  <si>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</si>
  <si>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</si>
  <si>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</si>
  <si>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</si>
  <si>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</si>
  <si>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</si>
  <si>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</si>
  <si>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</si>
  <si>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</si>
  <si>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</si>
  <si>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</si>
  <si>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</si>
  <si>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</si>
  <si>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</si>
  <si>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</si>
  <si>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</si>
  <si>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</si>
  <si>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</si>
  <si>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</si>
  <si>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</si>
  <si>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</si>
  <si>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</si>
  <si>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</si>
  <si>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</si>
  <si>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</si>
  <si>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</si>
  <si>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</si>
  <si>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</si>
  <si>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</si>
  <si>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</si>
  <si>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</si>
  <si>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</si>
  <si>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</si>
  <si>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</si>
  <si>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</si>
  <si>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</si>
  <si>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</si>
  <si>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</si>
  <si>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</si>
  <si>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</si>
  <si>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</si>
  <si>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</si>
  <si>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</si>
  <si>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</si>
  <si>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</si>
  <si>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</si>
  <si>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</si>
  <si>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</si>
  <si>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</si>
  <si>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</si>
  <si>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</si>
  <si>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</si>
  <si>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</si>
  <si>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</si>
  <si>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</si>
  <si>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</si>
  <si>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</si>
  <si>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</si>
  <si>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</si>
  <si>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</si>
  <si>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</si>
  <si>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</si>
  <si>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</si>
  <si>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</si>
  <si>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</si>
  <si>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</si>
  <si>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</si>
  <si>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</si>
  <si>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</si>
  <si>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</si>
  <si>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</si>
  <si>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</si>
  <si>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</si>
  <si>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</si>
  <si>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</si>
  <si>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</si>
  <si>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</si>
  <si>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</si>
  <si>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</si>
  <si>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</si>
  <si>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</si>
  <si>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</si>
  <si>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</si>
  <si>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</si>
  <si>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</si>
  <si>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</si>
  <si>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</si>
  <si>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</si>
  <si>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</si>
  <si>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</si>
  <si>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</si>
  <si>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</si>
  <si>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</si>
  <si>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</si>
  <si>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</si>
  <si>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</si>
  <si>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</si>
  <si>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</si>
  <si>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</si>
  <si>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</si>
  <si>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</si>
  <si>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</si>
  <si>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</si>
  <si>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</si>
  <si>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</si>
  <si>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</si>
  <si>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</si>
  <si>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</si>
  <si>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</si>
  <si>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</si>
  <si>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</si>
  <si>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</si>
  <si>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</si>
  <si>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</si>
  <si>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</si>
  <si>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</si>
  <si>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</si>
  <si>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</si>
  <si>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</si>
  <si>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</si>
  <si>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</si>
  <si>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</si>
  <si>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</si>
  <si>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</si>
  <si>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</si>
  <si>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</si>
  <si>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</si>
  <si>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</si>
  <si>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</si>
  <si>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</si>
  <si>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</si>
  <si>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</si>
  <si>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</si>
  <si>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</si>
  <si>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</si>
  <si>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</si>
  <si>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</si>
  <si>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</si>
  <si>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</si>
  <si>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</si>
  <si>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</si>
  <si>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</si>
  <si>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</si>
  <si>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</si>
  <si>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</si>
  <si>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</si>
  <si>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</si>
  <si>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</si>
  <si>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</si>
  <si>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</si>
  <si>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</si>
  <si>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</si>
  <si>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</si>
  <si>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</si>
  <si>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</si>
  <si>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</si>
  <si>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</si>
  <si>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</si>
  <si>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</si>
  <si>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</si>
  <si>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</si>
  <si>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</si>
  <si>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</si>
  <si>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</si>
  <si>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</si>
  <si>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</si>
  <si>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</si>
  <si>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</si>
  <si>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</si>
  <si>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</si>
  <si>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</si>
  <si>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</si>
  <si>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</si>
  <si>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</si>
  <si>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</si>
  <si>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</si>
  <si>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</si>
  <si>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</si>
  <si>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</si>
  <si>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</si>
  <si>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</si>
  <si>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</si>
  <si>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</si>
  <si>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</si>
  <si>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</si>
  <si>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</si>
  <si>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</si>
  <si>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</si>
  <si>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</si>
  <si>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</si>
  <si>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</si>
  <si>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</si>
  <si>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</si>
  <si>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</si>
  <si>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</si>
  <si>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</si>
  <si>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</si>
  <si>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</si>
  <si>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</si>
  <si>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</si>
  <si>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</si>
  <si>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</si>
  <si>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</si>
  <si>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</si>
  <si>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</si>
  <si>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</si>
  <si>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</si>
  <si>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</si>
  <si>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</si>
  <si>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</si>
  <si>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</si>
  <si>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</si>
  <si>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</si>
  <si>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</si>
  <si>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</si>
  <si>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</si>
  <si>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</si>
  <si>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</si>
  <si>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</si>
  <si>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</si>
  <si>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</si>
  <si>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</si>
  <si>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</si>
  <si>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</si>
  <si>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</si>
  <si>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</si>
  <si>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</si>
  <si>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</si>
  <si>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</si>
  <si>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</si>
  <si>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</si>
  <si>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</si>
  <si>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</si>
  <si>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</si>
  <si>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</si>
  <si>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</si>
  <si>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</si>
  <si>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</si>
  <si>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</si>
  <si>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</si>
  <si>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</si>
  <si>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</si>
  <si>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</si>
  <si>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</si>
  <si>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</si>
  <si>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</si>
  <si>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</si>
  <si>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</si>
  <si>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</si>
  <si>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</si>
  <si>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</si>
  <si>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</si>
  <si>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</si>
  <si>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</si>
  <si>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</si>
  <si>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</si>
  <si>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</si>
  <si>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</si>
  <si>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</si>
  <si>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</si>
  <si>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</si>
  <si>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</si>
  <si>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</si>
  <si>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</si>
  <si>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</si>
  <si>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</si>
  <si>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</si>
  <si>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</si>
  <si>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</si>
  <si>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</si>
  <si>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</si>
  <si>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</si>
  <si>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</si>
  <si>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</si>
  <si>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</si>
  <si>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</si>
  <si>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</si>
  <si>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</si>
  <si>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</si>
  <si>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</si>
  <si>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</si>
  <si>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</si>
  <si>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</si>
  <si>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</si>
  <si>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</si>
  <si>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</si>
  <si>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</si>
  <si>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</si>
  <si>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</si>
  <si>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</si>
  <si>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</si>
  <si>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</si>
  <si>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</si>
  <si>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</si>
  <si>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</si>
  <si>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</si>
  <si>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</si>
  <si>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</si>
  <si>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</si>
  <si>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</si>
  <si>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</si>
  <si>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</si>
  <si>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</si>
  <si>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</si>
  <si>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</si>
  <si>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</si>
  <si>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</si>
  <si>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</si>
  <si>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</si>
  <si>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</si>
  <si>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</si>
  <si>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</si>
  <si>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</si>
  <si>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</si>
  <si>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</si>
  <si>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</si>
  <si>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</si>
  <si>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</si>
  <si>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</si>
  <si>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</si>
  <si>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</si>
  <si>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</si>
  <si>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</si>
  <si>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</si>
  <si>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</si>
  <si>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</si>
  <si>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</si>
  <si>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</si>
  <si>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</si>
  <si>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</si>
  <si>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</si>
  <si>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</si>
  <si>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</si>
  <si>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</si>
  <si>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</si>
  <si>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</si>
  <si>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</si>
  <si>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</si>
  <si>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</si>
  <si>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</si>
  <si>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</si>
  <si>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</si>
  <si>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</si>
  <si>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</si>
  <si>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</si>
  <si>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</si>
  <si>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</si>
  <si>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</si>
  <si>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</si>
  <si>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</si>
  <si>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</si>
  <si>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</si>
  <si>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</si>
  <si>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</si>
  <si>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</si>
  <si>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</si>
  <si>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</si>
  <si>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</si>
  <si>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</si>
  <si>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</si>
  <si>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</si>
  <si>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</si>
  <si>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</si>
  <si>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</si>
  <si>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</si>
  <si>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</si>
  <si>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</si>
  <si>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</si>
  <si>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</si>
  <si>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</si>
  <si>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</si>
  <si>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</si>
  <si>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</si>
  <si>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</si>
  <si>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</si>
  <si>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</si>
  <si>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</si>
  <si>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</si>
  <si>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</si>
  <si>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</si>
  <si>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</si>
  <si>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</si>
  <si>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</si>
  <si>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</si>
  <si>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</si>
  <si>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</si>
  <si>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</si>
  <si>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</si>
  <si>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</si>
  <si>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</si>
  <si>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</si>
  <si>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</si>
  <si>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</si>
  <si>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</si>
  <si>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</si>
  <si>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</si>
  <si>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</si>
  <si>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</si>
  <si>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</si>
  <si>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</si>
  <si>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</si>
  <si>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</si>
  <si>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</si>
  <si>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</si>
  <si>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</si>
  <si>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</si>
  <si>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</si>
  <si>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</si>
  <si>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</si>
  <si>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</si>
  <si>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</si>
  <si>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</si>
  <si>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</si>
  <si>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</si>
  <si>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</si>
  <si>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</si>
  <si>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</si>
  <si>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</si>
  <si>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</si>
  <si>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</si>
  <si>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</si>
  <si>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</si>
  <si>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</si>
  <si>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</si>
  <si>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</si>
  <si>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</si>
  <si>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</si>
  <si>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</si>
  <si>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</si>
  <si>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</si>
  <si>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</si>
  <si>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</si>
  <si>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</si>
  <si>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</si>
  <si>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</si>
  <si>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</si>
  <si>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</si>
  <si>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</si>
  <si>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</si>
  <si>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</si>
  <si>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</si>
  <si>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</si>
  <si>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</si>
  <si>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</si>
  <si>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</si>
  <si>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</si>
  <si>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</si>
  <si>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</si>
  <si>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</si>
  <si>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</si>
  <si>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</si>
  <si>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</si>
  <si>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</si>
  <si>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</si>
  <si>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</si>
  <si>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</si>
  <si>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</si>
  <si>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</si>
  <si>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</si>
  <si>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</si>
  <si>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</si>
  <si>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</si>
  <si>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</si>
  <si>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</si>
  <si>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</si>
  <si>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</si>
  <si>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</si>
  <si>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</si>
  <si>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</si>
  <si>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</si>
  <si>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</si>
  <si>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</si>
  <si>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</si>
  <si>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</si>
  <si>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</si>
  <si>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</si>
  <si>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</si>
  <si>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</si>
  <si>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</si>
  <si>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</si>
  <si>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</si>
  <si>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</si>
  <si>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</si>
  <si>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</si>
  <si>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</si>
  <si>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</si>
  <si>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</si>
  <si>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</si>
  <si>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</si>
  <si>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</si>
  <si>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</si>
  <si>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</si>
  <si>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</si>
  <si>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</si>
  <si>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</si>
  <si>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</si>
  <si>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</si>
  <si>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</si>
  <si>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</si>
  <si>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</si>
  <si>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</si>
  <si>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</si>
  <si>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</si>
  <si>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</si>
  <si>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</si>
  <si>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</si>
  <si>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</si>
  <si>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</si>
  <si>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</si>
  <si>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</si>
  <si>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</si>
  <si>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</si>
  <si>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</si>
  <si>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</si>
  <si>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</si>
  <si>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</si>
  <si>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</si>
  <si>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</si>
  <si>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</si>
  <si>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</si>
  <si>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</si>
  <si>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</si>
  <si>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</si>
  <si>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</si>
  <si>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</si>
  <si>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</si>
  <si>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</si>
  <si>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</si>
  <si>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</si>
  <si>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</si>
  <si>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</si>
  <si>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</si>
  <si>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</si>
  <si>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</si>
  <si>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</si>
  <si>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</si>
  <si>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</si>
  <si>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</si>
  <si>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</si>
  <si>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</si>
  <si>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</si>
  <si>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</si>
  <si>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</si>
  <si>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</si>
  <si>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</si>
  <si>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</si>
  <si>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</si>
  <si>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</si>
  <si>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</si>
  <si>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</si>
  <si>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</si>
  <si>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</si>
  <si>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</si>
  <si>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</si>
  <si>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</si>
  <si>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</si>
  <si>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</si>
  <si>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</si>
  <si>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</si>
  <si>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</si>
  <si>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</si>
  <si>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</si>
  <si>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</si>
  <si>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</si>
  <si>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</si>
  <si>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</si>
  <si>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</si>
  <si>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</si>
  <si>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</si>
  <si>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</si>
  <si>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</si>
  <si>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</si>
  <si>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</si>
  <si>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</si>
  <si>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</si>
  <si>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</si>
  <si>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</si>
  <si>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</si>
  <si>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</si>
  <si>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</si>
  <si>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</si>
  <si>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</si>
  <si>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</si>
  <si>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</si>
  <si>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</si>
  <si>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</si>
  <si>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</si>
  <si>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</si>
  <si>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</si>
  <si>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</si>
  <si>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</si>
  <si>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</si>
  <si>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</si>
  <si>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</si>
  <si>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</si>
  <si>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</si>
  <si>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</si>
  <si>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</si>
  <si>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</si>
  <si>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</si>
  <si>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</si>
  <si>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</si>
  <si>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</si>
  <si>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</si>
  <si>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</si>
  <si>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</si>
  <si>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</si>
  <si>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</si>
  <si>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</si>
  <si>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</si>
  <si>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</si>
  <si>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</si>
  <si>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</si>
  <si>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</si>
  <si>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</si>
  <si>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</si>
  <si>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</si>
  <si>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</si>
  <si>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</si>
  <si>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</si>
  <si>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</si>
  <si>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</si>
  <si>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</si>
  <si>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</si>
  <si>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</si>
  <si>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</si>
  <si>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</si>
  <si>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</si>
  <si>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</si>
  <si>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</si>
  <si>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</si>
  <si>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</si>
  <si>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</si>
  <si>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</si>
  <si>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</si>
  <si>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</si>
  <si>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</si>
  <si>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</si>
  <si>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</si>
  <si>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</si>
  <si>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</si>
  <si>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</si>
  <si>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</si>
  <si>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</si>
  <si>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</si>
  <si>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</si>
  <si>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</si>
  <si>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</si>
  <si>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</si>
  <si>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</si>
  <si>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</si>
  <si>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</si>
  <si>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</si>
  <si>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</si>
  <si>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</si>
  <si>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</si>
  <si>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</si>
  <si>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</si>
  <si>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</si>
  <si>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</si>
  <si>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</si>
  <si>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</si>
  <si>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</si>
  <si>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</si>
  <si>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</si>
  <si>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</si>
  <si>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</si>
  <si>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</si>
  <si>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</si>
  <si>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</si>
  <si>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</si>
  <si>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</si>
  <si>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</si>
  <si>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</si>
  <si>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</si>
  <si>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</si>
  <si>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</si>
  <si>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</si>
  <si>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</si>
  <si>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</si>
  <si>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</si>
  <si>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</si>
  <si>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</si>
  <si>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</si>
  <si>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</si>
  <si>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</si>
  <si>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</si>
  <si>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</si>
  <si>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</si>
  <si>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</si>
  <si>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</si>
  <si>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</si>
  <si>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</si>
  <si>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</si>
  <si>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</si>
  <si>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</si>
  <si>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</si>
  <si>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</si>
  <si>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</si>
  <si>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</si>
  <si>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</si>
  <si>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</si>
  <si>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</si>
  <si>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</si>
  <si>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</si>
  <si>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</si>
  <si>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</si>
  <si>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</si>
  <si>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</si>
  <si>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</si>
  <si>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</si>
  <si>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</si>
  <si>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</si>
  <si>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</si>
  <si>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</si>
  <si>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</si>
  <si>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</si>
  <si>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</si>
  <si>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</si>
  <si>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</si>
  <si>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</si>
  <si>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</si>
  <si>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</si>
  <si>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</si>
  <si>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</si>
  <si>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</si>
  <si>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</si>
  <si>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</si>
  <si>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</si>
  <si>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</si>
  <si>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</si>
  <si>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</si>
  <si>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</si>
  <si>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</si>
  <si>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</si>
  <si>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</si>
  <si>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</si>
  <si>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</si>
  <si>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</si>
  <si>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</si>
  <si>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</si>
  <si>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</si>
  <si>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</si>
  <si>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</si>
  <si>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</si>
  <si>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</si>
  <si>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</si>
  <si>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</si>
  <si>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</si>
  <si>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</si>
  <si>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</si>
  <si>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</si>
  <si>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</si>
  <si>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</si>
  <si>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</si>
  <si>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</si>
  <si>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</si>
  <si>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</si>
  <si>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</si>
  <si>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</si>
  <si>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</si>
  <si>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</si>
  <si>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</si>
  <si>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</si>
  <si>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</si>
  <si>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</si>
  <si>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</si>
  <si>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</si>
  <si>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</si>
  <si>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</si>
  <si>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</si>
  <si>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</si>
  <si>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</si>
  <si>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</si>
  <si>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</si>
  <si>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</si>
  <si>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</si>
  <si>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</si>
  <si>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</si>
  <si>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</si>
  <si>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</si>
  <si>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</si>
  <si>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</si>
  <si>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</si>
  <si>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</si>
  <si>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</si>
  <si>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</si>
  <si>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</si>
  <si>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</si>
  <si>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</si>
  <si>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</si>
  <si>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</si>
  <si>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</si>
  <si>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</si>
  <si>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</si>
  <si>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</si>
  <si>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</si>
  <si>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</si>
  <si>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</si>
  <si>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</si>
  <si>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</si>
  <si>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</si>
  <si>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</si>
  <si>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</si>
  <si>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</si>
  <si>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</si>
  <si>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</si>
  <si>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</si>
  <si>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</si>
  <si>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</si>
  <si>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</si>
  <si>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</si>
  <si>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</si>
  <si>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</si>
  <si>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</si>
  <si>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</si>
  <si>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</si>
  <si>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</si>
  <si>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</si>
  <si>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</si>
  <si>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</si>
  <si>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</si>
  <si>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</si>
  <si>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</si>
  <si>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</si>
  <si>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</si>
  <si>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</si>
  <si>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</si>
  <si>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</si>
  <si>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</si>
  <si>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</si>
  <si>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</si>
  <si>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</si>
  <si>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</si>
  <si>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</si>
  <si>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</si>
  <si>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</si>
  <si>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</si>
  <si>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</si>
  <si>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</si>
  <si>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</si>
  <si>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</si>
  <si>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</si>
  <si>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</si>
  <si>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</si>
  <si>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</si>
  <si>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</si>
  <si>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</si>
  <si>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</si>
  <si>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</si>
  <si>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</si>
  <si>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</si>
  <si>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</si>
  <si>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</si>
  <si>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</si>
  <si>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</si>
  <si>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</si>
  <si>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</si>
  <si>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</si>
  <si>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</si>
  <si>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</si>
  <si>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</si>
  <si>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</si>
  <si>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</si>
  <si>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</si>
  <si>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</si>
  <si>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</si>
  <si>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</si>
  <si>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</si>
  <si>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</si>
  <si>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</si>
  <si>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</si>
  <si>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</si>
  <si>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</si>
  <si>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</si>
  <si>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</si>
  <si>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</si>
  <si>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</si>
  <si>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</si>
  <si>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</si>
  <si>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</si>
  <si>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</si>
  <si>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</si>
  <si>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</si>
  <si>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</si>
  <si>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</si>
  <si>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</si>
  <si>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</si>
  <si>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</si>
  <si>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</si>
  <si>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</si>
  <si>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</si>
  <si>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</si>
  <si>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</si>
  <si>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</si>
  <si>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</si>
  <si>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</si>
  <si>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</si>
  <si>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</si>
  <si>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</si>
  <si>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</si>
  <si>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</si>
  <si>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</si>
  <si>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</si>
  <si>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</si>
  <si>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</si>
  <si>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</si>
  <si>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</si>
  <si>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</si>
  <si>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</si>
  <si>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</si>
  <si>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</si>
  <si>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</si>
  <si>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</si>
  <si>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</si>
  <si>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</si>
  <si>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</si>
  <si>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</si>
  <si>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</si>
  <si>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</si>
  <si>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</si>
  <si>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</si>
  <si>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</si>
  <si>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</si>
  <si>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</si>
  <si>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</si>
  <si>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</si>
  <si>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</si>
  <si>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</si>
  <si>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</si>
  <si>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</si>
  <si>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</si>
  <si>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</si>
  <si>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</si>
  <si>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</si>
  <si>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</si>
  <si>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</si>
  <si>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</si>
  <si>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</si>
  <si>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</si>
  <si>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</si>
  <si>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</si>
  <si>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</si>
  <si>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</si>
  <si>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</si>
  <si>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</si>
  <si>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</si>
  <si>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</si>
  <si>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</si>
  <si>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</si>
  <si>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</si>
  <si>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</si>
  <si>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</si>
  <si>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</si>
  <si>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</si>
  <si>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</si>
  <si>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</si>
  <si>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</si>
  <si>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</si>
  <si>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</si>
  <si>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</si>
  <si>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</si>
  <si>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</si>
  <si>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</si>
  <si>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</si>
  <si>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</si>
  <si>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</si>
  <si>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</si>
  <si>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</si>
  <si>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</si>
  <si>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</si>
  <si>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</si>
  <si>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</si>
  <si>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</si>
  <si>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</si>
  <si>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</si>
  <si>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</si>
  <si>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</si>
  <si>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</si>
  <si>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</si>
  <si>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</si>
  <si>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</si>
  <si>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</si>
  <si>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</si>
  <si>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</si>
  <si>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</si>
  <si>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</si>
  <si>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</si>
  <si>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</si>
  <si>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</si>
  <si>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</si>
  <si>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</si>
  <si>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</si>
  <si>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</si>
  <si>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</si>
  <si>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</si>
  <si>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</si>
  <si>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</si>
  <si>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</si>
  <si>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</si>
  <si>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</si>
  <si>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</si>
  <si>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</si>
  <si>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</si>
  <si>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</si>
  <si>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</si>
  <si>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</si>
  <si>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</si>
  <si>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</si>
  <si>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</si>
  <si>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</si>
  <si>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</si>
  <si>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</si>
  <si>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</si>
  <si>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</si>
  <si>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</si>
  <si>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</si>
  <si>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</si>
  <si>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</si>
  <si>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</si>
  <si>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</si>
  <si>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</si>
  <si>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</si>
  <si>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</si>
  <si>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</si>
  <si>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</si>
  <si>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</si>
  <si>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</si>
  <si>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</si>
  <si>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</si>
  <si>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</si>
  <si>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</si>
  <si>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</si>
  <si>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</si>
  <si>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</si>
  <si>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</si>
  <si>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</si>
  <si>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</si>
  <si>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</si>
  <si>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</si>
  <si>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</si>
  <si>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</si>
  <si>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</si>
  <si>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</si>
  <si>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</si>
  <si>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</si>
  <si>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</si>
  <si>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</si>
  <si>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</si>
  <si>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</si>
  <si>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</si>
  <si>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</si>
  <si>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</si>
  <si>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</si>
  <si>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</si>
  <si>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</si>
  <si>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</si>
  <si>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</si>
  <si>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</si>
  <si>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</si>
  <si>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</si>
  <si>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</si>
  <si>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</si>
  <si>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</si>
  <si>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</si>
  <si>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</si>
  <si>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</si>
  <si>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</si>
  <si>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</si>
  <si>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</si>
  <si>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</si>
  <si>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</si>
  <si>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</si>
  <si>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</si>
  <si>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</si>
  <si>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</si>
  <si>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</si>
  <si>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</si>
  <si>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</si>
  <si>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</si>
  <si>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</si>
  <si>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</si>
  <si>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</si>
  <si>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</si>
  <si>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</si>
  <si>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</si>
  <si>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</si>
  <si>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</si>
  <si>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</si>
  <si>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</si>
  <si>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</si>
  <si>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</si>
  <si>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</si>
  <si>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</si>
  <si>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</si>
  <si>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</si>
  <si>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</si>
  <si>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</si>
  <si>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</si>
  <si>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</si>
  <si>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</si>
  <si>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</si>
  <si>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</si>
  <si>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</si>
  <si>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</si>
  <si>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</si>
  <si>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</si>
  <si>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</si>
  <si>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</si>
  <si>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</si>
  <si>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</si>
  <si>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</si>
  <si>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</si>
  <si>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</si>
  <si>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</si>
  <si>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</si>
  <si>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</si>
  <si>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</si>
  <si>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</si>
  <si>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</si>
  <si>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</si>
  <si>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</si>
  <si>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</si>
  <si>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</si>
  <si>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</si>
  <si>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</si>
  <si>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</si>
  <si>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</si>
  <si>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</si>
  <si>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</si>
  <si>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</si>
  <si>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</si>
  <si>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</si>
  <si>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</si>
  <si>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</si>
  <si>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</si>
  <si>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</si>
  <si>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</si>
  <si>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</si>
  <si>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</si>
  <si>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</si>
  <si>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</si>
  <si>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</si>
  <si>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</si>
  <si>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</si>
  <si>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</si>
  <si>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</si>
  <si>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</si>
  <si>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</si>
  <si>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</si>
  <si>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</si>
  <si>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</si>
  <si>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</si>
  <si>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</si>
  <si>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</si>
  <si>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</si>
  <si>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</si>
  <si>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</si>
  <si>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</si>
  <si>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</si>
  <si>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</si>
  <si>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</si>
  <si>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</si>
  <si>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</si>
  <si>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</si>
  <si>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</si>
  <si>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</si>
  <si>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</si>
  <si>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</si>
  <si>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</si>
  <si>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</si>
  <si>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</si>
  <si>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</si>
  <si>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</si>
  <si>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</si>
  <si>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</si>
  <si>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</si>
  <si>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</si>
  <si>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</si>
  <si>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</si>
  <si>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</si>
  <si>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</si>
  <si>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</si>
  <si>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</si>
  <si>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</si>
  <si>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</si>
  <si>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</si>
  <si>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</si>
  <si>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</si>
  <si>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</si>
  <si>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</si>
  <si>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</si>
  <si>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</si>
  <si>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</si>
  <si>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</si>
  <si>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</si>
  <si>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</si>
  <si>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</si>
  <si>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</si>
  <si>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</si>
  <si>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</si>
  <si>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</si>
  <si>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</si>
  <si>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</si>
  <si>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</si>
  <si>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</si>
  <si>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</si>
  <si>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</si>
  <si>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</si>
  <si>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</si>
  <si>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</si>
  <si>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</si>
  <si>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</si>
  <si>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</si>
  <si>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</si>
  <si>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</si>
  <si>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</si>
  <si>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</si>
  <si>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</si>
  <si>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</si>
  <si>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</si>
  <si>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</si>
  <si>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</si>
  <si>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</si>
  <si>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</si>
  <si>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</si>
  <si>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</si>
  <si>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</si>
  <si>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</si>
  <si>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</si>
  <si>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</si>
  <si>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</si>
  <si>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</si>
  <si>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</si>
  <si>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</si>
  <si>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</si>
  <si>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</si>
  <si>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</si>
  <si>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</si>
  <si>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</si>
  <si>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</si>
  <si>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</si>
  <si>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</si>
  <si>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</si>
  <si>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</si>
  <si>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</si>
  <si>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</si>
  <si>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</si>
  <si>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</si>
  <si>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</si>
  <si>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</si>
  <si>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</si>
  <si>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</si>
  <si>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</si>
  <si>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</si>
  <si>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</si>
  <si>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</si>
  <si>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</si>
  <si>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</si>
  <si>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</si>
  <si>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</si>
  <si>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</si>
  <si>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</si>
  <si>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</si>
  <si>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</si>
  <si>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</si>
  <si>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</si>
  <si>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</si>
  <si>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</si>
  <si>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</si>
  <si>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</si>
  <si>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</si>
  <si>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</si>
  <si>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</si>
  <si>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</si>
  <si>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</si>
  <si>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</si>
  <si>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</si>
  <si>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</si>
  <si>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</si>
  <si>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</si>
  <si>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</si>
  <si>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</si>
  <si>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</si>
  <si>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</si>
  <si>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</si>
  <si>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</si>
  <si>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</si>
  <si>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</si>
  <si>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</si>
  <si>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</si>
  <si>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</si>
  <si>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</si>
  <si>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</si>
  <si>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</si>
  <si>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</si>
  <si>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</si>
  <si>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</si>
  <si>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</si>
  <si>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</si>
  <si>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</si>
  <si>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</si>
  <si>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</si>
  <si>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</si>
  <si>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</si>
  <si>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</si>
  <si>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</si>
  <si>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</si>
  <si>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</si>
  <si>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</si>
  <si>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</si>
  <si>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</si>
  <si>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</si>
  <si>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</si>
  <si>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</si>
  <si>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</si>
  <si>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</si>
  <si>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</si>
  <si>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</si>
  <si>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</si>
  <si>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</si>
  <si>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</si>
  <si>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</si>
  <si>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</si>
  <si>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</si>
  <si>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</si>
  <si>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</si>
  <si>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</si>
  <si>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</si>
  <si>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</si>
  <si>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</si>
  <si>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</si>
  <si>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</si>
  <si>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</si>
  <si>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</si>
  <si>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</si>
  <si>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</si>
  <si>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</si>
  <si>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</si>
  <si>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</si>
  <si>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</si>
  <si>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</si>
  <si>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</si>
  <si>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</si>
  <si>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</si>
  <si>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</si>
  <si>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</si>
  <si>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</si>
  <si>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</si>
  <si>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</si>
  <si>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</si>
  <si>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</si>
  <si>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</si>
  <si>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</si>
  <si>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</si>
  <si>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</si>
  <si>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</si>
  <si>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</si>
  <si>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</si>
  <si>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</si>
  <si>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</si>
  <si>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</si>
  <si>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</si>
  <si>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</si>
  <si>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</si>
  <si>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</si>
  <si>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</si>
  <si>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</si>
  <si>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</si>
  <si>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</si>
  <si>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</si>
  <si>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</si>
  <si>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</si>
  <si>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</si>
  <si>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</si>
  <si>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</si>
  <si>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</si>
  <si>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</si>
  <si>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</si>
  <si>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</si>
  <si>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</si>
  <si>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</si>
  <si>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</si>
  <si>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</si>
  <si>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</si>
  <si>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</si>
  <si>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</si>
  <si>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</si>
  <si>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</si>
  <si>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</si>
  <si>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</si>
  <si>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</si>
  <si>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</si>
  <si>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</si>
  <si>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</si>
  <si>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</si>
  <si>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</si>
  <si>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</si>
  <si>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</si>
  <si>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</si>
  <si>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</si>
  <si>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</si>
  <si>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</si>
  <si>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</si>
  <si>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</si>
  <si>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</si>
  <si>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</si>
  <si>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</si>
  <si>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</si>
  <si>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</si>
  <si>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</si>
  <si>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</si>
  <si>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</si>
  <si>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</si>
  <si>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</si>
  <si>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</si>
  <si>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</si>
  <si>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</si>
  <si>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</si>
  <si>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</si>
  <si>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</si>
  <si>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</si>
  <si>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</si>
  <si>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</si>
  <si>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</si>
  <si>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</si>
  <si>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</si>
  <si>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</si>
  <si>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</si>
  <si>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</si>
  <si>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</si>
  <si>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</si>
  <si>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</si>
  <si>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</si>
  <si>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</si>
  <si>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</si>
  <si>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</si>
  <si>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</si>
  <si>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</si>
  <si>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</si>
  <si>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</si>
  <si>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</si>
  <si>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</si>
  <si>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</si>
  <si>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</si>
  <si>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</si>
  <si>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</si>
  <si>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</si>
  <si>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</si>
  <si>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</si>
  <si>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</si>
  <si>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</si>
  <si>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</si>
  <si>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</si>
  <si>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</si>
  <si>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</si>
  <si>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</si>
  <si>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</si>
  <si>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</si>
  <si>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</si>
  <si>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</si>
  <si>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</si>
  <si>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</si>
  <si>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</si>
  <si>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</si>
  <si>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</si>
  <si>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</si>
  <si>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</si>
  <si>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</si>
  <si>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</si>
  <si>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</si>
  <si>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</si>
  <si>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</si>
  <si>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</si>
  <si>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</si>
  <si>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</si>
  <si>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</si>
  <si>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</si>
  <si>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</si>
  <si>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</si>
  <si>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</si>
  <si>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</si>
  <si>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</si>
  <si>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</si>
  <si>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</si>
  <si>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</si>
  <si>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</si>
  <si>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</si>
  <si>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</si>
  <si>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</si>
  <si>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</si>
  <si>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</si>
  <si>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</si>
  <si>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</si>
  <si>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</si>
  <si>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</si>
  <si>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</si>
  <si>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</si>
  <si>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</si>
  <si>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</si>
  <si>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</si>
  <si>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</si>
  <si>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</si>
  <si>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</si>
  <si>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</si>
  <si>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</si>
  <si>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</si>
  <si>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</si>
  <si>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</si>
  <si>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</si>
  <si>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</si>
  <si>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</si>
  <si>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</si>
  <si>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</si>
  <si>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</si>
  <si>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</si>
  <si>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</si>
  <si>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</si>
  <si>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</si>
  <si>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</si>
  <si>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</si>
  <si>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</si>
  <si>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</si>
  <si>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</si>
  <si>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</si>
  <si>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</si>
  <si>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</si>
  <si>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</si>
  <si>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</si>
  <si>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</si>
  <si>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</si>
  <si>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</si>
  <si>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</si>
  <si>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</si>
  <si>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</si>
  <si>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</si>
  <si>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</si>
  <si>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</si>
  <si>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</si>
  <si>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</si>
  <si>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</si>
  <si>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</si>
  <si>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</si>
  <si>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</si>
  <si>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</si>
  <si>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</si>
  <si>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</si>
  <si>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</si>
  <si>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</si>
  <si>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</si>
  <si>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</si>
  <si>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</si>
  <si>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</si>
  <si>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</si>
  <si>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</si>
  <si>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</si>
  <si>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</si>
  <si>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</si>
  <si>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</si>
  <si>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</si>
  <si>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</si>
  <si>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</si>
  <si>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</si>
  <si>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</si>
  <si>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</si>
  <si>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</si>
  <si>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</si>
  <si>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</si>
  <si>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</si>
  <si>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</si>
  <si>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</si>
  <si>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</si>
  <si>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</si>
  <si>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</si>
  <si>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</si>
  <si>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</si>
  <si>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</si>
  <si>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</si>
  <si>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</si>
  <si>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</si>
  <si>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</si>
  <si>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</si>
  <si>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</si>
  <si>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</si>
  <si>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</si>
  <si>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</si>
  <si>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</si>
  <si>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</si>
  <si>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</si>
  <si>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</si>
  <si>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</si>
  <si>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</si>
  <si>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</si>
  <si>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</si>
  <si>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</si>
  <si>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</si>
  <si>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</si>
  <si>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</si>
  <si>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</si>
  <si>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</si>
  <si>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</si>
  <si>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</si>
  <si>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</si>
  <si>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</si>
  <si>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</si>
  <si>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</si>
  <si>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</si>
  <si>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</si>
  <si>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</si>
  <si>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</si>
  <si>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</si>
  <si>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</si>
  <si>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</si>
  <si>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</si>
  <si>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</si>
  <si>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</si>
  <si>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</si>
  <si>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</si>
  <si>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</si>
  <si>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</si>
  <si>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</si>
  <si>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</si>
  <si>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</si>
  <si>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</si>
  <si>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</si>
  <si>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</si>
  <si>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</si>
  <si>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</si>
  <si>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</si>
  <si>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</si>
  <si>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</si>
  <si>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</si>
  <si>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</si>
  <si>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</si>
  <si>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</si>
  <si>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</si>
  <si>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</si>
  <si>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</si>
  <si>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</si>
  <si>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</si>
  <si>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</si>
  <si>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</si>
  <si>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</si>
  <si>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</si>
  <si>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</si>
  <si>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</si>
  <si>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</si>
  <si>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</si>
  <si>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</si>
  <si>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</si>
  <si>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</si>
  <si>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</si>
  <si>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</si>
  <si>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</si>
  <si>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</si>
  <si>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</si>
  <si>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</si>
  <si>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</si>
  <si>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</si>
  <si>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</si>
  <si>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</si>
  <si>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</si>
  <si>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</si>
  <si>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</si>
  <si>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</si>
  <si>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</si>
  <si>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</si>
  <si>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</si>
  <si>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</si>
  <si>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</si>
  <si>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</si>
  <si>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</si>
  <si>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</si>
  <si>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</si>
  <si>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</si>
  <si>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</si>
  <si>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</si>
  <si>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</si>
  <si>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</si>
  <si>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</si>
  <si>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</si>
  <si>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</si>
  <si>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</si>
  <si>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</si>
  <si>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</si>
  <si>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</si>
  <si>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</si>
  <si>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</si>
  <si>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</si>
  <si>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</si>
  <si>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</si>
  <si>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</si>
  <si>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</si>
  <si>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</si>
  <si>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</si>
  <si>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</si>
  <si>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</si>
  <si>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</si>
  <si>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</si>
  <si>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</si>
  <si>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</si>
  <si>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</si>
  <si>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</si>
  <si>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</si>
  <si>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</si>
  <si>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</si>
  <si>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</si>
  <si>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</si>
  <si>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</si>
  <si>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</si>
  <si>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</si>
  <si>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</si>
  <si>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</si>
  <si>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</si>
  <si>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</si>
  <si>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</si>
  <si>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</si>
  <si>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</si>
  <si>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</si>
  <si>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</si>
  <si>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</si>
  <si>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</si>
  <si>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</si>
  <si>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</si>
  <si>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</si>
  <si>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</si>
  <si>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</si>
  <si>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</si>
  <si>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</si>
  <si>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</si>
  <si>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</si>
  <si>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</si>
  <si>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</si>
  <si>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</si>
  <si>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</si>
  <si>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</si>
  <si>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</si>
  <si>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</si>
  <si>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</si>
  <si>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</si>
  <si>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</si>
  <si>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</si>
  <si>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</si>
  <si>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</si>
  <si>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</si>
  <si>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</si>
  <si>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</si>
  <si>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</si>
  <si>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</si>
  <si>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</si>
  <si>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</si>
  <si>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</si>
  <si>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</si>
  <si>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</si>
  <si>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</si>
  <si>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</si>
  <si>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</si>
  <si>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</si>
  <si>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</si>
  <si>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</si>
  <si>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</si>
  <si>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</si>
  <si>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</si>
  <si>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</si>
  <si>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</si>
  <si>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</si>
  <si>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</si>
  <si>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</si>
  <si>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</si>
  <si>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</si>
  <si>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</si>
  <si>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</si>
  <si>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</si>
  <si>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</si>
  <si>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</si>
  <si>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</si>
  <si>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</si>
  <si>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</si>
  <si>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</si>
  <si>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</si>
  <si>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</si>
  <si>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</si>
  <si>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</si>
  <si>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</si>
  <si>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</si>
  <si>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</si>
  <si>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</si>
  <si>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</si>
  <si>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</si>
  <si>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</si>
  <si>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</si>
  <si>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</si>
  <si>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</si>
  <si>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</si>
  <si>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</si>
  <si>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</si>
  <si>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</si>
  <si>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</si>
  <si>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</si>
  <si>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</si>
  <si>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</si>
  <si>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</si>
  <si>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</si>
  <si>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</si>
  <si>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</si>
  <si>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</si>
  <si>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</si>
  <si>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</si>
  <si>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</si>
  <si>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</si>
  <si>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</si>
  <si>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</si>
  <si>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</si>
  <si>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</si>
  <si>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</si>
  <si>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</si>
  <si>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</si>
  <si>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</si>
  <si>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</si>
  <si>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</si>
  <si>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</si>
  <si>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</si>
  <si>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</si>
  <si>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</si>
  <si>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</si>
  <si>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</si>
  <si>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</si>
  <si>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</si>
  <si>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</si>
  <si>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</si>
  <si>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</si>
  <si>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</si>
  <si>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</si>
  <si>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</si>
  <si>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</si>
  <si>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</si>
  <si>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</si>
  <si>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</si>
  <si>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</si>
  <si>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</si>
  <si>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</si>
  <si>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</si>
  <si>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</si>
  <si>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</si>
  <si>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</si>
  <si>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</si>
  <si>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</si>
  <si>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</si>
  <si>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</si>
  <si>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</si>
  <si>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</si>
  <si>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</si>
  <si>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</si>
  <si>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</si>
  <si>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</si>
  <si>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</si>
  <si>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</si>
  <si>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</si>
  <si>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</si>
  <si>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</si>
  <si>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</si>
  <si>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</si>
  <si>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</si>
  <si>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</si>
  <si>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</si>
  <si>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</si>
  <si>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</si>
  <si>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</si>
  <si>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</si>
  <si>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</si>
  <si>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</si>
  <si>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</si>
  <si>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</si>
  <si>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</si>
  <si>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</si>
  <si>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</si>
  <si>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</si>
  <si>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</si>
  <si>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</si>
  <si>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</si>
  <si>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</si>
  <si>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</si>
  <si>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</si>
  <si>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</si>
  <si>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</si>
  <si>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</si>
  <si>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</si>
  <si>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</si>
  <si>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</si>
  <si>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</si>
  <si>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</si>
  <si>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</si>
  <si>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</si>
  <si>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</si>
  <si>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</si>
  <si>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</si>
  <si>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</si>
  <si>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</si>
  <si>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</si>
  <si>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</si>
  <si>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</si>
  <si>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</si>
  <si>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</si>
  <si>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</si>
  <si>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</si>
  <si>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</si>
  <si>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</si>
  <si>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</si>
  <si>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</si>
  <si>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</si>
  <si>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</si>
  <si>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</si>
  <si>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</si>
  <si>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</si>
  <si>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</si>
  <si>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</si>
  <si>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</si>
  <si>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</si>
  <si>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</si>
  <si>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</si>
  <si>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</si>
  <si>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</si>
  <si>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</si>
  <si>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</si>
  <si>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</si>
  <si>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</si>
  <si>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</si>
  <si>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</si>
  <si>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</si>
  <si>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</si>
  <si>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</si>
  <si>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</si>
  <si>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</si>
  <si>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</si>
  <si>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</si>
  <si>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</si>
  <si>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</si>
  <si>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</si>
  <si>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</si>
  <si>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</si>
  <si>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</si>
  <si>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</si>
  <si>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</si>
  <si>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</si>
  <si>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</si>
  <si>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</si>
  <si>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</si>
  <si>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</si>
  <si>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</si>
  <si>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</si>
  <si>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</si>
  <si>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</si>
  <si>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</si>
  <si>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</si>
  <si>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</si>
  <si>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</si>
  <si>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</si>
  <si>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</si>
  <si>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</si>
  <si>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</si>
  <si>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</si>
  <si>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</si>
  <si>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</si>
  <si>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</si>
  <si>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</si>
  <si>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</si>
  <si>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</si>
  <si>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</si>
  <si>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</si>
  <si>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</si>
  <si>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</si>
  <si>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</si>
  <si>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</si>
  <si>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</si>
  <si>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</si>
  <si>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</si>
  <si>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</si>
  <si>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</si>
  <si>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</si>
  <si>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</si>
  <si>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</si>
  <si>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</si>
  <si>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</si>
  <si>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</si>
  <si>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</si>
  <si>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</si>
  <si>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</si>
  <si>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</si>
  <si>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</si>
  <si>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</si>
  <si>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</si>
  <si>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</si>
  <si>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</si>
  <si>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</si>
  <si>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</si>
  <si>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</si>
  <si>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</si>
  <si>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</si>
  <si>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</si>
  <si>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</si>
  <si>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</si>
  <si>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</si>
  <si>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</si>
  <si>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</si>
  <si>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</si>
  <si>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</si>
  <si>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</si>
  <si>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</si>
  <si>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</si>
  <si>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</si>
  <si>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</si>
  <si>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</si>
  <si>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</si>
  <si>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</si>
  <si>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</si>
  <si>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</si>
  <si>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</si>
  <si>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</si>
  <si>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</si>
  <si>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</si>
  <si>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</si>
  <si>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</si>
  <si>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</si>
  <si>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</si>
  <si>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</si>
  <si>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</si>
  <si>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</si>
  <si>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</si>
  <si>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</si>
  <si>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</si>
  <si>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</si>
  <si>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</si>
  <si>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</si>
  <si>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</si>
  <si>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</si>
  <si>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</si>
  <si>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</si>
  <si>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</si>
  <si>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</si>
  <si>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</si>
  <si>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</si>
  <si>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</si>
  <si>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</si>
  <si>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</si>
  <si>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</si>
  <si>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</si>
  <si>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</si>
  <si>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</si>
  <si>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</si>
  <si>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</si>
  <si>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</si>
  <si>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</si>
  <si>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</si>
  <si>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</si>
  <si>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</si>
  <si>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</si>
  <si>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</si>
  <si>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</si>
  <si>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</si>
  <si>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</si>
  <si>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</si>
  <si>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</si>
  <si>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</si>
  <si>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</si>
  <si>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</si>
  <si>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</si>
  <si>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</si>
  <si>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</si>
  <si>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</si>
  <si>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</si>
  <si>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</si>
  <si>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</si>
  <si>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</si>
  <si>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</si>
  <si>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</si>
  <si>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</si>
  <si>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</si>
  <si>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</si>
  <si>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</si>
  <si>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</si>
  <si>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</si>
  <si>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</si>
  <si>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</si>
  <si>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</si>
  <si>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</si>
  <si>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</si>
  <si>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</si>
  <si>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</si>
  <si>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</si>
  <si>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</si>
  <si>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</si>
  <si>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</si>
  <si>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</si>
  <si>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</si>
  <si>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</si>
  <si>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</si>
  <si>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</si>
  <si>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</si>
  <si>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</si>
  <si>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</si>
  <si>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</si>
  <si>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</si>
  <si>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</si>
  <si>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</si>
  <si>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</si>
  <si>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</si>
  <si>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</si>
  <si>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</si>
  <si>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</si>
  <si>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</si>
  <si>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</si>
  <si>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</si>
  <si>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</si>
  <si>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</si>
  <si>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</si>
  <si>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</si>
  <si>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</si>
  <si>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</si>
  <si>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</si>
  <si>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</si>
  <si>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</si>
  <si>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</si>
  <si>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</si>
  <si>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</si>
  <si>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</si>
  <si>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</si>
  <si>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</si>
  <si>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</si>
  <si>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</si>
  <si>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</si>
  <si>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</si>
  <si>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</si>
  <si>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</si>
  <si>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</si>
  <si>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</si>
  <si>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</si>
  <si>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</si>
  <si>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</si>
  <si>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</si>
  <si>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</si>
  <si>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</si>
  <si>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</si>
  <si>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</si>
  <si>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</si>
  <si>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</si>
  <si>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</si>
  <si>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</si>
  <si>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</si>
  <si>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</si>
  <si>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</si>
  <si>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</si>
  <si>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</si>
  <si>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</si>
  <si>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</si>
  <si>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</si>
  <si>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</si>
  <si>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</si>
  <si>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</si>
  <si>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</si>
  <si>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</si>
  <si>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</si>
  <si>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</si>
  <si>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</si>
  <si>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</si>
  <si>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</si>
  <si>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</si>
  <si>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</si>
  <si>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</si>
  <si>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</si>
  <si>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</si>
  <si>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</si>
  <si>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</si>
  <si>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</si>
  <si>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</si>
  <si>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</si>
  <si>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</si>
  <si>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</si>
  <si>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</si>
  <si>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</si>
  <si>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</si>
  <si>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</si>
  <si>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</si>
  <si>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</si>
  <si>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</si>
  <si>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</si>
  <si>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</si>
  <si>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</si>
  <si>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</si>
  <si>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</si>
  <si>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</si>
  <si>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</si>
  <si>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</si>
  <si>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</si>
  <si>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</si>
  <si>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</si>
  <si>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</si>
  <si>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</si>
  <si>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</si>
  <si>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</si>
  <si>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</si>
  <si>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</si>
  <si>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</si>
  <si>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</si>
  <si>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</si>
  <si>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</si>
  <si>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</si>
  <si>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</si>
  <si>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</si>
  <si>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</si>
  <si>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</si>
  <si>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</si>
  <si>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</si>
  <si>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</si>
  <si>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</si>
  <si>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</si>
  <si>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</si>
  <si>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</si>
  <si>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</si>
  <si>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</si>
  <si>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</si>
  <si>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</si>
  <si>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</si>
  <si>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</si>
  <si>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</si>
  <si>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</si>
  <si>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</si>
  <si>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</si>
  <si>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</si>
  <si>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</si>
  <si>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</si>
  <si>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</si>
  <si>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</si>
  <si>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</si>
  <si>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</si>
  <si>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</si>
  <si>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</si>
  <si>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</si>
  <si>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</si>
  <si>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</si>
  <si>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</si>
  <si>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</si>
  <si>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</si>
  <si>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</si>
  <si>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</si>
  <si>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</si>
  <si>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</si>
  <si>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</si>
  <si>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</si>
  <si>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</si>
  <si>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</si>
  <si>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</si>
  <si>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</si>
  <si>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</si>
  <si>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</si>
  <si>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</si>
  <si>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</si>
  <si>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</si>
  <si>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</si>
  <si>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</si>
  <si>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</si>
  <si>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</si>
  <si>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</si>
  <si>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</si>
  <si>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</si>
  <si>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</si>
  <si>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</si>
  <si>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</si>
  <si>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</si>
  <si>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</si>
  <si>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</si>
  <si>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</si>
  <si>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</si>
  <si>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</si>
  <si>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</si>
  <si>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</si>
  <si>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</si>
  <si>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</si>
  <si>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</si>
  <si>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</si>
  <si>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</si>
  <si>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</si>
  <si>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</si>
  <si>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</si>
  <si>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</si>
  <si>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</si>
  <si>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</si>
  <si>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</si>
  <si>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</si>
  <si>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</si>
  <si>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</si>
  <si>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</si>
  <si>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</si>
  <si>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</si>
  <si>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</si>
  <si>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</si>
  <si>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</si>
  <si>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</si>
  <si>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</si>
  <si>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</si>
  <si>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</si>
  <si>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</si>
  <si>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</si>
  <si>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</si>
  <si>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</si>
  <si>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</si>
  <si>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</si>
  <si>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</si>
  <si>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</si>
  <si>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</si>
  <si>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</si>
  <si>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</si>
  <si>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</si>
  <si>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</si>
  <si>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</si>
  <si>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</si>
  <si>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</si>
  <si>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</si>
  <si>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</si>
  <si>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</si>
  <si>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</si>
  <si>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</si>
  <si>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</si>
  <si>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</si>
  <si>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</si>
  <si>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</si>
  <si>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</si>
  <si>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</si>
  <si>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</si>
  <si>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</si>
  <si>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</si>
  <si>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</si>
  <si>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</si>
  <si>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</si>
  <si>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</si>
  <si>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</si>
  <si>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</si>
  <si>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</si>
  <si>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</si>
  <si>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</si>
  <si>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</si>
  <si>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</si>
  <si>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</si>
  <si>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</si>
  <si>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</si>
  <si>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</si>
  <si>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</si>
  <si>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</si>
  <si>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</si>
  <si>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</si>
  <si>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</si>
  <si>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</si>
  <si>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</si>
  <si>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</si>
  <si>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</si>
  <si>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</si>
  <si>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</si>
  <si>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</si>
  <si>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</si>
  <si>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</si>
  <si>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</si>
  <si>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</si>
  <si>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</si>
  <si>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</si>
  <si>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</si>
  <si>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</si>
  <si>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</si>
  <si>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</si>
  <si>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</si>
  <si>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</si>
  <si>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</si>
  <si>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</si>
  <si>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</si>
  <si>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</si>
  <si>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</si>
  <si>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</si>
  <si>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</si>
  <si>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</si>
  <si>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</si>
  <si>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</si>
  <si>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</si>
  <si>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</si>
  <si>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</si>
  <si>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</si>
  <si>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</si>
  <si>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</si>
  <si>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</si>
  <si>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</si>
  <si>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</si>
  <si>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</si>
  <si>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</si>
  <si>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</si>
  <si>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</si>
  <si>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</si>
  <si>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</si>
  <si>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</si>
  <si>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</si>
  <si>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</si>
  <si>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</si>
  <si>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</si>
  <si>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</si>
  <si>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</si>
  <si>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</si>
  <si>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</si>
  <si>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</si>
  <si>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</si>
  <si>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</si>
  <si>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</si>
  <si>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</si>
  <si>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</si>
  <si>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</si>
  <si>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</si>
  <si>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</si>
  <si>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</si>
  <si>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</si>
  <si>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</si>
  <si>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</si>
  <si>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</si>
  <si>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</si>
  <si>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</si>
  <si>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</si>
  <si>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</si>
  <si>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</si>
  <si>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</si>
  <si>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</si>
  <si>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</si>
  <si>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</si>
  <si>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</si>
  <si>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</si>
  <si>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</si>
  <si>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</si>
  <si>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</si>
  <si>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</si>
  <si>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</si>
  <si>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</si>
  <si>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</si>
  <si>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</si>
  <si>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</si>
  <si>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</si>
  <si>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</si>
  <si>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</si>
  <si>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</si>
  <si>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</si>
  <si>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</si>
  <si>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</si>
  <si>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</si>
  <si>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</si>
  <si>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</si>
  <si>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</si>
  <si>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</si>
  <si>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</si>
  <si>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</si>
  <si>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</si>
  <si>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</si>
  <si>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</si>
  <si>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</si>
  <si>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</si>
  <si>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</si>
  <si>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</si>
  <si>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</si>
  <si>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</si>
  <si>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</si>
  <si>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</si>
  <si>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</si>
  <si>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</si>
  <si>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</si>
  <si>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</si>
  <si>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</si>
  <si>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</si>
  <si>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</si>
  <si>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</si>
  <si>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</si>
  <si>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</si>
  <si>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</si>
  <si>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</si>
  <si>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</si>
  <si>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</si>
  <si>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</si>
  <si>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</si>
  <si>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</si>
  <si>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</si>
  <si>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</si>
  <si>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</si>
  <si>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</si>
  <si>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</si>
  <si>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</si>
  <si>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</si>
  <si>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</si>
  <si>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</si>
  <si>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</si>
  <si>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</si>
  <si>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</si>
  <si>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</si>
  <si>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</si>
  <si>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</si>
  <si>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</si>
  <si>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</si>
  <si>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</si>
  <si>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</si>
  <si>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</si>
  <si>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</si>
  <si>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</si>
  <si>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</si>
  <si>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</si>
  <si>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</si>
  <si>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</si>
  <si>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</si>
  <si>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</si>
  <si>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</si>
  <si>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</si>
  <si>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</si>
  <si>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</si>
  <si>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</si>
  <si>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</si>
  <si>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</si>
  <si>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</si>
  <si>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</si>
  <si>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</si>
  <si>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</si>
  <si>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</si>
  <si>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</si>
  <si>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</si>
  <si>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</si>
  <si>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</si>
  <si>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</si>
  <si>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</si>
  <si>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</si>
  <si>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</si>
  <si>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</si>
  <si>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</si>
  <si>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</si>
  <si>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</si>
  <si>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</si>
  <si>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</si>
  <si>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</si>
  <si>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</si>
  <si>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</si>
  <si>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</si>
  <si>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</si>
  <si>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</si>
  <si>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</si>
  <si>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</si>
  <si>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</si>
  <si>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</si>
  <si>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</si>
  <si>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</si>
  <si>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</si>
  <si>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</si>
  <si>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</si>
  <si>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</si>
  <si>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</si>
  <si>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</si>
  <si>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</si>
  <si>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</si>
  <si>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</si>
  <si>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</si>
  <si>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</si>
  <si>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</si>
  <si>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</si>
  <si>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</si>
  <si>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</si>
  <si>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</si>
  <si>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</si>
  <si>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</si>
  <si>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</si>
  <si>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</si>
  <si>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</si>
  <si>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</si>
  <si>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</si>
  <si>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</si>
  <si>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</si>
  <si>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</si>
  <si>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</si>
  <si>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</si>
  <si>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</si>
  <si>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</si>
  <si>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</si>
  <si>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</si>
  <si>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</si>
  <si>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</si>
  <si>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</si>
  <si>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</si>
  <si>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</si>
  <si>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</si>
  <si>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</si>
  <si>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</si>
  <si>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</si>
  <si>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</si>
  <si>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</si>
  <si>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</si>
  <si>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</si>
  <si>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</si>
  <si>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</si>
  <si>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</si>
  <si>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</si>
  <si>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</si>
  <si>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</si>
  <si>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</si>
  <si>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</si>
  <si>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</si>
  <si>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</si>
  <si>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</si>
  <si>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</si>
  <si>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</si>
  <si>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</si>
  <si>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</si>
  <si>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</si>
  <si>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</si>
  <si>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</si>
  <si>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</si>
  <si>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</si>
  <si>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</si>
  <si>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</si>
  <si>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</si>
  <si>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</si>
  <si>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</si>
  <si>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</si>
  <si>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</si>
  <si>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</si>
  <si>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</si>
  <si>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</si>
  <si>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</si>
  <si>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</si>
  <si>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</si>
  <si>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</si>
  <si>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</si>
  <si>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</si>
  <si>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</si>
  <si>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</si>
  <si>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</si>
  <si>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</si>
  <si>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</si>
  <si>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</si>
  <si>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</si>
  <si>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</si>
  <si>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</si>
  <si>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</si>
  <si>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</si>
  <si>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</si>
  <si>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</si>
  <si>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</si>
  <si>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</si>
  <si>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</si>
  <si>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</si>
  <si>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</si>
  <si>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</si>
  <si>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</si>
  <si>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</si>
  <si>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</si>
  <si>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</si>
  <si>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</si>
  <si>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</si>
  <si>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</si>
  <si>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</si>
  <si>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</si>
  <si>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</si>
  <si>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</si>
  <si>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</si>
  <si>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</si>
  <si>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</si>
  <si>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</si>
  <si>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</si>
  <si>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</si>
  <si>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</si>
  <si>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</si>
  <si>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</si>
  <si>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</si>
  <si>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</si>
  <si>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</si>
  <si>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</si>
  <si>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</si>
  <si>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</si>
  <si>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</si>
  <si>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</si>
  <si>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</si>
  <si>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</si>
  <si>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</si>
  <si>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</si>
  <si>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</si>
  <si>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</si>
  <si>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</si>
  <si>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</si>
  <si>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</si>
  <si>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</si>
  <si>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</si>
  <si>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</si>
  <si>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</si>
  <si>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</si>
  <si>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</si>
  <si>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</si>
  <si>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</si>
  <si>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</si>
  <si>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</si>
  <si>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</si>
  <si>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</si>
  <si>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</si>
  <si>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</si>
  <si>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</si>
  <si>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</si>
  <si>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</si>
  <si>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</si>
  <si>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</si>
  <si>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</si>
  <si>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</si>
  <si>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</si>
  <si>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</si>
  <si>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</si>
  <si>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</si>
  <si>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</si>
  <si>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</si>
  <si>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</si>
  <si>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</si>
  <si>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</si>
  <si>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</si>
  <si>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</si>
  <si>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</si>
  <si>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</si>
  <si>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</si>
  <si>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</si>
  <si>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</si>
  <si>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</si>
  <si>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</si>
  <si>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</si>
  <si>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</si>
  <si>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</si>
  <si>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</si>
  <si>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</si>
  <si>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</si>
  <si>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</si>
  <si>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</si>
  <si>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</si>
  <si>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</si>
  <si>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</si>
  <si>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</si>
  <si>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</si>
  <si>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</si>
  <si>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</si>
  <si>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</si>
  <si>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</si>
  <si>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</si>
  <si>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</si>
  <si>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</si>
  <si>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</si>
  <si>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</si>
  <si>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</si>
  <si>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</si>
  <si>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</si>
  <si>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</si>
  <si>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</si>
  <si>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</si>
  <si>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</si>
  <si>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</si>
  <si>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</si>
  <si>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</si>
  <si>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</si>
  <si>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</si>
  <si>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</si>
  <si>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</si>
  <si>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</si>
  <si>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</si>
  <si>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</si>
  <si>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</si>
  <si>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</si>
  <si>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</si>
  <si>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</si>
  <si>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</si>
  <si>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</si>
  <si>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</si>
  <si>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</si>
  <si>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</si>
  <si>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</si>
  <si>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</si>
  <si>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</si>
  <si>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</si>
  <si>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</si>
  <si>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</si>
  <si>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</si>
  <si>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</si>
  <si>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</si>
  <si>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</si>
  <si>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</si>
  <si>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</si>
  <si>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</si>
  <si>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</si>
  <si>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</si>
  <si>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</si>
  <si>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</si>
  <si>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</si>
  <si>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</si>
  <si>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</si>
  <si>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</si>
  <si>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</si>
  <si>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</si>
  <si>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</si>
  <si>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</si>
  <si>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</si>
  <si>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</si>
  <si>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</si>
  <si>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</si>
  <si>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</si>
  <si>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</si>
  <si>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</si>
  <si>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</si>
  <si>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</si>
  <si>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</si>
  <si>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</si>
  <si>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</si>
  <si>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</si>
  <si>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</si>
  <si>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</si>
  <si>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</si>
  <si>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</si>
  <si>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</si>
  <si>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</si>
  <si>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</si>
  <si>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</si>
  <si>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</si>
  <si>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</si>
  <si>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</si>
  <si>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</si>
  <si>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</si>
  <si>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</si>
  <si>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</si>
  <si>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</si>
  <si>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</si>
  <si>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</si>
  <si>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</si>
  <si>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</si>
  <si>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</si>
  <si>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</si>
  <si>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</si>
  <si>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</si>
  <si>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</si>
  <si>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</si>
  <si>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</si>
  <si>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</si>
  <si>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</si>
  <si>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</si>
  <si>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</si>
  <si>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</si>
  <si>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</si>
  <si>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</si>
  <si>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</si>
  <si>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</si>
  <si>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</si>
  <si>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</si>
  <si>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</si>
  <si>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</si>
  <si>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</si>
  <si>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</si>
  <si>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</si>
  <si>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</si>
  <si>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</si>
  <si>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</si>
  <si>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</si>
  <si>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</si>
  <si>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</si>
  <si>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</si>
  <si>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</si>
  <si>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</si>
  <si>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</si>
  <si>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</si>
  <si>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</si>
  <si>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</si>
  <si>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</si>
  <si>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</si>
  <si>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</si>
  <si>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</si>
  <si>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</si>
  <si>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</si>
  <si>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</si>
  <si>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</si>
  <si>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</si>
  <si>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</si>
  <si>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</si>
  <si>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</si>
  <si>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</si>
  <si>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</si>
  <si>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</si>
  <si>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</si>
  <si>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</si>
  <si>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</si>
  <si>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</si>
  <si>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</si>
  <si>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</si>
  <si>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</si>
  <si>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</si>
  <si>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</si>
  <si>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</si>
  <si>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</si>
  <si>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</si>
  <si>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</si>
  <si>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</si>
  <si>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</si>
  <si>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</si>
  <si>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</si>
  <si>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</si>
  <si>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</si>
  <si>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</si>
  <si>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</si>
  <si>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</si>
  <si>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</si>
  <si>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</si>
  <si>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</si>
  <si>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</si>
  <si>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</si>
  <si>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</si>
  <si>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</si>
  <si>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</si>
  <si>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</si>
  <si>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</si>
  <si>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</si>
  <si>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</si>
  <si>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</si>
  <si>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</si>
  <si>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</si>
  <si>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</si>
  <si>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</si>
  <si>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</si>
  <si>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</si>
  <si>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</si>
  <si>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</si>
  <si>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</si>
  <si>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</si>
  <si>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</si>
  <si>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</si>
  <si>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</si>
  <si>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</si>
  <si>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</si>
  <si>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</si>
  <si>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</si>
  <si>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</si>
  <si>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</si>
  <si>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</si>
  <si>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</si>
  <si>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</si>
  <si>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</si>
  <si>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</si>
  <si>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</si>
  <si>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</si>
  <si>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</si>
  <si>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</si>
  <si>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</si>
  <si>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</si>
  <si>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</si>
  <si>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</si>
  <si>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</si>
  <si>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</si>
  <si>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</si>
  <si>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</si>
  <si>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</si>
  <si>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</si>
  <si>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</si>
  <si>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</si>
  <si>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</si>
  <si>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</si>
  <si>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</si>
  <si>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</si>
  <si>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</si>
  <si>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</si>
  <si>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</si>
  <si>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</si>
  <si>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</si>
  <si>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</si>
  <si>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</si>
  <si>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</si>
  <si>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</si>
  <si>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</si>
  <si>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</si>
  <si>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</si>
  <si>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</si>
  <si>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</si>
  <si>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</si>
  <si>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</si>
  <si>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</si>
  <si>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</si>
  <si>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</si>
  <si>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</si>
  <si>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</si>
  <si>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</si>
  <si>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</si>
  <si>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</si>
  <si>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</si>
  <si>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</si>
  <si>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</si>
  <si>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</si>
  <si>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</si>
  <si>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</si>
  <si>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</si>
  <si>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</si>
  <si>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</si>
  <si>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</si>
  <si>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</si>
  <si>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</si>
  <si>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</si>
  <si>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</si>
  <si>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</si>
  <si>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</si>
  <si>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</si>
  <si>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</si>
  <si>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</si>
  <si>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</si>
  <si>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</si>
  <si>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</si>
  <si>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</si>
  <si>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</si>
  <si>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</si>
  <si>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</si>
  <si>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</si>
  <si>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</si>
  <si>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</si>
  <si>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</si>
  <si>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</si>
  <si>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</si>
  <si>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</si>
  <si>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</si>
  <si>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</si>
  <si>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</si>
  <si>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</si>
  <si>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</si>
  <si>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</si>
  <si>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</si>
  <si>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</si>
  <si>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</si>
  <si>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</si>
  <si>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</si>
  <si>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</si>
  <si>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</si>
  <si>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</si>
  <si>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</si>
  <si>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</si>
  <si>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</si>
  <si>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</si>
  <si>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</si>
  <si>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</si>
  <si>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</si>
  <si>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</si>
  <si>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</si>
  <si>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</si>
  <si>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</si>
  <si>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</si>
  <si>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</si>
  <si>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</si>
  <si>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</si>
  <si>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</si>
  <si>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</si>
  <si>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</si>
  <si>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</si>
  <si>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</si>
  <si>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</si>
  <si>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</si>
  <si>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</si>
  <si>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</si>
  <si>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</si>
  <si>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</si>
  <si>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</si>
  <si>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</si>
  <si>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</si>
  <si>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</si>
  <si>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</si>
  <si>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</si>
  <si>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</si>
  <si>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</si>
  <si>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</si>
  <si>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</si>
  <si>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</si>
  <si>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</si>
  <si>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</si>
  <si>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</si>
  <si>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</si>
  <si>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</si>
  <si>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</si>
  <si>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</si>
  <si>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</si>
  <si>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</si>
  <si>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</si>
  <si>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</si>
  <si>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</si>
  <si>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</si>
  <si>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</si>
  <si>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</si>
  <si>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</si>
  <si>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</si>
  <si>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</si>
  <si>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</si>
  <si>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</si>
  <si>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</si>
  <si>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</si>
  <si>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</si>
  <si>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</si>
  <si>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</si>
  <si>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</si>
  <si>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</si>
  <si>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</si>
  <si>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</si>
  <si>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</si>
  <si>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</si>
  <si>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</si>
  <si>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</si>
  <si>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</si>
  <si>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</si>
  <si>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</si>
  <si>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</si>
  <si>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</si>
  <si>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</si>
  <si>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</si>
  <si>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</si>
  <si>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</si>
  <si>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</si>
  <si>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</si>
  <si>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</si>
  <si>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</si>
  <si>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</si>
  <si>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</si>
  <si>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</si>
  <si>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</si>
  <si>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</si>
  <si>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</si>
  <si>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</si>
  <si>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</si>
  <si>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</si>
  <si>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</si>
  <si>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</si>
  <si>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</si>
  <si>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</si>
  <si>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</si>
  <si>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</si>
  <si>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</si>
  <si>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</si>
  <si>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</si>
  <si>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</si>
  <si>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</si>
  <si>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</si>
  <si>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</si>
  <si>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</si>
  <si>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</si>
  <si>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</si>
  <si>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</si>
  <si>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</si>
  <si>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</si>
  <si>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</si>
  <si>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</si>
  <si>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</si>
  <si>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</si>
  <si>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</si>
  <si>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</si>
  <si>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</si>
  <si>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</si>
  <si>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</si>
  <si>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</si>
  <si>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</si>
  <si>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</si>
  <si>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</si>
  <si>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</si>
  <si>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</si>
  <si>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</si>
  <si>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</si>
  <si>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</si>
  <si>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</si>
  <si>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</si>
  <si>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</si>
  <si>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</si>
  <si>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</si>
  <si>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</si>
  <si>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</si>
  <si>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</si>
  <si>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</si>
  <si>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</si>
  <si>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</si>
  <si>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</si>
  <si>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</si>
  <si>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</si>
  <si>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</si>
  <si>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</si>
  <si>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</si>
  <si>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</si>
  <si>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</si>
  <si>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</si>
  <si>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</si>
  <si>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</si>
  <si>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</si>
  <si>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</si>
  <si>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</si>
  <si>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</si>
  <si>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</si>
  <si>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</si>
  <si>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</si>
  <si>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</si>
  <si>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</si>
  <si>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</si>
  <si>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</si>
  <si>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</si>
  <si>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</si>
  <si>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</si>
  <si>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</si>
  <si>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</si>
  <si>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</si>
  <si>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</si>
  <si>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</si>
  <si>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</si>
  <si>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</si>
  <si>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</si>
  <si>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</si>
  <si>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</si>
  <si>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</si>
  <si>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</si>
  <si>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</si>
  <si>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</si>
  <si>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</si>
  <si>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</si>
  <si>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</si>
  <si>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</si>
  <si>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</si>
  <si>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</si>
  <si>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</si>
  <si>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</si>
  <si>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</si>
  <si>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</si>
  <si>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</si>
  <si>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</si>
  <si>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</si>
  <si>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</si>
  <si>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</si>
  <si>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</si>
  <si>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</si>
  <si>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</si>
  <si>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</si>
  <si>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</si>
  <si>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</si>
  <si>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</si>
  <si>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</si>
  <si>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</si>
  <si>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</si>
  <si>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</si>
  <si>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</si>
  <si>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</si>
  <si>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</si>
  <si>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</si>
  <si>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</si>
  <si>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</si>
  <si>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</si>
  <si>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</si>
  <si>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</si>
  <si>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</si>
  <si>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</si>
  <si>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</si>
  <si>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</si>
  <si>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</si>
  <si>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</si>
  <si>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</si>
  <si>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</si>
  <si>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</si>
  <si>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</si>
  <si>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</si>
  <si>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</si>
  <si>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</si>
  <si>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</si>
  <si>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</si>
  <si>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</si>
  <si>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</si>
  <si>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</si>
  <si>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</si>
  <si>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</si>
  <si>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</si>
  <si>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</si>
  <si>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</si>
  <si>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</si>
  <si>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</si>
  <si>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</si>
  <si>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</si>
  <si>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</si>
  <si>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</si>
  <si>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</si>
  <si>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</si>
  <si>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</si>
  <si>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</si>
  <si>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</si>
  <si>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</si>
  <si>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</si>
  <si>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</si>
  <si>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</si>
  <si>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</si>
  <si>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</si>
  <si>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</si>
  <si>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</si>
  <si>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</si>
  <si>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</si>
  <si>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</si>
  <si>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</si>
  <si>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</si>
  <si>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</si>
  <si>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</si>
  <si>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</si>
  <si>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</si>
  <si>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</si>
  <si>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</si>
  <si>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</si>
  <si>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</si>
  <si>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</si>
  <si>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</si>
  <si>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</si>
  <si>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</si>
  <si>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</si>
  <si>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</si>
  <si>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</si>
  <si>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</si>
  <si>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</si>
  <si>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</si>
  <si>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</si>
  <si>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</si>
  <si>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</si>
  <si>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</si>
  <si>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</si>
  <si>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</si>
  <si>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</si>
  <si>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</si>
  <si>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</si>
  <si>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</si>
  <si>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</si>
  <si>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</si>
  <si>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</si>
  <si>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</si>
  <si>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</si>
  <si>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</si>
  <si>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</si>
  <si>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</si>
  <si>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</si>
  <si>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</si>
  <si>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</si>
  <si>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</si>
  <si>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</si>
  <si>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</si>
  <si>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</si>
  <si>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</si>
  <si>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</si>
  <si>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</si>
  <si>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</si>
  <si>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</si>
  <si>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</si>
  <si>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</si>
  <si>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</si>
  <si>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</si>
  <si>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</si>
  <si>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</si>
  <si>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</si>
  <si>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</si>
  <si>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</si>
  <si>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</si>
  <si>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</si>
  <si>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</si>
  <si>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</si>
  <si>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</si>
  <si>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</si>
  <si>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</si>
  <si>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</si>
  <si>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</si>
  <si>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</si>
  <si>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</si>
  <si>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</si>
  <si>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</si>
  <si>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</si>
  <si>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</si>
  <si>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</si>
  <si>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</si>
  <si>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</si>
  <si>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</si>
  <si>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</si>
  <si>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</si>
  <si>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</si>
  <si>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</si>
  <si>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</si>
  <si>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</si>
  <si>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</si>
  <si>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</si>
  <si>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</si>
  <si>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</si>
  <si>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</si>
  <si>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</si>
  <si>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</si>
  <si>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</si>
  <si>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</si>
  <si>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</si>
  <si>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</si>
  <si>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</si>
  <si>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</si>
  <si>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</si>
  <si>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</si>
  <si>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</si>
  <si>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</si>
  <si>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</si>
  <si>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</si>
  <si>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</si>
  <si>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</si>
  <si>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</si>
  <si>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</si>
  <si>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</si>
  <si>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</si>
  <si>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</si>
  <si>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</si>
  <si>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</si>
  <si>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</si>
  <si>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</si>
  <si>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</si>
  <si>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</si>
  <si>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</si>
  <si>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</si>
  <si>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</si>
  <si>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</si>
  <si>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</si>
  <si>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</si>
  <si>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</si>
  <si>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</si>
  <si>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</si>
  <si>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</si>
  <si>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</si>
  <si>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</si>
  <si>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</si>
  <si>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</si>
  <si>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</si>
  <si>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</si>
  <si>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</si>
  <si>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</si>
  <si>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</si>
  <si>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</si>
  <si>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</si>
  <si>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</si>
  <si>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</si>
  <si>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</si>
  <si>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</si>
  <si>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</si>
  <si>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</si>
  <si>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</si>
  <si>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</si>
  <si>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</si>
  <si>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</si>
  <si>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</si>
  <si>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</si>
  <si>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</si>
  <si>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</si>
  <si>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</si>
  <si>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</si>
  <si>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</si>
  <si>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</si>
  <si>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</si>
  <si>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</si>
  <si>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</si>
  <si>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</si>
  <si>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</si>
  <si>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</si>
  <si>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</si>
  <si>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</si>
  <si>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</si>
  <si>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</si>
  <si>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</si>
  <si>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</si>
  <si>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</si>
  <si>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</si>
  <si>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</si>
  <si>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</si>
  <si>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</si>
  <si>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</si>
  <si>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</si>
  <si>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</si>
  <si>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</si>
  <si>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</si>
  <si>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</si>
  <si>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</si>
  <si>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</si>
  <si>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</si>
  <si>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</si>
  <si>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</si>
  <si>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</si>
  <si>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</si>
  <si>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</si>
  <si>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</si>
  <si>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</si>
  <si>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</si>
  <si>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</si>
  <si>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</si>
  <si>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</si>
  <si>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</si>
  <si>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</si>
  <si>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</si>
  <si>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</si>
  <si>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</si>
  <si>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</si>
  <si>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</si>
  <si>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</si>
  <si>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</si>
  <si>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</si>
  <si>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</si>
  <si>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</si>
  <si>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</si>
  <si>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</si>
  <si>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</si>
  <si>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</si>
  <si>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</si>
  <si>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</si>
  <si>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</si>
  <si>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</si>
  <si>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</si>
  <si>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</si>
  <si>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</si>
  <si>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</si>
  <si>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</si>
  <si>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</si>
  <si>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</si>
  <si>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</si>
  <si>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</si>
  <si>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</si>
  <si>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</si>
  <si>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</si>
  <si>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</si>
  <si>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</si>
  <si>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</si>
  <si>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</si>
  <si>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</si>
  <si>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</si>
  <si>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</si>
  <si>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</si>
  <si>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</si>
  <si>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</si>
  <si>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</si>
  <si>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</si>
  <si>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</si>
  <si>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</si>
  <si>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</si>
  <si>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</si>
  <si>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</si>
  <si>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</si>
  <si>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</si>
  <si>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</si>
  <si>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</si>
  <si>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</si>
  <si>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</si>
  <si>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</si>
  <si>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</si>
  <si>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</si>
  <si>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</si>
  <si>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</si>
  <si>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</si>
  <si>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</si>
  <si>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</si>
  <si>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</si>
  <si>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</si>
  <si>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</si>
  <si>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</si>
  <si>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</si>
  <si>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</si>
  <si>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</si>
  <si>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</si>
  <si>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</si>
  <si>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</si>
  <si>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</si>
  <si>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</si>
  <si>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</si>
  <si>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</si>
  <si>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</si>
  <si>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</si>
  <si>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</si>
  <si>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</si>
  <si>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</si>
  <si>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</si>
  <si>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</si>
  <si>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</si>
  <si>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</si>
  <si>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</si>
  <si>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</si>
  <si>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</si>
  <si>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</si>
  <si>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</si>
  <si>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</si>
  <si>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</si>
  <si>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</si>
  <si>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</si>
  <si>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</si>
  <si>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</si>
  <si>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</si>
  <si>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</si>
  <si>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</si>
  <si>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</si>
  <si>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</si>
  <si>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</si>
  <si>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</si>
  <si>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</si>
  <si>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</si>
  <si>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</si>
  <si>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</si>
  <si>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</si>
  <si>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</si>
  <si>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</si>
  <si>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</si>
  <si>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</si>
  <si>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</si>
  <si>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</si>
  <si>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</si>
  <si>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</si>
  <si>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</si>
  <si>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</si>
  <si>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</si>
  <si>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</si>
  <si>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</si>
  <si>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</si>
  <si>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</si>
  <si>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</si>
  <si>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</si>
  <si>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</si>
  <si>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</si>
  <si>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</si>
  <si>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</si>
  <si>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</si>
  <si>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</si>
  <si>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</si>
  <si>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</si>
  <si>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</si>
  <si>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</si>
  <si>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</si>
  <si>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</si>
  <si>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</si>
  <si>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</si>
  <si>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</si>
  <si>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</si>
  <si>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</si>
  <si>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</si>
  <si>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</si>
  <si>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</si>
  <si>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</si>
  <si>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</si>
  <si>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</si>
  <si>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</si>
  <si>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</si>
  <si>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</si>
  <si>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</si>
  <si>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</si>
  <si>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</si>
  <si>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</si>
  <si>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</si>
  <si>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</si>
  <si>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</si>
  <si>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</si>
  <si>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</si>
  <si>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</si>
  <si>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</si>
  <si>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</si>
  <si>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</si>
  <si>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</si>
  <si>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</si>
  <si>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</si>
  <si>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</si>
  <si>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</si>
  <si>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</si>
  <si>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</si>
  <si>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</si>
  <si>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</si>
  <si>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</si>
  <si>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</si>
  <si>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</si>
  <si>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</si>
  <si>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</si>
  <si>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</si>
  <si>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</si>
  <si>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</si>
  <si>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</si>
  <si>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</si>
  <si>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</si>
  <si>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</si>
  <si>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</si>
  <si>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</si>
  <si>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</si>
  <si>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</si>
  <si>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</si>
  <si>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</si>
  <si>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</si>
  <si>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</si>
  <si>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</si>
  <si>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</si>
  <si>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</si>
  <si>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</si>
  <si>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</si>
  <si>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</si>
  <si>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</si>
  <si>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</si>
  <si>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</si>
  <si>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</si>
  <si>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</si>
  <si>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</si>
  <si>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</si>
  <si>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</si>
  <si>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</si>
  <si>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</si>
  <si>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</si>
  <si>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</si>
  <si>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</si>
  <si>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</si>
  <si>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</si>
  <si>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</si>
  <si>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</si>
  <si>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</si>
  <si>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</si>
  <si>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</si>
  <si>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</si>
  <si>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</si>
  <si>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</si>
  <si>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</si>
  <si>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</si>
  <si>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</si>
  <si>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</si>
  <si>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</si>
  <si>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</si>
  <si>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</si>
  <si>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</si>
  <si>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</si>
  <si>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</si>
  <si>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</si>
  <si>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</si>
  <si>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</si>
  <si>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</si>
  <si>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</si>
  <si>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</si>
  <si>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</si>
  <si>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</si>
  <si>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</si>
  <si>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</si>
  <si>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</si>
  <si>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</si>
  <si>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</si>
  <si>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</si>
  <si>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</si>
  <si>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</si>
  <si>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</si>
  <si>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</si>
  <si>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</si>
  <si>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</si>
  <si>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</si>
  <si>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</si>
  <si>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</si>
  <si>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</si>
  <si>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</si>
  <si>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</si>
  <si>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</si>
  <si>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</si>
  <si>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</si>
  <si>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</si>
  <si>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</si>
  <si>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</si>
  <si>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</si>
  <si>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</si>
  <si>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</si>
  <si>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</si>
  <si>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</si>
  <si>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</si>
  <si>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</si>
  <si>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</si>
  <si>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</si>
  <si>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</si>
  <si>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</si>
  <si>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</si>
  <si>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</si>
  <si>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</si>
  <si>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</si>
  <si>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</si>
  <si>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</si>
  <si>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</si>
  <si>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</si>
  <si>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</si>
  <si>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</si>
  <si>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</si>
  <si>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</si>
  <si>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</si>
  <si>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</si>
  <si>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</si>
  <si>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</si>
  <si>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</si>
  <si>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</si>
  <si>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</si>
  <si>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</si>
  <si>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</si>
  <si>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</si>
  <si>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</si>
  <si>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</si>
  <si>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</si>
  <si>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</si>
  <si>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</si>
  <si>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</si>
  <si>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</si>
  <si>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</si>
  <si>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</si>
  <si>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</si>
  <si>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</si>
  <si>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</si>
  <si>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</si>
  <si>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</si>
  <si>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</si>
  <si>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</si>
  <si>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</si>
  <si>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</si>
  <si>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</si>
  <si>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</si>
  <si>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</si>
  <si>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</si>
  <si>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</si>
  <si>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</si>
  <si>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</si>
  <si>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</si>
  <si>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</si>
  <si>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</si>
  <si>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</si>
  <si>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</si>
  <si>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</si>
  <si>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</si>
  <si>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</si>
  <si>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</si>
  <si>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</si>
  <si>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</si>
  <si>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</si>
  <si>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</si>
  <si>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</si>
  <si>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</si>
  <si>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</si>
  <si>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</si>
  <si>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</si>
  <si>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</si>
  <si>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</si>
  <si>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</si>
  <si>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</si>
  <si>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</si>
  <si>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</si>
  <si>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</si>
  <si>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</si>
  <si>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</si>
  <si>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</si>
  <si>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</si>
  <si>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</si>
  <si>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</si>
  <si>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</si>
  <si>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</si>
  <si>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</si>
  <si>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</si>
  <si>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</si>
  <si>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</si>
  <si>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</si>
  <si>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</si>
  <si>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</si>
  <si>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</si>
  <si>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</si>
  <si>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</si>
  <si>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</si>
  <si>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</si>
  <si>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</si>
  <si>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</si>
  <si>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</si>
  <si>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</si>
  <si>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</si>
  <si>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</si>
  <si>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</si>
  <si>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</si>
  <si>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</si>
  <si>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</si>
  <si>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</si>
  <si>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</si>
  <si>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</si>
  <si>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</si>
  <si>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</si>
  <si>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</si>
  <si>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</si>
  <si>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</si>
  <si>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</si>
  <si>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</si>
  <si>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</si>
  <si>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</si>
  <si>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</si>
  <si>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</si>
  <si>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</si>
  <si>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</si>
  <si>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</si>
  <si>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</si>
  <si>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</si>
  <si>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</si>
  <si>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</si>
  <si>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</si>
  <si>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</si>
  <si>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</si>
  <si>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</si>
  <si>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</si>
  <si>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</si>
  <si>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</si>
  <si>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</si>
  <si>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</si>
  <si>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</si>
  <si>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</si>
  <si>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</si>
  <si>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</si>
  <si>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</si>
  <si>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</si>
  <si>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</si>
  <si>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</si>
  <si>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</si>
  <si>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</si>
  <si>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</si>
  <si>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</si>
  <si>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</si>
  <si>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</si>
  <si>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</si>
  <si>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</si>
  <si>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</si>
  <si>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</si>
  <si>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</si>
  <si>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</si>
  <si>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</si>
  <si>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</si>
  <si>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</si>
  <si>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</si>
  <si>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</si>
  <si>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</si>
  <si>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</si>
  <si>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</si>
  <si>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</si>
  <si>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</si>
  <si>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</si>
  <si>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</si>
  <si>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</si>
  <si>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</si>
  <si>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</si>
  <si>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</si>
  <si>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</si>
  <si>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</si>
  <si>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</si>
  <si>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</si>
  <si>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</si>
  <si>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</si>
  <si>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</si>
  <si>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</si>
  <si>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</si>
  <si>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</si>
  <si>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</si>
  <si>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</si>
  <si>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</si>
  <si>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</si>
  <si>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</si>
  <si>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</si>
  <si>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</si>
  <si>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</si>
  <si>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</si>
  <si>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</si>
  <si>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</si>
  <si>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</si>
  <si>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</si>
  <si>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</si>
  <si>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</si>
  <si>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</si>
  <si>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</si>
  <si>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</si>
  <si>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</si>
  <si>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</si>
  <si>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</si>
  <si>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</si>
  <si>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</si>
  <si>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</si>
  <si>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</si>
  <si>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</si>
  <si>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</si>
  <si>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</si>
  <si>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</si>
  <si>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</si>
  <si>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</si>
  <si>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</si>
  <si>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</si>
  <si>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</si>
  <si>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</si>
  <si>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</si>
  <si>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</si>
  <si>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</si>
  <si>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</si>
  <si>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</si>
  <si>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</si>
  <si>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</si>
  <si>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</si>
  <si>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</si>
  <si>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</si>
  <si>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</si>
  <si>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</si>
  <si>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</si>
  <si>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</si>
  <si>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</si>
  <si>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</si>
  <si>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</si>
  <si>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</si>
  <si>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</si>
  <si>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</si>
  <si>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</si>
  <si>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</si>
  <si>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</si>
  <si>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</si>
  <si>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</si>
  <si>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</si>
  <si>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</si>
  <si>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</si>
  <si>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</si>
  <si>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</si>
  <si>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</si>
  <si>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</si>
  <si>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</si>
  <si>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</si>
  <si>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</si>
  <si>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</si>
  <si>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</si>
  <si>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</si>
  <si>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</si>
  <si>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</si>
  <si>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</si>
  <si>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</si>
  <si>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</si>
  <si>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</si>
  <si>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</si>
  <si>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</si>
  <si>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</si>
  <si>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</si>
  <si>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</si>
  <si>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</si>
  <si>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</si>
  <si>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</si>
  <si>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</si>
  <si>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</si>
  <si>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</si>
  <si>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</si>
  <si>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</si>
  <si>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</si>
  <si>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</si>
  <si>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</si>
  <si>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</si>
  <si>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</si>
  <si>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</si>
  <si>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</si>
  <si>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</si>
  <si>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</si>
  <si>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</si>
  <si>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</si>
  <si>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</si>
  <si>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</si>
  <si>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</si>
  <si>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</si>
  <si>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</si>
  <si>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</si>
  <si>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</si>
  <si>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</si>
  <si>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</si>
  <si>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</si>
  <si>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</si>
  <si>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</si>
  <si>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</si>
  <si>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</si>
  <si>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</si>
  <si>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</si>
  <si>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</si>
  <si>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</si>
  <si>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</si>
  <si>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</si>
  <si>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</si>
  <si>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</si>
  <si>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</si>
  <si>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</si>
  <si>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</si>
  <si>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</si>
  <si>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</si>
  <si>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</si>
  <si>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</si>
  <si>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</si>
  <si>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</si>
  <si>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</si>
  <si>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</si>
  <si>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</si>
  <si>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</si>
  <si>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</si>
  <si>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</si>
  <si>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</si>
  <si>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</si>
  <si>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</si>
  <si>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</si>
  <si>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</si>
  <si>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</si>
  <si>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</si>
  <si>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</si>
  <si>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</si>
  <si>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</si>
  <si>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</si>
  <si>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</si>
  <si>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</si>
  <si>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</si>
  <si>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</si>
  <si>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</si>
  <si>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</si>
  <si>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</si>
  <si>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</si>
  <si>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</si>
  <si>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</si>
  <si>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</si>
  <si>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</si>
  <si>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</si>
  <si>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</si>
  <si>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</si>
  <si>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</si>
  <si>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</si>
  <si>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</si>
  <si>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</si>
  <si>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</si>
  <si>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</si>
  <si>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</si>
  <si>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</si>
  <si>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</si>
  <si>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</si>
  <si>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</si>
  <si>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</si>
  <si>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</si>
  <si>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</si>
  <si>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</si>
  <si>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</si>
  <si>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</si>
  <si>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</si>
  <si>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</si>
  <si>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</si>
  <si>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</si>
  <si>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</si>
  <si>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</si>
  <si>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</si>
  <si>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</si>
  <si>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</si>
  <si>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</si>
  <si>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</si>
  <si>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</si>
  <si>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</si>
  <si>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</si>
  <si>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</si>
  <si>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</si>
  <si>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</si>
  <si>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</si>
  <si>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</si>
  <si>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</si>
  <si>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</si>
  <si>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</si>
  <si>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</si>
  <si>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</si>
  <si>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</si>
  <si>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</si>
  <si>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</si>
  <si>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</si>
  <si>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</si>
  <si>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</si>
  <si>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</si>
  <si>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</si>
  <si>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</si>
  <si>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</si>
  <si>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</si>
  <si>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</si>
  <si>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</si>
  <si>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</si>
  <si>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</si>
  <si>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</si>
  <si>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</si>
  <si>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</si>
  <si>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</si>
  <si>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</si>
  <si>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</si>
  <si>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</si>
  <si>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</si>
  <si>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</si>
  <si>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</si>
  <si>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</si>
  <si>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</si>
  <si>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</si>
  <si>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</si>
  <si>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</si>
  <si>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</si>
  <si>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</si>
  <si>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</si>
  <si>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</si>
  <si>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</si>
  <si>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</si>
  <si>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</si>
  <si>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</si>
  <si>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</si>
  <si>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</si>
  <si>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</si>
  <si>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</si>
  <si>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</si>
  <si>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</si>
  <si>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</si>
  <si>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</si>
  <si>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</si>
  <si>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</si>
  <si>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</si>
  <si>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</si>
  <si>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</si>
  <si>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</si>
  <si>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</si>
  <si>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</si>
  <si>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</si>
  <si>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</si>
  <si>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</si>
  <si>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</si>
  <si>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</si>
  <si>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</si>
  <si>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</si>
  <si>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</si>
  <si>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</si>
  <si>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</si>
  <si>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</si>
  <si>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</si>
  <si>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</si>
  <si>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</si>
  <si>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</si>
  <si>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</si>
  <si>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</si>
  <si>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</si>
  <si>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</si>
  <si>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</si>
  <si>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</si>
  <si>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</si>
  <si>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</si>
  <si>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</si>
  <si>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</si>
  <si>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</si>
  <si>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</si>
  <si>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</si>
  <si>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</si>
  <si>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</si>
  <si>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</si>
  <si>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</si>
  <si>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</si>
  <si>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</si>
  <si>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</si>
  <si>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</si>
  <si>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</si>
  <si>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</si>
  <si>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</si>
  <si>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</si>
  <si>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</si>
  <si>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</si>
  <si>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</si>
  <si>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</si>
  <si>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</si>
  <si>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</si>
  <si>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</si>
  <si>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</si>
  <si>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</si>
  <si>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</si>
  <si>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</si>
  <si>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</si>
  <si>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</si>
  <si>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</si>
  <si>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</si>
  <si>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</si>
  <si>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</si>
  <si>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</si>
  <si>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</si>
  <si>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</si>
  <si>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</si>
  <si>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</si>
  <si>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</si>
  <si>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</si>
  <si>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</si>
  <si>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</si>
  <si>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</si>
  <si>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</si>
  <si>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</si>
  <si>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</si>
  <si>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</si>
  <si>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</si>
  <si>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</si>
  <si>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</si>
  <si>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</si>
  <si>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</si>
  <si>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</si>
  <si>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</si>
  <si>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</si>
  <si>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</si>
  <si>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</si>
  <si>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</si>
  <si>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</si>
  <si>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</si>
  <si>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</si>
  <si>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</si>
  <si>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</si>
  <si>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</si>
  <si>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</si>
  <si>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</si>
  <si>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</si>
  <si>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</si>
  <si>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</si>
  <si>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</si>
  <si>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</si>
  <si>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</si>
  <si>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</si>
  <si>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</si>
  <si>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</si>
  <si>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</si>
  <si>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</si>
  <si>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</si>
  <si>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</si>
  <si>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</si>
  <si>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</si>
  <si>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</si>
  <si>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</si>
  <si>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</si>
  <si>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</si>
  <si>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</si>
  <si>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</si>
  <si>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</si>
  <si>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</si>
  <si>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</si>
  <si>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</si>
  <si>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</si>
  <si>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</si>
  <si>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</si>
  <si>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</si>
  <si>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</si>
  <si>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</si>
  <si>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</si>
  <si>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</si>
  <si>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</si>
  <si>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</si>
  <si>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</si>
  <si>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Count of state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</si>
  <si>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</si>
  <si>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</si>
  <si>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</si>
  <si>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</si>
  <si>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</si>
  <si>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</si>
  <si>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</si>
  <si>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</si>
  <si>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</si>
  <si>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</si>
  <si>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</si>
  <si>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</si>
  <si>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</si>
  <si>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</si>
  <si>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</si>
  <si>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</si>
  <si>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</si>
  <si>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</si>
  <si>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</si>
  <si>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</si>
  <si>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</si>
  <si>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</si>
  <si>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</si>
  <si>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</si>
  <si>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</si>
  <si>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</si>
  <si>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</si>
  <si>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</si>
  <si>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</si>
  <si>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</si>
  <si>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</si>
  <si>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</si>
  <si>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</si>
  <si>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</si>
  <si>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</si>
  <si>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</si>
  <si>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</si>
  <si>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</si>
  <si>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</si>
  <si>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</si>
  <si>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</si>
  <si>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</si>
  <si>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</si>
  <si>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</si>
  <si>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</si>
  <si>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</si>
  <si>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</si>
  <si>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</si>
  <si>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</si>
  <si>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</si>
  <si>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</si>
  <si>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</si>
  <si>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</si>
  <si>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</si>
  <si>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</si>
  <si>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</si>
  <si>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</si>
  <si>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</si>
  <si>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</si>
  <si>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</si>
  <si>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</si>
  <si>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</si>
  <si>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</si>
  <si>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</si>
  <si>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</si>
  <si>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</si>
  <si>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</si>
  <si>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</si>
  <si>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</si>
  <si>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</si>
  <si>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</si>
  <si>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</si>
  <si>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</si>
  <si>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</si>
  <si>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</si>
  <si>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</si>
  <si>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</si>
  <si>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</si>
  <si>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</si>
  <si>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</si>
  <si>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</si>
  <si>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</si>
  <si>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25000 to 29999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</si>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</sst>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mm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8" fontId="0" fillId="0" borderId="0" xfId="0" applyNumberFormat="1" applyAlignment="1">
      <alignment horizontal="left"/>
    </xf>
    <xf numFmtId="168" fontId="0" fillId="0" borderId="0" xfId="0" applyNumberFormat="1" applyProtection="1">
      <protection locked="0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587F1"/>
        </patternFill>
      </fill>
    </dxf>
  </dxfs>
  <tableStyles count="0" defaultTableStyle="TableStyleMedium2" defaultPivotStyle="PivotStyleLight16"/>
  <colors>
    <mruColors>
      <color rgb="FFE587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[HW-Excel.xlsx]By Parent  Category!PivotTable7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57692130588938"/>
          <c:y val="2.1196911196911198E-2"/>
          <c:w val="0.8054051357615386"/>
          <c:h val="0.751586963791688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'By Parent 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Parent 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Parent 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7-6C4B-96F0-0A60BD604BA8}"/>
            </c:ext>
          </c:extLst>
        </c:ser>
        <c:ser>
          <c:idx val="1"/>
          <c:order val="1"/>
          <c:tx>
            <c:strRef>
              <c:f>'By Parent 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Parent 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Parent 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F7-6C4B-96F0-0A60BD604BA8}"/>
            </c:ext>
          </c:extLst>
        </c:ser>
        <c:ser>
          <c:idx val="2"/>
          <c:order val="2"/>
          <c:tx>
            <c:strRef>
              <c:f>'By Parent 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Parent 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Parent 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F7-6C4B-96F0-0A60BD604BA8}"/>
            </c:ext>
          </c:extLst>
        </c:ser>
        <c:ser>
          <c:idx val="3"/>
          <c:order val="3"/>
          <c:tx>
            <c:strRef>
              <c:f>'By Parent 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Parent 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Parent 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F7-6C4B-96F0-0A60BD604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9112624"/>
        <c:axId val="1429137184"/>
      </c:barChart>
      <c:catAx>
        <c:axId val="142911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137184"/>
        <c:crosses val="autoZero"/>
        <c:auto val="1"/>
        <c:lblAlgn val="ctr"/>
        <c:lblOffset val="100"/>
        <c:noMultiLvlLbl val="0"/>
      </c:catAx>
      <c:valAx>
        <c:axId val="142913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11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[HW-Excel.xlsx]By Child Category!PivotTable8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Child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Child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Child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B-5942-B32F-553B11DAD9BE}"/>
            </c:ext>
          </c:extLst>
        </c:ser>
        <c:ser>
          <c:idx val="1"/>
          <c:order val="1"/>
          <c:tx>
            <c:strRef>
              <c:f>'By Child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Child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Child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B-5942-B32F-553B11DAD9BE}"/>
            </c:ext>
          </c:extLst>
        </c:ser>
        <c:ser>
          <c:idx val="2"/>
          <c:order val="2"/>
          <c:tx>
            <c:strRef>
              <c:f>'By Child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Child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Child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B-5942-B32F-553B11DAD9BE}"/>
            </c:ext>
          </c:extLst>
        </c:ser>
        <c:ser>
          <c:idx val="3"/>
          <c:order val="3"/>
          <c:tx>
            <c:strRef>
              <c:f>'By Child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Child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Child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B-5942-B32F-553B11DAD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8572688"/>
        <c:axId val="1428574320"/>
      </c:barChart>
      <c:catAx>
        <c:axId val="142857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574320"/>
        <c:crosses val="autoZero"/>
        <c:auto val="1"/>
        <c:lblAlgn val="ctr"/>
        <c:lblOffset val="100"/>
        <c:noMultiLvlLbl val="0"/>
      </c:catAx>
      <c:valAx>
        <c:axId val="142857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57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[HW-Excel.xlsx]By Time of Year!PivotTable13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Time of Year'!$B$5:$B$6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Time of 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Time of Year'!$B$7:$B$19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1-9C46-B6A8-16A556FF0895}"/>
            </c:ext>
          </c:extLst>
        </c:ser>
        <c:ser>
          <c:idx val="1"/>
          <c:order val="1"/>
          <c:tx>
            <c:strRef>
              <c:f>'By Time of Year'!$C$5:$C$6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Time of 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Time of Year'!$C$7:$C$19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D1-9C46-B6A8-16A556FF0895}"/>
            </c:ext>
          </c:extLst>
        </c:ser>
        <c:ser>
          <c:idx val="2"/>
          <c:order val="2"/>
          <c:tx>
            <c:strRef>
              <c:f>'By Time of Year'!$D$5:$D$6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Time of 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Time of Year'!$D$7:$D$19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D1-9C46-B6A8-16A556FF0895}"/>
            </c:ext>
          </c:extLst>
        </c:ser>
        <c:ser>
          <c:idx val="3"/>
          <c:order val="3"/>
          <c:tx>
            <c:strRef>
              <c:f>'By Time of Year'!$E$5:$E$6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Time of 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Time of Year'!$E$7:$E$19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D1-9C46-B6A8-16A556FF0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3010000"/>
        <c:axId val="983011632"/>
      </c:lineChart>
      <c:catAx>
        <c:axId val="98301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011632"/>
        <c:crosses val="autoZero"/>
        <c:auto val="1"/>
        <c:lblAlgn val="ctr"/>
        <c:lblOffset val="100"/>
        <c:noMultiLvlLbl val="0"/>
      </c:catAx>
      <c:valAx>
        <c:axId val="98301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01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42104615999087069"/>
          <c:y val="8.66425992779783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</c:formatCode>
                <c:ptCount val="12"/>
                <c:pt idx="0">
                  <c:v>69.848156182212591</c:v>
                </c:pt>
                <c:pt idx="1">
                  <c:v>65.403508771929822</c:v>
                </c:pt>
                <c:pt idx="2">
                  <c:v>52.770083102493068</c:v>
                </c:pt>
                <c:pt idx="3">
                  <c:v>46.53739612188366</c:v>
                </c:pt>
                <c:pt idx="4">
                  <c:v>45.853658536585371</c:v>
                </c:pt>
                <c:pt idx="5">
                  <c:v>41.61073825503356</c:v>
                </c:pt>
                <c:pt idx="6">
                  <c:v>39.855072463768117</c:v>
                </c:pt>
                <c:pt idx="7">
                  <c:v>38.095238095238095</c:v>
                </c:pt>
                <c:pt idx="8">
                  <c:v>47.272727272727273</c:v>
                </c:pt>
                <c:pt idx="9">
                  <c:v>41.53846153846154</c:v>
                </c:pt>
                <c:pt idx="10">
                  <c:v>28.571428571428569</c:v>
                </c:pt>
                <c:pt idx="11">
                  <c:v>19.153674832962139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E3-F946-B282-4EAF3FE8E48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</c:formatCode>
                <c:ptCount val="12"/>
                <c:pt idx="0">
                  <c:v>24.511930585683299</c:v>
                </c:pt>
                <c:pt idx="1">
                  <c:v>29.473684210526311</c:v>
                </c:pt>
                <c:pt idx="2">
                  <c:v>39.196675900277008</c:v>
                </c:pt>
                <c:pt idx="3">
                  <c:v>39.88919667590028</c:v>
                </c:pt>
                <c:pt idx="4">
                  <c:v>43.902439024390247</c:v>
                </c:pt>
                <c:pt idx="5">
                  <c:v>48.322147651006716</c:v>
                </c:pt>
                <c:pt idx="6">
                  <c:v>46.376811594202898</c:v>
                </c:pt>
                <c:pt idx="7">
                  <c:v>44.047619047619044</c:v>
                </c:pt>
                <c:pt idx="8">
                  <c:v>40</c:v>
                </c:pt>
                <c:pt idx="9">
                  <c:v>41.53846153846154</c:v>
                </c:pt>
                <c:pt idx="10">
                  <c:v>52.380952380952387</c:v>
                </c:pt>
                <c:pt idx="11">
                  <c:v>57.461024498886417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E3-F946-B282-4EAF3FE8E48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</c:formatCode>
                <c:ptCount val="12"/>
                <c:pt idx="0">
                  <c:v>3.9045553145336225</c:v>
                </c:pt>
                <c:pt idx="1">
                  <c:v>4.2105263157894735</c:v>
                </c:pt>
                <c:pt idx="2">
                  <c:v>7.202216066481995</c:v>
                </c:pt>
                <c:pt idx="3">
                  <c:v>11.080332409972298</c:v>
                </c:pt>
                <c:pt idx="4">
                  <c:v>8.2926829268292686</c:v>
                </c:pt>
                <c:pt idx="5">
                  <c:v>9.3959731543624159</c:v>
                </c:pt>
                <c:pt idx="6">
                  <c:v>13.043478260869565</c:v>
                </c:pt>
                <c:pt idx="7">
                  <c:v>15.476190476190476</c:v>
                </c:pt>
                <c:pt idx="8">
                  <c:v>12.727272727272727</c:v>
                </c:pt>
                <c:pt idx="9">
                  <c:v>15.384615384615385</c:v>
                </c:pt>
                <c:pt idx="10">
                  <c:v>19.047619047619047</c:v>
                </c:pt>
                <c:pt idx="11">
                  <c:v>22.271714922049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E3-F946-B282-4EAF3FE8E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835056"/>
        <c:axId val="937774656"/>
      </c:lineChart>
      <c:catAx>
        <c:axId val="93283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774656"/>
        <c:crosses val="autoZero"/>
        <c:auto val="1"/>
        <c:lblAlgn val="ctr"/>
        <c:lblOffset val="100"/>
        <c:noMultiLvlLbl val="0"/>
      </c:catAx>
      <c:valAx>
        <c:axId val="93777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835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863600</xdr:colOff>
      <xdr:row>2</xdr:row>
      <xdr:rowOff>76200</xdr:rowOff>
    </xdr:from>
    <xdr:to>
      <xdr:col>15</xdr:col>
      <xdr:colOff>88900</xdr:colOff>
      <xdr:row>23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66EB56-DB1A-9144-B4AF-6D7D237E3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2</xdr:row>
      <xdr:rowOff>152400</xdr:rowOff>
    </xdr:from>
    <xdr:to>
      <xdr:col>11</xdr:col>
      <xdr:colOff>12700</xdr:colOff>
      <xdr:row>21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ABE410-1930-2840-A41A-9D633B876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3</xdr:row>
      <xdr:rowOff>127000</xdr:rowOff>
    </xdr:from>
    <xdr:to>
      <xdr:col>10</xdr:col>
      <xdr:colOff>1155700</xdr:colOff>
      <xdr:row>18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4FF43B-A27B-DE44-BB04-B7D90BA9F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685800</xdr:colOff>
      <xdr:row>15</xdr:row>
      <xdr:rowOff>114300</xdr:rowOff>
    </xdr:from>
    <xdr:to>
      <xdr:col>11</xdr:col>
      <xdr:colOff>152400</xdr:colOff>
      <xdr:row>45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7EC376-336C-2642-ADC9-04546F43A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58.894814467596" createdVersion="6" refreshedVersion="6" minRefreshableVersion="3" recordCount="4114" xr:uid="{D2404B3B-0CA7-9B4F-A583-7ED17D31962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4.9140049140049139E-4" maxValue="4000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58.922754861109" createdVersion="6" refreshedVersion="6" minRefreshableVersion="3" recordCount="4114" xr:uid="{60FD8CBC-2242-E941-8445-283A6753F190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4.9140049140049139E-4" maxValue="4000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2" numFmtId="168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2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2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6.85882352941178"/>
    <n v="46.703296703296701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42.60827250608273"/>
    <n v="130.06329113924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4.285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3.89999999999999"/>
    <n v="66.6666666666666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2.99154545454545"/>
    <n v="154.9295774647887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09.77744436109028"/>
    <n v="85.08510638297872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.4875"/>
    <n v="137.931034482758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.22222222222221"/>
    <n v="157.89473684210526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00.04342857142856"/>
    <n v="291.6666666666666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5.998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0.49999999999999"/>
    <n v="157.8947368421052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0.5"/>
    <n v="66.66666666666667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.29333333333335"/>
    <n v="36.2756952841596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59.97142857142856"/>
    <n v="68.627450980392155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0.93333333333334"/>
    <n v="146.3414634146341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6.60000000000001"/>
    <n v="20.408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.24166666666667"/>
    <n v="171.4285714285714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0.66666666666666"/>
    <n v="41.6666666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.32110000000002"/>
    <n v="87.7192982456140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.29411764705881"/>
    <n v="38.6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.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.13513513513513"/>
    <n v="183.16831683168317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.14285714285715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8.5"/>
    <n v="86.956521739130437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8.80768571428572"/>
    <n v="60.97560975609756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.33333333333331"/>
    <n v="42.85714285714285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.20000000000002"/>
    <n v="65.789473684210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1.72500000000001"/>
    <n v="133.3333333333333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.35000000000001"/>
    <n v="169.0140845070422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.33333333333334"/>
    <n v="25.64102564102564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.29975"/>
    <n v="75.4716981132075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.24604569420035"/>
    <n v="319.662921348314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.0952380952381"/>
    <n v="82.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.46153846153845"/>
    <n v="38.23529411764705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6.5"/>
    <n v="35.71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.15"/>
    <n v="136.3636363636363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.44090909090909"/>
    <n v="86.9565217391304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.04"/>
    <n v="37.87878787878787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0.98000000000002"/>
    <n v="115.207373271889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.35000000000001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1.85714285714286"/>
    <n v="82.8402366863905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8.65999999999997"/>
    <n v="38.02281368821292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81.96721311475410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.16666666666667"/>
    <n v="186.6666666666666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7.61100000000002"/>
    <n v="71.42857142857143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7.94999999999999"/>
    <n v="52.631578947368418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.0181818181818"/>
    <n v="92.43697478991596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.21"/>
    <n v="192.30769230769232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09.63333333333334"/>
    <n v="25.64102564102564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2.3076923076923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8.95348837209301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.26249999999999"/>
    <n v="45.97701149425287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1.89999999999999"/>
    <n v="217.39130434782609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2.91"/>
    <n v="133.33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.12570000000001"/>
    <n v="606.060606060606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.29622222222221"/>
    <n v="41.66666666666666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.30000000000001"/>
    <n v="217.3913043478260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4.73333333333332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3.51849999999999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.33333333333334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7.52857142857141"/>
    <n v="122.80701754385964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8.6"/>
    <n v="76.9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.25000000000001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.16666666666667"/>
    <n v="16.6666666666666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0.9423"/>
    <n v="56.17977528089887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.2"/>
    <n v="29.41176470588235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3.94444444444443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.40909090909091"/>
    <n v="53.65853658536585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2.93199999999999"/>
    <n v="17.2413793103448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.42857142857143"/>
    <n v="74.46808510638297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.33333333333334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2.5"/>
    <n v="15.3846153846153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02"/>
    <n v="1.4285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31.70731707317073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.25"/>
    <n v="255.3191489361702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26.78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.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2.49999999999999"/>
    <n v="15.38461538461538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5.49999999999999"/>
    <n v="57.14285714285714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.46666666666667"/>
    <n v="352.941176470588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4.60000000000001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2.85714285714285"/>
    <n v="58.33333333333333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.06666666666668"/>
    <n v="107.14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.4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65.21739130434782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.2"/>
    <n v="116.279069767441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0.60000000000001"/>
    <n v="66.66666666666667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0.83333333333333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.42857142857142"/>
    <n v="16.66666666666666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4.66666666666667"/>
    <n v="44.11764705882352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.25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.25"/>
    <n v="53.33333333333333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.01933333333334"/>
    <n v="38.461538461538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7.75000000000001"/>
    <n v="92.30769230769230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.15384615384616"/>
    <n v="26.53061224489795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.40909090909089"/>
    <n v="36.666666666666664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00.49999999999999"/>
    <n v="185.185185185185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.46666666666667"/>
    <n v="108.6956521739130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6.66666666666669"/>
    <n v="31.9148936170212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19.49999999999997"/>
    <n v="21.27659574468085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0.76923076923077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4.57142857142858"/>
    <n v="66.0377358490566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1.72839506172839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64.10256410256410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.33333333333334"/>
    <n v="85.714285714285708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40.44444444444443"/>
    <n v="20.45454545454545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3.65714285714286"/>
    <n v="61.40350877192982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.49377777777779"/>
    <n v="166.66666666666666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.03159999999998"/>
    <n v="128.205128205128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4.55692307692308"/>
    <n v="87.83783783783783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1.4285714285714287E-2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3.3333333333333333E-2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.27454545454545454"/>
    <n v="9166.666666666666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.000000000000002"/>
    <n v="83.33333333333332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5.548"/>
    <n v="1923.076923076923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.375"/>
    <n v="2000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1.867"/>
    <n v="1666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9.5687499999999996"/>
    <n v="987.654320987654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.433333333333334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.1413333333333333"/>
    <n v="2586.20689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0.775"/>
    <n v="428.5714285714285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.33333333333333337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7.6"/>
    <n v="202.7027027027027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7.5111111111111111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0.57499999999999996"/>
    <n v="6666.666666666667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.08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0.91999999999999993"/>
    <n v="1666.6666666666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.163076923076922"/>
    <n v="1940.298507462686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5.5999999999999994E-2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7.8947368421052634E-3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0.71799999999999997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2.666666666666667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6.0000000000000001E-3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.0999999999999996"/>
    <n v="2333.333333333333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.26711185308848079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2E-3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.01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5.535714285714286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0.53333333333333333"/>
    <n v="17142.85714285714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.01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.0625"/>
    <n v="2666.666666666666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.400000000000002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.25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2E-3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.4850000000000003"/>
    <n v="769.2307692307692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64.28571428571429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.416666666666664"/>
    <n v="92.3076923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.092608822670172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35.856000000000002"/>
    <n v="1041.666666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.4000000000000004"/>
    <n v="750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5.5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6.8999999999999992E-2"/>
    <n v="100000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0.41666666666666669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1666.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1.6999999999999999E-3"/>
    <n v="333333.3333333333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.12"/>
    <n v="833.3333333333333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1.857142857142861"/>
    <n v="184.2105263157894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.48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.1159999999999999"/>
    <n v="4166.6666666666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.192500000000003"/>
    <n v="333.333333333333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.461538461538467"/>
    <n v="92.857142857142861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29.84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0.721666666666664"/>
    <n v="232.018561484918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.25"/>
    <n v="470.58823529411762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.214285714285714"/>
    <n v="1076.923076923076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.25"/>
    <n v="363.636363636363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4.6"/>
    <n v="416.6666666666666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1.5873015873015872E-2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.04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8.0000000000000002E-3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.22727272727272727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5.698440000000005"/>
    <n v="595.23809523809518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11.943"/>
    <n v="2631.57894736842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7.630000000000003"/>
    <n v="657.8947368421053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0.72"/>
    <n v="16666.666666666668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0.86206896551724133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.4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2.75"/>
    <n v="571.4285714285714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.1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0.33333333333333337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7.63413333333334"/>
    <n v="109.489051094890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2.63736263736264"/>
    <n v="96.80851063829787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.46153846153845"/>
    <n v="64.3564356435643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2.592"/>
    <n v="76.2195121951219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3.75714285714287"/>
    <n v="41.66666666666666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3.71999999999998"/>
    <n v="52.0833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.46000000000004"/>
    <n v="22.42152466367712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34.1"/>
    <n v="80.64516129032257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.33294117647058"/>
    <n v="582.1917808219178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2.92"/>
    <n v="42.55319148936170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5.58333333333334"/>
    <n v="68.6498855835240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5.57142857142858"/>
    <n v="45.45454545454545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4.56"/>
    <n v="46.29629629629629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0.73333333333335"/>
    <n v="214.285714285714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6.94725"/>
    <n v="76.4331210191082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6.73325"/>
    <n v="42.55319148936170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.1"/>
    <n v="47.27272727272727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6.72648571428572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.14"/>
    <n v="43.6046511627906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1.93789333333334"/>
    <n v="79.6178343949044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.4"/>
    <n v="113.636363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.4"/>
    <n v="90.909090909090907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17.24137931034482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18.08108"/>
    <n v="25.96053997923156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18.19999999999999"/>
    <n v="54.94505494505494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.1"/>
    <n v="86.20689655172414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5.5"/>
    <n v="27.77777777777777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1.62883248730967"/>
    <n v="59.6969696969696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.4"/>
    <n v="45.04504504504504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.23376999999999"/>
    <n v="62.6566416040100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2.60869565217391"/>
    <n v="37.7049180327868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4.67999999999999"/>
    <n v="104.529616724738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.43366666666668"/>
    <n v="46.15384615384615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7.7758"/>
    <n v="42.37288135593220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35.39823008849557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.395"/>
    <n v="60.2409638554216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7.6"/>
    <n v="64.51612903225806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.38153846153847"/>
    <n v="68.34910620399578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.34814814814814"/>
    <n v="65.0602409638554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.31829411764707"/>
    <n v="55.7377049180327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.14400000000001"/>
    <n v="35.063113604488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0.58763636363636"/>
    <n v="69.62025316455695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.18888888888888"/>
    <n v="251.39664804469274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.27249999999999"/>
    <n v="89.108910891089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4.62615"/>
    <n v="52.63157894736841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8.82507142857142"/>
    <n v="24.86678507992895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.15333333333332"/>
    <n v="111.11111111111111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.29999999999998"/>
    <n v="51.72413793103448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.21061999999999"/>
    <n v="111.8568232662192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4.82000000000001"/>
    <n v="64.6551724137931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6.68444444444445"/>
    <n v="26.78571428571428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.02"/>
    <n v="39.06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1.50693333333334"/>
    <n v="152.1298174442190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.38461538461539"/>
    <n v="198.4732824427480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.10911999999999"/>
    <n v="75.1879699248120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8.72620000000001"/>
    <n v="193.798449612403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0.64"/>
    <n v="140.8450704225352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8.93241269841269"/>
    <n v="51.72413793103448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8.95250000000001"/>
    <n v="40.98360655737705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1.72264"/>
    <n v="83.89261744966442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8.73499999999999"/>
    <n v="51.7928286852589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.46"/>
    <n v="92.59259259259259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.46666666666667"/>
    <n v="36.5853658536585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1.64705882352939"/>
    <n v="45.9459459459459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.33333333333331"/>
    <n v="39.68253968253968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2.89999999999998"/>
    <n v="12.5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11.31818181818183"/>
    <n v="38.1944444444444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5.56666666666668"/>
    <n v="59.40594059405940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8.94444444444446"/>
    <n v="75.63025210084033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.129"/>
    <n v="27.7777777777777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.10165000000001"/>
    <n v="133.3333333333333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1.87499999999999"/>
    <n v="54.7945205479452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4.73529411764706"/>
    <n v="76.57657657657657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.15000000000003"/>
    <n v="8.333333333333333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.248"/>
    <n v="198.412698412698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3.77333333333333"/>
    <n v="94.9367088607594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0.80333333333333"/>
    <n v="94.9367088607594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.32"/>
    <n v="17.605633802816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2.68"/>
    <n v="98.0392156862745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6.58000000000001"/>
    <n v="126.5822784810126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02.66285714285715"/>
    <n v="103.857566765578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7.91200000000001"/>
    <n v="134.408602150537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.07407407407408"/>
    <n v="93.10344827586206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1.6"/>
    <n v="103.6585365853658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.396"/>
    <n v="67.93478260869565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2.92973333333333"/>
    <n v="130.3214596003475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.4"/>
    <n v="117.6470588235294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3.61439999999999"/>
    <n v="150.602409638554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5.5"/>
    <n v="59.8802395209580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1.82857142857142"/>
    <n v="102.941176470588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6.60499999999999"/>
    <n v="91.32420091324200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.015"/>
    <n v="180.1801801801801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.22750000000001"/>
    <n v="150.3759398496240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.19"/>
    <n v="144.9275362318840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2.76470588235294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6.83911999999998"/>
    <n v="50.7099391480730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.16833333333335"/>
    <n v="96.77419354838710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.13360000000002"/>
    <n v="63.55932203389830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.08333333333333"/>
    <n v="67.41573033707865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.02285714285715"/>
    <n v="117.0568561872909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6.71428571428572"/>
    <n v="63.63636363636363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.36639999999998"/>
    <n v="169.23076923076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.02863333333335"/>
    <n v="57.25190839694656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.08358208955224"/>
    <n v="117.543859649122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.27586206896552"/>
    <n v="81.00558659217877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.28880000000001"/>
    <n v="53.19148936170212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1.59049999999999"/>
    <n v="105.5408970976253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4.0336134453781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6.63570159857905"/>
    <n v="67.4251497005988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4.75999999999999"/>
    <n v="113.122171945701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.34117647058822"/>
    <n v="35.26970954356846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6.56"/>
    <n v="34.96503496503496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8.61819426615318"/>
    <n v="95.30995106035888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3.94285714285714"/>
    <n v="120.68965517241379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.25714285714285"/>
    <n v="212.12121212121212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2.69239999999999"/>
    <n v="77.3195876288659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49.5049504950495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.08800000000001"/>
    <n v="187.265917602996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4.85537190082646"/>
    <n v="80.1324503311258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.375"/>
    <n v="137.931034482758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.07699999999998"/>
    <n v="98.87005649717514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.15933781686496"/>
    <n v="112.3837209302325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.33333333333334"/>
    <n v="343.2692307692307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.16142857142856"/>
    <n v="61.94690265486725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3.97333333333334"/>
    <n v="230.769230769230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.31578947368421"/>
    <n v="283.582089552238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.3501"/>
    <n v="84.0336134453781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.11200000000001"/>
    <n v="78.61635220125786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.15569230769231"/>
    <n v="38.9221556886227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.02"/>
    <n v="581.3953488372093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.16866666666667"/>
    <n v="141.24293785310735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.33333333333334"/>
    <n v="33.33333333333333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6.66666666666667"/>
    <n v="84.269662921348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0.65"/>
    <n v="34.48275862068965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35.71428571428571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5.9591836734694"/>
    <n v="51.04166666666666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.39999999999999"/>
    <n v="90.22556390977443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1.76666666666665"/>
    <n v="36.1445783132530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.08000000000001"/>
    <n v="100.6711409395973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1.5"/>
    <n v="81.63265306122448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4.72999999999999"/>
    <n v="99.60159362549801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5.83333333333331"/>
    <n v="27.272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6.70670670670671"/>
    <n v="20.81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.105"/>
    <n v="52.21932114882506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5.982"/>
    <n v="105.4852320675105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.16666666666667"/>
    <n v="46.15384615384615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3.98947368421051"/>
    <n v="67.61565836298932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.16000000000001"/>
    <n v="70.4225352112676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1.53547058823528"/>
    <n v="45.03311258278145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0.61"/>
    <n v="103.6269430051813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0.9027027027027"/>
    <n v="89.80582524271844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.446"/>
    <n v="142.4501424501424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1.8936170212766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.04450000000001"/>
    <n v="54.3478260869565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6.66666666666667"/>
    <n v="76.53061224489795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3.90027322404372"/>
    <n v="54.3406113537117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.16000000000001"/>
    <n v="111.9402985074626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6.80499999999999"/>
    <n v="210.5263157894736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.30249999999999"/>
    <n v="161.2903225806451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3.812"/>
    <n v="684.931506849315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1.65"/>
    <n v="46.5116279069767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.25999999999999"/>
    <n v="71.42857142857143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.09142857142857"/>
    <n v="129.15129151291512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7.65957446808511"/>
    <n v="51.27272727272727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7.70464285714286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1.55000000000001"/>
    <n v="90.9090909090909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.43766666666667"/>
    <n v="157.894736842105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6.80000000000001"/>
    <n v="33.33333333333333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.29999999999998"/>
    <n v="142.8571428571428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.05"/>
    <n v="124.4813278008298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6.84"/>
    <n v="45.4545454545454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.0859375"/>
    <n v="74.8538011695906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2.85405405405406"/>
    <n v="88.94230769230769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.14714285714285"/>
    <n v="66.66666666666667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.21700000000001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.24761904761905"/>
    <n v="201.9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0.63392857142857"/>
    <n v="215.3846153846153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.4375"/>
    <n v="109.589041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.43939393939393934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.0066666666666668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.075"/>
    <n v="333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0.76500000000000001"/>
    <n v="1538.461538461538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6.7966666666666677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1.2E-2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.3299999999999998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5.6333333333333329"/>
    <n v="923.0769230769230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.4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3.833333333333334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9.5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2.7272727272727275E-3"/>
    <n v="36666.6666666666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.379999999999999"/>
    <n v="1818.181818181818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.1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39.358823529411765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.1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3.3333333333333335E-3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.2952380952380951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1.6666666666666666E-2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.2804000000000002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.25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0.79200000000000004"/>
    <n v="7142.857142857143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2.7404479578392621E-2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0.82000000000000006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6.9230769230769221E-2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0.68631863186318631"/>
    <n v="2962.66666666666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.2100000000000009"/>
    <n v="204.081632653061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6.4102564102564097E-2"/>
    <n v="39000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0.29411764705882354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.2727272727272729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9.9009900990099015E-2"/>
    <n v="1010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26.953125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0.76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1.574999999999999"/>
    <n v="512.8205128205128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.02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11.892727272727273"/>
    <n v="323.529411764705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7.625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2.87"/>
    <n v="2142.857142857142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3.0303030303030304E-2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.230268181818182"/>
    <n v="1774.19354838709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2.56"/>
    <n v="272.7272727272727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.41"/>
    <n v="285.7142857142857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.1"/>
    <n v="1428.57142857142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.1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.2"/>
    <n v="102.040816326530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.18625"/>
    <n v="7272.72727272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1.906971229845084"/>
    <n v="303.648000000000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9.0909090909090905E-3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.28667813379201834"/>
    <n v="24999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.155"/>
    <n v="6666.66666666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1.6666666666666668E-3"/>
    <n v="60000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0.6696428571428571"/>
    <n v="1493.33333333333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4.5985132395404564"/>
    <n v="2959.45454545454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9.5500000000000007"/>
    <n v="769.230769230769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.3076923076923079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.1499999999999999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1.7538461538461538"/>
    <n v="722.2222222222221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.3673469387755102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.43333333333333329"/>
    <n v="857.1428571428571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.125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.2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0.8"/>
    <n v="16666.66666666666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.2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.13749999999999998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3.923999999999999"/>
    <n v="735.2941176470587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.3333333333333335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.41340206185567"/>
    <n v="2852.941176470588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.3666666666666667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2.881426547787683"/>
    <n v="171.442857142857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.1"/>
    <n v="147.0588235294117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4.64"/>
    <n v="89.28571428571429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4.66666666666667"/>
    <n v="96.77419354838710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0.6"/>
    <n v="59.52380952380952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8.67285714285715"/>
    <n v="26.923076923076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3.99999999999999"/>
    <n v="65.21739130434782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0.85"/>
    <n v="63.291139240506332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15.65217391304347"/>
    <n v="38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.41666666666666"/>
    <n v="66.66666666666667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7.78267254038178"/>
    <n v="117.413793103448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.25"/>
    <n v="57.80346820809248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.2"/>
    <n v="117.6470588235294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4.66666666666666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2.49999999999999"/>
    <n v="33.8983050847457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.25757575757576"/>
    <n v="84.61538461538461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0.5"/>
    <n v="33.89830508474576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.42"/>
    <n v="83.3333333333333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0.644000000000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6.6666666666666671E-3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0.55555555555555558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3.9999999999999996E-4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.31818181818181818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.2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.383999999999997"/>
    <n v="1470.58823529411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8.666666666666667E-2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.09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2.7199999999999998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0.70000000000000007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.0413333333333332"/>
    <n v="2678.571428571428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.49199999999999999"/>
    <n v="4166.6666666666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6.589147286821706"/>
    <n v="175.909090909090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2.5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0.91066666666666674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2.0833333333333336E-2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1.2E-2"/>
    <n v="33333.33333333333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.36666666666666664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9.0666666666666659E-2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5.5555555555555558E-3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.02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0.8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.16705882352941176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.42399999999999999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.38925389253892539"/>
    <n v="9876.444444444445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0.7155635062611807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.43166666666666664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1.25E-3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.2"/>
    <n v="500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1.12E-2"/>
    <n v="17857.14285714285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.4583333333333333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3.3333333333333333E-2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1.1111111111111112E-2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00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0.55999999999999994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.0833333333333339"/>
    <n v="4285.714285714285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.3444444444444441"/>
    <n v="4500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1.3333333333333334E-2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.46"/>
    <n v="555.555555555555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6.0999999999999999E-2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.3333333333333335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71.428571428571431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.104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.42599999999999999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.03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.26666666666666666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357.1428571428571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6.2E-2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.4000000000000001"/>
    <n v="1666.6666666666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3.9334666666666664"/>
    <n v="1153.84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2.62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.2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0.97400000000000009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0.64102564102564097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.363333333333333"/>
    <n v="495.867768595041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666.666666666666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3.9999999999999996E-5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.044"/>
    <n v="8333.33333333333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5.6833333333333336"/>
    <n v="666.666666666666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.380000000000003"/>
    <n v="641.025641025640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.02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.17500000000000002"/>
    <n v="66666.66666666667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8.3340278356529712E-2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.38"/>
    <n v="5555.555555555555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.45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.02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8.0000000000000002E-3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.2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x v="7"/>
    <n v="9.0000000000000011E-3"/>
    <n v="33333.333333333336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9.9999999999999991E-5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.28571428571428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.16249999999999"/>
    <n v="126.984126984126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.4850000000001"/>
    <n v="9.199632014719410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5.80799999999999"/>
    <n v="164.473684210526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.11791999999997"/>
    <n v="24.485798237022529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8.7"/>
    <n v="8.43881856540084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1.87625"/>
    <n v="29.629629629629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.05"/>
    <n v="117.64705882352941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6.82285714285715"/>
    <n v="1296.29629629629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39.96"/>
    <n v="30.48780487804878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.4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0.52799999999999"/>
    <n v="238.09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.46666666666665"/>
    <n v="107.1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.446"/>
    <n v="67.7506775067750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.29166666666669"/>
    <n v="11.84600197433366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6.88749999999999"/>
    <n v="29.1970802919708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3.56"/>
    <n v="57.4712643678160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5.69999999999999"/>
    <n v="151.515151515151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.46206037108834"/>
    <n v="104.66666666666667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00.56666666666668"/>
    <n v="142.8571428571428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.0579999999999998"/>
    <n v="2777.77777777777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0.95"/>
    <n v="1111.111111111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.4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.35000000000000003"/>
    <n v="28571.42857142857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7.5333333333333332"/>
    <n v="413.7931034482758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8.64"/>
    <n v="833.3333333333333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4.0000000000000001E-3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.02"/>
    <n v="1785.714285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4.5600000000000005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21.5075"/>
    <n v="7142.857142857143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.276666666666667"/>
    <n v="290.322580645161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.426666666666662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1.628"/>
    <n v="232.5581395348837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.20500000000000002"/>
    <n v="33333.33333333333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.03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4.85"/>
    <n v="230.769230769230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.4710000000000001"/>
    <n v="4166.66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5.584"/>
    <n v="520.833333333333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3.8206896551724134"/>
    <n v="1705.88235294117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.485964912280703"/>
    <n v="606.3829787234042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5.912000000000003"/>
    <n v="581.395348837209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.04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.106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0.85142857142857142"/>
    <n v="11666.666666666666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.4837500000000006"/>
    <n v="2370.370370370370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7.650000000000002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3.55"/>
    <n v="16666.66666666666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2.989999999999995"/>
    <n v="555.5555555555555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7.648750000000007"/>
    <n v="595.23809523809518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.34"/>
    <n v="588.2352941176470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0.52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6.5299999999999994"/>
    <n v="99.5024875621890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.338000000000001"/>
    <n v="337.8378378378378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.39333333333333331"/>
    <n v="21428.5714285714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.06"/>
    <n v="8571.428571428570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5.7142857142857147E-4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.379999999999995"/>
    <n v="43.8596491228070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.39"/>
    <n v="3448.27586206896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.422107692307705"/>
    <n v="146.06741573033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2.6866666666666665"/>
    <n v="483.8709677419354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6.6"/>
    <n v="1095.23809523809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0.813400000000001"/>
    <n v="405.4054054054054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5.58"/>
    <n v="2142.857142857142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0.87454545454545463"/>
    <n v="13750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0.97699999999999987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8.927352941176466"/>
    <n v="149.1228070175438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.092500000000001"/>
    <n v="108.40108401084011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.40666666666666662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3.790999999999997"/>
    <n v="295.8579881656804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.21649484536082475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0.79600000000000004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4.993333333333334"/>
    <n v="535.7142857142856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.0509090909090908"/>
    <n v="2291.666666666666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.214285714285715"/>
    <n v="437.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0.30499999999999999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0.75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.2933333333333332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3.94736842105263"/>
    <n v="46.34146341463414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.10975609756099"/>
    <n v="68.90756302521008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.024"/>
    <n v="163.398692810457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.38000000000001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05.47157142857144"/>
    <n v="48.9510489510489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.35000000000001"/>
    <n v="142.8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.4"/>
    <n v="71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5.51428571428571"/>
    <n v="23.4899328859060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5.566"/>
    <n v="57.69230769230769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0.65"/>
    <n v="33.333333333333336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.19"/>
    <n v="75.47169811320755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70.4225352112676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3.076923076923077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.48"/>
    <n v="14.792899408284024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5.52941176470588"/>
    <n v="149.1228070175438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14.40638297872341"/>
    <n v="205.2401746724890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.13888888888891"/>
    <n v="33.3333333333333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.39999999999999"/>
    <n v="46.2962962962962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6.73333333333332"/>
    <n v="36.5853658536585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.33333333333331"/>
    <n v="43.16546762589928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.4"/>
    <n v="157.89473684210526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.25999999999999"/>
    <n v="138.2978723404255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0.71428571428572"/>
    <n v="60.86956521739130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36.6666666666666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.32000000000001"/>
    <n v="80.6451612903225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.09909909909908"/>
    <n v="30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11.08135252761969"/>
    <n v="30.79381443298969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.04285714285714"/>
    <n v="127.272727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.25"/>
    <n v="45.45454545454545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5.56"/>
    <n v="90.9090909090909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2.58775877587757"/>
    <n v="75.32203389830507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8.5"/>
    <n v="48.3870967741935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1.7"/>
    <n v="47.6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384.6153846153846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3.75000000000001"/>
    <n v="40.81632653061224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1.9076"/>
    <n v="36.76470588235294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7.71428571428571"/>
    <n v="31.81818181818181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13.888888888888889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1.5789473684210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1.92000000000002"/>
    <n v="50.50505050505050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4.7"/>
    <n v="833.3333333333333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.11655011655011654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.014285714285712"/>
    <n v="159.090909090909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3.54"/>
    <n v="1666.6666666666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.4"/>
    <n v="76.923076923076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2.6315789473684209E-2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.3333333333333335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0.85129023676509719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.199999999999989"/>
    <n v="55.55555555555555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1.7000000000000002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.4"/>
    <n v="122.807017543859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0.70000000000000007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.4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2.666666666666667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7.0370370370370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.15375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.13333333333333"/>
    <n v="42.85714285714285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2.49999999999999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0.62799999999999"/>
    <n v="17.2413793103448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2.79999999999998"/>
    <n v="113.636363636363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.16666666666666"/>
    <n v="7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3.505"/>
    <n v="29.41176470588235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.41176470588236"/>
    <n v="121.42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.37459999999999"/>
    <n v="64.1025641025641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3.86666666666666"/>
    <n v="58.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.44440000000002"/>
    <n v="41.66666666666666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2.77927272727271"/>
    <n v="85.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.31250000000001"/>
    <n v="150.9433962264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1.78571428571429"/>
    <n v="76.0869565217391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01.35000000000001"/>
    <n v="111.1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7.53333333333333"/>
    <n v="42.253521126760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4.88571428571429"/>
    <n v="40.22988505747126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.02"/>
    <n v="178.5714285714285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.13333333333335"/>
    <n v="26.78571428571428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1.52149999999999"/>
    <n v="39.21568627450980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.33333333333334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.2608695652174"/>
    <n v="60.52631578947368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5.555555555555557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04.4375"/>
    <n v="112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.125"/>
    <n v="70.17543859649123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3.77499999999999"/>
    <n v="76.923076923076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5.555555555555557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3.33333333333332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1.83333333333334"/>
    <n v="18.18181818181818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59.99600000000001"/>
    <n v="15.6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.3"/>
    <n v="35.71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3.02325581395348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.12214285714286"/>
    <n v="34.14634146341463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.11066666666665"/>
    <n v="65.21739130434782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5.71428571428572"/>
    <n v="18.421052631578949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08.74999999999999"/>
    <n v="28.5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.05000000000001"/>
    <n v="52.63157894736841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.16666666666667"/>
    <n v="43.4782608695652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79.5"/>
    <n v="24.24242424242424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.38124999999999"/>
    <n v="29.629629629629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.43200000000002"/>
    <n v="126.262626262626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.45454545454547"/>
    <n v="112.244897959183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.33333333333334"/>
    <n v="27.27272727272727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4.21052631578947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7.83333333333334"/>
    <n v="56.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.33333333333334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0.60706666666665"/>
    <n v="97.402597402597408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01.66666666666666"/>
    <n v="146.341463414634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.0181818181818"/>
    <n v="73.33333333333332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.25000000000001"/>
    <n v="50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00.93039999999999"/>
    <n v="108.6956521739130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1.8"/>
    <n v="40.32258064516128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.4"/>
    <n v="32.78688524590163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6.61660000000001"/>
    <n v="52.0833333333333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.4166"/>
    <n v="52.63157894736841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.32000000000001"/>
    <n v="53.19148936170212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.32"/>
    <n v="64.10256410256410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.13333333333333"/>
    <n v="23.62204724409448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.13333333333333"/>
    <n v="18.86792452830188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.3802"/>
    <n v="28.2485875706214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.00090909090908"/>
    <n v="23.40425531914893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19.9"/>
    <n v="34.78260869565217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.17499999999998"/>
    <n v="30.0751879699248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.44999999999999"/>
    <n v="28.57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4.97142857142859"/>
    <n v="56.45161290322580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.2205035971223"/>
    <n v="55.71142284569138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.44827586206897"/>
    <n v="30.8510638297872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.00000000000003"/>
    <n v="8.928571428571428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.00583333333333"/>
    <n v="15.78947368421052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4.67500000000001"/>
    <n v="40.81632653061224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.142857142857142"/>
    <n v="291.6666666666666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.2444444444444445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.33999999999999997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4.5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1.53846153846154"/>
    <n v="82.27848101265823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.0454545454545454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.285714285714285"/>
    <n v="318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.02"/>
    <n v="454.5454545454545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.1111111111111111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1.818181818181818"/>
    <n v="2933.333333333333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.31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.416666666666667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0.8125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.2857142857142856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.333333333333336"/>
    <n v="142.857142857142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40.799492385786799"/>
    <n v="70.04444444444445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7.55"/>
    <n v="68.9655172413793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.3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0.666666666666664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2.9894179894179893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0.8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.133333333333333"/>
    <n v="107.142857142857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.020000000000003"/>
    <n v="208.3333333333333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47.619047619047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71.42857142857143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.1999999999999993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.4412800000000008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.1666666666666661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.25"/>
    <n v="888.8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0.75"/>
    <n v="352.941176470588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.17"/>
    <n v="377.3584905660377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.4375"/>
    <n v="1142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111.11111111111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2.8000000000000003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.333333333333336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.42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.3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.2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.30199999999999999"/>
    <n v="16666.66666666666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.0153846153846153"/>
    <n v="1083.3333333333333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.25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.363636363636363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0.85714285714285721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6.6066666666666665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5.7692307692307692"/>
    <n v="722.222222222222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0.6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.0256410256410255"/>
    <n v="390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0.5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0.9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.037037037037038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.1999999999999997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0.9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2.666666666666667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0.86206896551724"/>
    <n v="517.85714285714289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.333333333333336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6.5500000000000007"/>
    <n v="285.71428571428572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4.536842105263158"/>
    <n v="316.6666666666666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.4"/>
    <n v="166.666666666666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.4285714285714286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.1428571428571428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0.35714285714285715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.4545454545454546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.155555555555555"/>
    <n v="642.8571428571428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.3220000000000001"/>
    <n v="1612.903225806451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8.9066666666666663"/>
    <n v="468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9.6333333333333346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.325999999999999"/>
    <n v="520.8333333333333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.484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1.9066666666666665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12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.365"/>
    <n v="2857.14285714285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.04"/>
    <n v="208.3333333333333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38.39"/>
    <n v="413.22314049586777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39.942857142857143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0.84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.406666666666666"/>
    <n v="205.4794520547945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5.6613333333333333"/>
    <n v="3225.806451612903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1.722"/>
    <n v="2941.1764705882351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1.9416666666666664"/>
    <n v="1714.285714285714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.328275684711327"/>
    <n v="457.470588235294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8.86"/>
    <n v="292.397660818713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.100628930817614"/>
    <n v="296.01063829787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42.188421052631583"/>
    <n v="863.636363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.48"/>
    <n v="67.567567567567565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.077142857142857"/>
    <n v="38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0.79909090909090907"/>
    <n v="3793.10344827586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.1919999999999999"/>
    <n v="4166.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4.799999999999999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7.810000000000002"/>
    <n v="246.913580246913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.325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6.666666666666664"/>
    <n v="2727.272727272727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5.92"/>
    <n v="357.1428571428571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.22599999999999998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4.625"/>
    <n v="444.4444444444444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.0549999999999997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0.55999999999999994"/>
    <n v="16666.66666666666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2.6069999999999998"/>
    <n v="4166.6666666666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1.9259999999999999"/>
    <n v="8333.333333333333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3.666666666666664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.263267182990241"/>
    <n v="1405.60162601626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2.817599999999999"/>
    <n v="364.583333333333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4.860000000000001"/>
    <n v="322.580645161290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1.2375123751237513E-2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1.7142857142857144E-2"/>
    <n v="5833.3333333333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29.506136117214709"/>
    <n v="582.2290502793296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.06"/>
    <n v="33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.293333333333333"/>
    <n v="1304.347826086956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2.75"/>
    <n v="869.5652173913043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.22"/>
    <n v="1219.512195121951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16.77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.104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.24"/>
    <n v="714.28571428571433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.46699999999999997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.087142857142858"/>
    <n v="357.1428571428571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.3345000000000002"/>
    <n v="1818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.26"/>
    <n v="1111.111111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1.625"/>
    <n v="800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.3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8.558333333333337"/>
    <n v="262.0087336244541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7.7886666666666677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.2157147647256061"/>
    <n v="149116.6666666666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29.6029602960296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.055"/>
    <n v="1333.33333333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.207999999999998"/>
    <n v="263.1578947368420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.051000000000002"/>
    <n v="1242.236024844720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5.8500000000000005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.32"/>
    <n v="394.736842105263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.26737967914438499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.13"/>
    <n v="495.0495049504950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.19088937093275488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.375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.021000000001"/>
    <n v="6.45161290322580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4.527999999999999"/>
    <n v="277.7777777777777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0.599999999999998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2.666666666666667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2.8420000000000001"/>
    <n v="2631.578947368421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2.878799999999998"/>
    <n v="704.2253521126760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.105"/>
    <n v="2857.142857142857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.333333333333336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5.54838709677421"/>
    <n v="51.66666666666666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1.80366666666669"/>
    <n v="6.2761506276150625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4.9"/>
    <n v="27.02702702702702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.15"/>
    <n v="15.26717557251908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8.63774999999998"/>
    <n v="327.8688524590164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09.92831428571431"/>
    <n v="65.35947712418300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.00828571428571"/>
    <n v="57.3770491803278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.09292094387415"/>
    <n v="67.5765765765765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.27000000000001"/>
    <n v="39.21568627450980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1.75999999999999"/>
    <n v="70.921985815602838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.09999999999997"/>
    <n v="12.5786163522012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.4"/>
    <n v="101.01010101010101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08.49703703703703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2.86144578313252"/>
    <n v="49.18518518518518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.0018"/>
    <n v="30.12048192771084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7.65217391304347"/>
    <n v="60.5263157894736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.36044444444444"/>
    <n v="21.32701421800947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.1"/>
    <n v="47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.33333333333334"/>
    <n v="24.5901639344262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.19999999999999"/>
    <n v="16.66666666666666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.29411764705882354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1.5384615384615385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8.5370000000000008"/>
    <n v="342.4657534246575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8.5714285714285715E-2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2.6599999999999997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.05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.4133333333333333"/>
    <n v="3750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95.477386934673376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8.974444444444444"/>
    <n v="731.7073170731707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2.7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.3673333333333333"/>
    <n v="1013.51351351351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.15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8.636363636363633"/>
    <n v="104.761904761904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0.70000000000000007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6.8000000000000005E-2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.3333333333333335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.3092592592592585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4.5"/>
    <n v="333.3333333333333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2.765333333333331"/>
    <n v="76.923076923076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.376000000000001"/>
    <n v="149.7005988023952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7.5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2.6076923076923078"/>
    <n v="1444.444444444444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.1050000000000004"/>
    <n v="204.0816326530612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1.7647058823529412E-2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0.55999999999999994"/>
    <n v="3333.333333333333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0.82000000000000006"/>
    <n v="5000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.42"/>
    <n v="3333.3333333333335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8.3333333333333343E-2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.182977777777777"/>
    <n v="306.12244897959181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7.8266666666666662"/>
    <n v="306.1224489795918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3.8464497269020695E-2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2.5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.05"/>
    <n v="285.7142857142857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.083333333333334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.300055555555556"/>
    <n v="666.666666666666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.0347999999999997"/>
    <n v="5319.148936170212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7.933333333333334"/>
    <n v="413.7931034482758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4.7E-2"/>
    <n v="14285.714285714286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.2120000000000006"/>
    <n v="1136.36363636363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0.5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2.5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4.1000000000000002E-2"/>
    <n v="16666.66666666666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.3125"/>
    <n v="333.3333333333333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1.6199999999999999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4.9516666666666671"/>
    <n v="1621.62162162162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.159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.25"/>
    <n v="57.14285714285714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2.93"/>
    <n v="1190.476190476190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.44999999999999996"/>
    <n v="3333.333333333333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0.51"/>
    <n v="4545.45454545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.04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5.537409090909087"/>
    <n v="282.0512820512820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0.5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.16666666666666669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.13250000000000001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3.5704000000000007E-2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.3000000000000007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.4222222222222221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.23809523809523811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1.1599999999999999E-2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.22"/>
    <n v="1666.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.47222222222222221"/>
    <n v="12857.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0.5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1.6714285714285713"/>
    <n v="1521.7391304347825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0.1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.105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.22"/>
    <n v="1666.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.38"/>
    <n v="769.2307692307692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0.66666666666666674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4.0000000000000001E-3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5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.4439140811455857"/>
    <n v="698.3333333333333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39.5"/>
    <n v="641.025641025640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.35714285714285715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6.25E-2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.41333333333333333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.125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8.8333333333333339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.48666666666666669"/>
    <n v="5000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0.15"/>
    <n v="25000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.08"/>
    <n v="416.6666666666666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5.6937500000000005"/>
    <n v="1066.6666666666667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0.625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6.5"/>
    <n v="1666.6666666666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0.752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1.51"/>
    <n v="3333.333333333333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.46666666666666673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3.85"/>
    <n v="1578.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5.8333333333333341E-2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0.705000000000002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.139999999999997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1.6316666666666666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5.6666666666666661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.16999999999999998"/>
    <n v="3333.333333333333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.4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.1"/>
    <n v="25000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2.4E-2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5.9066666666666672"/>
    <n v="789.4736842105263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2.9250000000000003"/>
    <n v="2222.222222222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5.7142857142857143E-3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6.6666666666666671E-3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.3333333333333339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1.75"/>
    <n v="588.23529411764707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8.0000000000000002E-3"/>
    <n v="16666.66666666666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.2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833.333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4.93636363636362"/>
    <n v="58.666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.44"/>
    <n v="112.612612612612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6.73333333333332"/>
    <n v="60.97560975609756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.12571428571428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0.54999999999998"/>
    <n v="23.52941176470588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7.77777777777777"/>
    <n v="104.6511627906976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38.461538461538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.07407407407408"/>
    <n v="81.81818181818181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6.6666666666666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3.95714285714286"/>
    <n v="76.923076923076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.24"/>
    <n v="17.5070028011204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35"/>
    <n v="58.82352941176470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69.91034482758624"/>
    <n v="28.32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.29333333333332"/>
    <n v="47.77070063694267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0.59999999999997"/>
    <n v="20.958083832335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.31677953348381"/>
    <n v="295.333333333333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5.60416666666667"/>
    <n v="46.60194174757281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.43783333333334"/>
    <n v="54.0540540540540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.244"/>
    <n v="92.2509225092250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.45398773006136"/>
    <n v="161.3861386138613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2.94615384615385"/>
    <n v="228.0701754385964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0.86153846153847"/>
    <n v="209.6774193548387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4.99999999999999"/>
    <n v="28.12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.16766467065868"/>
    <n v="118.4397163120567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.29999999999998"/>
    <n v="133.3333333333333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0.4347826086956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.31499999999997"/>
    <n v="194.1747572815534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.1"/>
    <n v="166.6666666666666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.04"/>
    <n v="30.12048192771084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.23076923076924"/>
    <n v="60.1851851851851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1.80000000000001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.0802000000001"/>
    <n v="9.107468123861567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5.70000000000002"/>
    <n v="63.06306306306306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2.60000000000001"/>
    <n v="144.808743169398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.27777777777777"/>
    <n v="101.12359550561797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.16819571865443"/>
    <n v="64.62450592885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3.76666666666668"/>
    <n v="107.14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.40954545454547"/>
    <n v="21.359223300970875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.375"/>
    <n v="28.985507246376812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.10606060606061"/>
    <n v="103.664921465968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.0666666666666673"/>
    <n v="833.3333333333333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.3999999999999995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3.8739999999999997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.299999999999997"/>
    <n v="208.3333333333333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0.90909090909090906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0.8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1.600000000000001"/>
    <n v="166.6666666666666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2.7873639500929119"/>
    <n v="1255.6666666666667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7.8"/>
    <n v="333.33333333333331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.0124999999999997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0.739999999999995"/>
    <n v="147.0588235294117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0.54884742041712409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.091666666666667"/>
    <n v="315.789473684210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3.8"/>
    <n v="44.4444444444444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.24999999999999"/>
    <n v="117.647058823529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64.51612903225806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.14285714285715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1.63999999999999"/>
    <n v="42.37288135593220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.44"/>
    <n v="61.7283950617283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.15333333333331"/>
    <n v="59.05511811023622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1.8"/>
    <n v="81.0810810810810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7.65714285714284"/>
    <n v="24.82269503546099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.2"/>
    <n v="1.4064697609001406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8.85074626865671"/>
    <n v="47.517730496453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.36666666666667"/>
    <n v="27.52293577981651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7.96376666666666"/>
    <n v="83.1024930747922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4.72727272727275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.14633333333336"/>
    <n v="17.91044776119402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.24"/>
    <n v="26.041666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3.66666666666667"/>
    <n v="44.59459459459459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.25"/>
    <n v="38.461538461538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25.41538461538462"/>
    <n v="61.9047619047619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36.58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.46153846153845"/>
    <n v="19.11764705882352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.14771428571429"/>
    <n v="53.03030303030303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.47368421052632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1.8"/>
    <n v="138.3647798742138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6.66666666666667"/>
    <n v="65.9340659340659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8.64893617021276"/>
    <n v="91.26213592233010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4.72"/>
    <n v="59.1715976331360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1.8"/>
    <n v="241.935483870967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78.5714285714285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3.49999999999999"/>
    <n v="74.0740740740740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4.97535999999999"/>
    <n v="53.53319057815846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.14066666666668"/>
    <n v="38.560411311053983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.42100000000001"/>
    <n v="44.11764705882352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.12433333333333"/>
    <n v="36.3196125907990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4.93846153846152"/>
    <n v="34.21052631578947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0.77157238734421"/>
    <n v="66.22222222222222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0.91186666666665"/>
    <n v="115.384615384615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0.71428571428572"/>
    <n v="94.59459459459459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3.61333333333333"/>
    <n v="54.74452554744525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.05"/>
    <n v="45.45454545454545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4.51612903225806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1.64999999999999"/>
    <n v="31.74603174603174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.33333333333333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.44999999999999"/>
    <n v="65.57377049180327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.06666666666666"/>
    <n v="28.846153846153847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08.57142857142857"/>
    <n v="40.69767441860464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5.70000000000002"/>
    <n v="71.42857142857143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.00000000000001"/>
    <n v="32.69230769230769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.23333333333333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2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1.96000000000001"/>
    <n v="39.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.1764705882353"/>
    <n v="36.9565217391304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09.52500000000001"/>
    <n v="84.0336134453781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4.65"/>
    <n v="60.60606060606060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09.3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2.75000000000001"/>
    <n v="68.96551724137931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30.26085714285716"/>
    <n v="32.4074074074074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39.627499999999998"/>
    <n v="384.6153846153846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5.976666666666663"/>
    <n v="348.837209302325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.24636363636364"/>
    <n v="308.98876404494382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11.514000000000001"/>
    <n v="1111.1111111111111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11.360000000000001"/>
    <n v="263.157894736842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1.99130434782609"/>
    <n v="328.5714285714285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5.5"/>
    <n v="833.3333333333333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.027999999999999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0.60869565217391308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.114999999999998"/>
    <n v="327.8688524590164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.1266666666666667"/>
    <n v="16363.63636363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.404000000000003"/>
    <n v="403.2258064516129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1.3333333333333333E-3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5.7334999999999994"/>
    <n v="10526.3157894736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.324999999999999"/>
    <n v="296.29629629629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.103448275862069"/>
    <n v="644.4444444444444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0.503"/>
    <n v="33333.33333333333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.3028138528138529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.30285714285714288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8.8800000000000008"/>
    <n v="340.9090909090909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9.84"/>
    <n v="555.555555555555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.4299999999999997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.1299999999999999"/>
    <n v="9090.90909090909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3.5520833333333335"/>
    <n v="1170.731707317073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.3306666666666667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0.81600000000000006"/>
    <n v="5555.555555555555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.494285714285713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.3668"/>
    <n v="7352.94117647058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0.754135338345865"/>
    <n v="481.88405797101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19.759999999999998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4.946999999999989"/>
    <n v="446.428571428571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.381999999999998"/>
    <n v="357.1428571428571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.3033333333333332"/>
    <n v="2000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6.6339999999999995"/>
    <n v="1351.351351351351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.36"/>
    <n v="543.478260869565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.2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.298"/>
    <n v="154.7987616099071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7.73333333333335"/>
    <n v="10.79136690647482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42.8571428571428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.32653061224491"/>
    <n v="32.88590604026845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.2"/>
    <n v="80.64516129032257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1.8723404255319"/>
    <n v="225.9615384615384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.2"/>
    <n v="29.0697674418604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.05"/>
    <n v="64.1025641025641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.265"/>
    <n v="166.6666666666666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.13999999999999"/>
    <n v="44.0528634361233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3.6"/>
    <n v="23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.25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2.67999999999999"/>
    <n v="20.6611570247933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2.81058823529412"/>
    <n v="39.08045977011494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.29999999999998"/>
    <n v="30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1.66666666666667"/>
    <n v="61.22448979591836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5.75757575757575"/>
    <n v="34.73684210526315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.2"/>
    <n v="18.5185185185185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5.98333333333333"/>
    <n v="22.72727272727272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.1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8.64285714285714"/>
    <n v="291.666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.26666666666667"/>
    <n v="81.521739130434781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26.48920000000001"/>
    <n v="51.02040816326530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.26"/>
    <n v="55.55555555555555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0.7"/>
    <n v="57.471264367816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.34805315203954"/>
    <n v="79.7044334975369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3.66666666666666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.08672667523933"/>
    <n v="99.98571428571428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.01"/>
    <n v="192.307692307692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.46666666666667"/>
    <n v="22.72727272727272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.32499999999999"/>
    <n v="36.6972477064220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.48648648648651"/>
    <n v="22.0238095238095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.15384615384616"/>
    <n v="41.93548387096774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03.35000000000002"/>
    <n v="15.037593984962406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1.60000000000001"/>
    <n v="66.22516556291390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.1"/>
    <n v="68.4931506849315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.3625"/>
    <n v="54.0540540540540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.40909090909091"/>
    <n v="23.6559139784946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.08571428571429"/>
    <n v="55.55555555555555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.406125"/>
    <n v="59.701492537313435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8.75"/>
    <n v="28.57142857142857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6.625"/>
    <n v="51.28205128205128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4.8074"/>
    <n v="44.64285714285714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.4"/>
    <n v="14.70588235294117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.10714285714285"/>
    <n v="147.368421052631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.2"/>
    <n v="38.461538461538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3.64000000000001"/>
    <n v="24.03846153846154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02.35000000000001"/>
    <n v="192.3076923076923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.13333333333334"/>
    <n v="44.117647058823529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11.88571428571427"/>
    <n v="42.682926829268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.3"/>
    <n v="82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3.85000000000001"/>
    <n v="63.29113924050633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09.68181818181819"/>
    <n v="67.69230769230769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.14444444444443"/>
    <n v="48.91304347826086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.42857142857144"/>
    <n v="10.2941176470588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6.52000000000004"/>
    <n v="10.41666666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.16"/>
    <n v="22.12389380530973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2.57499999999999"/>
    <n v="60.60606060606060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1.6620689655172414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.42"/>
    <n v="1470.5882352941176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0.125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0.5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.1999999999999993"/>
    <n v="166.6666666666666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1.6666666666666666E-2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.23333333333333336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4.5714285714285712"/>
    <n v="538.4615384615384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.2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.181818181818183"/>
    <n v="488.8888888888889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.2222222222222223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0.2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.0634920634920633"/>
    <n v="630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2.7272727272727271"/>
    <n v="36.6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.1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.104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.33333333333333337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.36"/>
    <n v="535.7142857142856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.3800000000000008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4.5"/>
    <n v="333.3333333333333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.06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1.94705882352941"/>
    <n v="361.7021276595744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6.708333333333333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9.9878048780487809"/>
    <n v="745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.1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0.77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6.900000000000002"/>
    <n v="136.363636363636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6.6055045871559637"/>
    <n v="454.1666666666666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7.6923076923076927E-3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.1222222222222222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1.4999999999999999E-2"/>
    <n v="166666.6666666666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1E-3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1.0554089709762533E-2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0.85714285714285721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0.5"/>
    <n v="2142.8571428571427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2.9000000000000004"/>
    <n v="1666.66666666666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.24459999999999"/>
    <n v="44.117647058823529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8.5175"/>
    <n v="26.66666666666666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7.66666666666666"/>
    <n v="2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63.19999999999999"/>
    <n v="21.36752136752136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.41449999999998"/>
    <n v="11.52959262106072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7.87731249999999"/>
    <n v="64.51612903225806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.08"/>
    <n v="66.66666666666667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.36842105263158"/>
    <n v="32.42320819112627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.42485875706214"/>
    <n v="137.850467289719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.13333333333334"/>
    <n v="18.5185185185185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3.840625"/>
    <n v="93.29446064139941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8.70400000000001"/>
    <n v="74.404761904761898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20.51600000000001"/>
    <n v="31.9148936170212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.26666666666667"/>
    <n v="39.47368421052631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8.66966666666667"/>
    <n v="34.01360544217686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1.55466666666666"/>
    <n v="6.550218340611353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.31"/>
    <n v="81.30081300813007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1.6142199999999"/>
    <n v="2.470111649046536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.375"/>
    <n v="22.5352112676056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.04040000000001"/>
    <n v="78.7401574803149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.1"/>
    <n v="833.3333333333333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0.1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0.7142857142857143"/>
    <n v="3500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.2388059701492535"/>
    <n v="2233.3333333333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.24"/>
    <n v="6666.66666666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.4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0.862068965517242"/>
    <n v="152.6315789473684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.3333333333333321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0.75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8.9"/>
    <n v="454.5454545454545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6.6666666666666671E-3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1.9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.25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.035714285714285"/>
    <n v="186.66666666666666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.33076923076925"/>
    <n v="58.75706214689265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.44545454545455"/>
    <n v="66.8693009118540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7.89146666666667"/>
    <n v="52.816901408450704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7.93846153846158"/>
    <n v="24.163568773234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3.58125"/>
    <n v="46.37681159420289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.4"/>
    <n v="34.88372093023255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36.36363636363636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0.76216216216217"/>
    <n v="87.6777251184834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3.64125714285714"/>
    <n v="89.28571428571429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.03500000000001"/>
    <n v="39.50617283950617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1.79285714285714"/>
    <n v="67.96116504854369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8.7714285714286"/>
    <n v="10.44776119402985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.01875000000001"/>
    <n v="37.20930232558139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.476"/>
    <n v="142.0454545454545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.18899999999999"/>
    <n v="540.5405405405405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8.65882352941176"/>
    <n v="146.5517241379310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1.97999999999999"/>
    <n v="24.39024390243902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.36666666666665"/>
    <n v="63.55932203389830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.36388888888889"/>
    <n v="62.06896551724138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.47222222222223"/>
    <n v="107.7844311377245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6.81333333333333"/>
    <n v="159.574468085106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8.96574712643678"/>
    <n v="96.23893805309734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4.84324324324325"/>
    <n v="76.76348547717842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6.99999999999997"/>
    <n v="107.142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.00576923076923"/>
    <n v="18.57142857142857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.32608695652173"/>
    <n v="82.14285714285713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.44428571428573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1.56666666666666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0.67894736842105"/>
    <n v="134.751773049645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4.82571428571427"/>
    <n v="40.0457665903890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5.95744680851064"/>
    <n v="32.1917808219178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.02000000000004"/>
    <n v="17.00680272108843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.14000000000001"/>
    <n v="60.8108108108108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7.73333333333335"/>
    <n v="20.32520325203251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.42499999999998"/>
    <n v="36.36363636363636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.30841666666666"/>
    <n v="26.37362637362637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79.9"/>
    <n v="53.5714285714285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2.62857142857142"/>
    <n v="152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5.98609999999999"/>
    <n v="70.4225352112676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7.86666666666667"/>
    <n v="153.0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3.3333333333333333E-2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.44444444444444442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3.3333333333333333E-2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8.9"/>
    <n v="90.90909090909090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8.5714285714285712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83.3333333333333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.466666666666665"/>
    <n v="107.1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.186046511627907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.133333333333333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4.666666666666667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.33333333333333337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3.7600000000000002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0.67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.4166666666666665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.1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2.5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.25"/>
    <n v="508.4745762711864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.117647058823529"/>
    <n v="653.846153846153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3.639999999999999"/>
    <n v="1136.3636363636363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41.4"/>
    <n v="115.3846153846153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0.66115702479338845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833.3333333333333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.4777777777777779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.0599999999999996"/>
    <n v="1666.6666666666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2.91"/>
    <n v="285.7142857142857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0.54999999999999993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0.806536636794938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0.84008400840084008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0.5"/>
    <n v="1000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.3000000000000007"/>
    <n v="333.333333333333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7.4999999999999997E-2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66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1.3333333333333334E-2"/>
    <n v="7500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1.7000000000000002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.228571428571428"/>
    <n v="152.17391304347825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1.3636363636363637E-2"/>
    <n v="7333.333333333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0.5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.27999999999999997"/>
    <n v="14285.71428571428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.3076923076923079"/>
    <n v="1083.33333333333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.125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.3400000000000007"/>
    <n v="555.5555555555555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.2492"/>
    <n v="44.64285714285714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.16666666666667"/>
    <n v="46.8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.03299999999999"/>
    <n v="66.66666666666667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.10714285714286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0.69333333333334"/>
    <n v="136.363636363636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.004125"/>
    <n v="86.95652173913043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.11000000000001"/>
    <n v="48.7804878048780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.25"/>
    <n v="52.17391304347825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.33333333333333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1.85000000000002"/>
    <n v="17.857142857142858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25.125"/>
    <n v="29.629629629629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.00000000000001"/>
    <n v="45.45454545454545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1.49999999999999"/>
    <n v="38.461538461538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2.69999999999999"/>
    <n v="64.93506493506492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.12500000000001"/>
    <n v="58.82352941176470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.2"/>
    <n v="63.6942675159235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5.85714285714286"/>
    <n v="44.30379746835443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.06666666666666"/>
    <n v="55.55555555555555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.33333333333331"/>
    <n v="65.217391304347828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2.99999999999999"/>
    <n v="58.8235294117647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.2"/>
    <n v="135.1351351351351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1.72463768115942"/>
    <n v="106.1538461538461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.06666666666666"/>
    <n v="41.66666666666666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.33333333333331"/>
    <n v="72.1153846153846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.18750000000001"/>
    <n v="74.07407407407407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52.63157894736841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0.925"/>
    <n v="45.45454545454545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3.66666666666666"/>
    <n v="73.1707317073170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.25"/>
    <n v="31.7460317460317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5.91"/>
    <n v="75.1879699248120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1.62500000000001"/>
    <n v="85.1063829787234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0.49999999999999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.29999999999998"/>
    <n v="54.05405405405405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3.55555555555556"/>
    <n v="51.72413793103448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3.8"/>
    <n v="33.33333333333333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7.0370370370370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69.86"/>
    <n v="23.529411764705884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.4"/>
    <n v="96.153846153846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4.70000000000002"/>
    <n v="135.1351351351351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09.5"/>
    <n v="7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0.80000000000001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.2"/>
    <n v="24.09638554216867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4.71999999999998"/>
    <n v="108.695652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.26086956521738"/>
    <n v="25.55555555555555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0.58763157894737"/>
    <n v="46.91358024691358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1.55000000000001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0.75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0.66666666666666"/>
    <n v="64.28571428571429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.2304"/>
    <n v="29.7619047619047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19.90909090909089"/>
    <n v="32.352941176470587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2.86666666666667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00.33493333333334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4.93380000000001"/>
    <n v="113.1221719457013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.23333333333335"/>
    <n v="56.07476635514018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2.79999999999998"/>
    <n v="11.1111111111111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3.75"/>
    <n v="2.22222222222222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2.50632911392405"/>
    <n v="78.2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2.6375"/>
    <n v="129.03225806451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.40879999999999"/>
    <n v="28.08988764044943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.45714285714286"/>
    <n v="37.63440860215053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0.88"/>
    <n v="25.51020408163265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6.85294117647059"/>
    <n v="41.4634146341463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2.6375"/>
    <n v="68.96551724137931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39.75"/>
    <n v="38.461538461538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2.60000000000001"/>
    <n v="43.478260869565219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0.67349999999999"/>
    <n v="25.97402597402597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2.94117647058823"/>
    <n v="34.69387755102040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.09523809523807"/>
    <n v="3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1.7"/>
    <n v="44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.416"/>
    <n v="29.41176470588235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.33333333333333"/>
    <n v="71.42857142857143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1.66666666666667"/>
    <n v="142.8571428571428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.39999999999999"/>
    <n v="30.61224489795918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35.71428571428571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7.5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.42212307692309"/>
    <n v="73.529411764705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1.714285714285715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.125"/>
    <n v="79.20792079207920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2.85714285714285"/>
    <n v="23.3333333333333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.36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.25"/>
    <n v="256.4102564102564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.3"/>
    <n v="571.4285714285714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.4"/>
    <n v="227.272727272727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.473333333333329"/>
    <n v="789.473684210526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7.8"/>
    <n v="333.333333333333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.3333333333333339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.05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1.708333333333334"/>
    <n v="521.739130434782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.208000000000002"/>
    <n v="568.181818181818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.2311459353574925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.06"/>
    <n v="253.1645569620253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.19801980198019803"/>
    <n v="252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6.0606060606060606E-3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.02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.100000000000009"/>
    <n v="181.8181818181818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9.74"/>
    <n v="555.555555555555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4.8571428571428568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0.67999999999999994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0.5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1.6666666666666667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7.8680000000000003"/>
    <n v="1470.588235294117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.22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7.5"/>
    <n v="666.666666666666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2.725880551301685"/>
    <n v="79.634146341463421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0.2142857142857143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0.87500000000000011"/>
    <n v="1333.3333333333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5.625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3.4722222222222224E-2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6.5"/>
    <n v="3333.33333333333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0.58333333333333337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.181818181818182"/>
    <n v="611.111111111111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3.784615384615385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3.3333333333333333E-2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.400000000000006"/>
    <n v="178.571428571428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2.2222222222222223E-2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0.73333333333333328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.25"/>
    <n v="266.66666666666669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.4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.1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0.83333333333334"/>
    <n v="23.0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8.74999999999999"/>
    <n v="58.82352941176470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.41666666666667"/>
    <n v="89.55223880597014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.45454545454545"/>
    <n v="78.5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.01428571428571"/>
    <n v="78.65168539325843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.10000000000002"/>
    <n v="140.1869158878504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4.95555555555556"/>
    <n v="56.60377358490566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29.94800000000001"/>
    <n v="276.243093922651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.48756218905473"/>
    <n v="76.71755725190840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1.62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2.89999999999999"/>
    <n v="163.934426229508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.16666666666663"/>
    <n v="13.3333333333333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28.5714285714285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0.52941176470587"/>
    <n v="94.44444444444444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2.82909090909091"/>
    <n v="45.8333333333333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5.99999999999999"/>
    <n v="357.1428571428571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4.7"/>
    <n v="37.03703703703703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06.60000000000001"/>
    <n v="102.040816326530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.44"/>
    <n v="49.019607843137258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33.333333333333336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1.90833333333333"/>
    <n v="101.694915254237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19.600000000000001"/>
    <n v="282.0512820512820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.467839999999995"/>
    <n v="121.3592233009708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5.72"/>
    <n v="128.205128205128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3.74"/>
    <n v="333.3333333333333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2.7025000000000001"/>
    <n v="1818.18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6.51428571428572"/>
    <n v="266.304347826086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.30952380952381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5.6"/>
    <n v="289.47368421052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.2566666666666677"/>
    <n v="1578.947368421052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5.92"/>
    <n v="192.3076923076923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.101538461538468"/>
    <n v="262.096774193548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6.7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3.5625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1.9900000000000002"/>
    <n v="3333.333333333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.236363636363642"/>
    <n v="289.47368421052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39.743333333333339"/>
    <n v="197.3684210526315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5.763636363636365"/>
    <n v="229.166666666666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.491428571428573"/>
    <n v="460.526315789473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3.692499999999999"/>
    <n v="216.216216216216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39.76"/>
    <n v="151.515151515151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.220833333333331"/>
    <n v="222.222222222222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7.631578947368418"/>
    <n v="65.51724137931034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.329999999999998"/>
    <n v="416.6666666666666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.3818181818181818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0.5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4.957575757575758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3.5666666666666664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.124000000000002"/>
    <n v="179.856115107913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.3333333333333335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.077777777777778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8.735714285714288"/>
    <n v="345.679012345678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.05263157894737"/>
    <n v="220.9302325581395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7.55"/>
    <n v="71.42857142857143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3.637499999999999"/>
    <n v="432.4324324324324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1.7457500000000001"/>
    <n v="666.666666666666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.44963251188932"/>
    <n v="409.38053097345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3.852941176470587"/>
    <n v="459.45945945945948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.485714285714288"/>
    <n v="194.4444444444444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0.8"/>
    <n v="233.3333333333333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.174193548387095"/>
    <n v="298.0769230769230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.404444444444444"/>
    <n v="184.4262295081967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2.9550000000000001"/>
    <n v="2500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.06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.407142857142858"/>
    <n v="291.6666666666666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0.857142857142858"/>
    <n v="388.8888888888889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.3333333333333335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7.407407407407407E-2"/>
    <n v="2076.923076923077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.307692307692307"/>
    <n v="282.6086956521739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.183333333333337"/>
    <n v="85.71428571428570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.036"/>
    <n v="4166.6666666666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.327777777777776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.083333333333333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6.565384615384616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4.88999999999999"/>
    <n v="43.85964912280702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5.85714285714286"/>
    <n v="21.212121212121211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00.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.05"/>
    <n v="40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2.63157894736841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0.66250000000001"/>
    <n v="83.33333333333332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.16000000000001"/>
    <n v="416.6666666666666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6.68333333333334"/>
    <n v="45.45454545454545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1.53333333333335"/>
    <n v="66.37168141592920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1.42857142857143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2.85714285714286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2.5"/>
    <n v="16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18.05000000000001"/>
    <n v="111.11111111111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04"/>
    <n v="45.45454545454545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00.34"/>
    <n v="90.90909090909090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6.83333333333331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.149"/>
    <n v="35.71428571428571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.29999999999998"/>
    <n v="22.22222222222222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8.88888888888889"/>
    <n v="69.230769230769226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1.75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.25"/>
    <n v="95.2380952380952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.0061"/>
    <n v="74.6268656716417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.4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7.92666666666668"/>
    <n v="71.77033492822965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0.88000000000001"/>
    <n v="65.789473684210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.36666666666667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.33333333333334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1.52222222222223"/>
    <n v="50.2793296089385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.07692307692308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6.96666666666667"/>
    <n v="114.503816793893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1.875"/>
    <n v="57.14285714285714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.12366666666665"/>
    <n v="86.206896551724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.05897142857143"/>
    <n v="45.81151832460732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.25"/>
    <n v="52.63157894736841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8.74800874800874"/>
    <n v="37.28557046979865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31.83333333333334"/>
    <n v="53.57142857142856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.46666666666667"/>
    <n v="39.47368421052631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.0833333333333321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.4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2.892307692307689"/>
    <n v="135.4166666666666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3.6363636363636364E-3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0.5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.05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4.8680000000000003"/>
    <n v="1470.588235294117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.314285714285715"/>
    <n v="318.1818181818181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1.784615384615378"/>
    <n v="68.42105263157894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.06"/>
    <n v="1538.461538461538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.44999999999999996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1.6250000000000001E-2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0.51"/>
    <n v="3333.333333333333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.12"/>
    <n v="2500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.080000000000002"/>
    <n v="208.3333333333333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2.68449999999999"/>
    <n v="28.5714285714285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0.8955223880597"/>
    <n v="41.35802469135802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4.8048048048048"/>
    <n v="31.2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.1"/>
    <n v="38.4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.32786885245903"/>
    <n v="43.5714285714285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.08333333333333"/>
    <n v="41.37931034482758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.16666666666666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.08"/>
    <n v="28.08988764044943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6.60000000000001"/>
    <n v="45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4.58441666666667"/>
    <n v="48.7804878048780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5.55000000000001"/>
    <n v="83.333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6.60000000000002"/>
    <n v="19.230769230769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5.555555555555557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14.5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1.71957671957672"/>
    <n v="193.0212765957446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3.94678492239468"/>
    <n v="34.69230769230769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.45669291338582"/>
    <n v="34.69945355191256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4.5"/>
    <n v="47.619047619047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.33333333333331"/>
    <n v="21.42857142857142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.3644"/>
    <n v="46.29629629629629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2.6969696969696968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.2"/>
    <n v="333.3333333333333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6.6"/>
    <n v="73.1707317073170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.1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.16800000000000001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2.76"/>
    <n v="505.0505050505050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.28333333333333333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1.7319999999999998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.111428571428572"/>
    <n v="921.052631578947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.395294117647055"/>
    <n v="298.2456140350877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2.3529411764705882E-2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.3"/>
    <n v="119.0476190476190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.3270833333333334"/>
    <n v="1846.153846153846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.0090090090090094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1.6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0.51"/>
    <n v="3333.3333333333335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52.570512820512818"/>
    <n v="5571.4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.04"/>
    <n v="2777.7777777777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.4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.03"/>
    <n v="95.23809523809524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6.80000000000001"/>
    <n v="39.4736842105263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5.55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0.79999999999998"/>
    <n v="9.6153846153846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14.39999999999999"/>
    <n v="90.90909090909090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.33333333333333"/>
    <n v="28.84615384615384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.37933333333334"/>
    <n v="14.018691588785046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03.33333333333334"/>
    <n v="54.54545454545454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.1372549019608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.3125"/>
    <n v="42.6666666666666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38.4615384615384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0.601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6.99047619047619"/>
    <n v="65.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.43333333333334"/>
    <n v="54.5454545454545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3.61999999999999"/>
    <n v="64.9350649350649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.4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6.52013333333333"/>
    <n v="51.7241379310344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.245"/>
    <n v="20.68965517241379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5.93333333333334"/>
    <n v="131.5789473684210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0.7"/>
    <n v="104.1666666666666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0.92307692307693"/>
    <n v="20.96774193548387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.11835600000001"/>
    <n v="51.1980339954945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.44033333333334"/>
    <n v="63.15789473684210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.2499999999998"/>
    <n v="4.03551251008878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.05550000000005"/>
    <n v="22.3588596981553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.01799999999997"/>
    <n v="147.0588235294117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49.74666666666667"/>
    <n v="107.142857142857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0.63375000000001"/>
    <n v="34.78260869565217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.21100000000001"/>
    <n v="23.55712603062426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.00260000000002"/>
    <n v="53.0222693531283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0.51866666666669"/>
    <n v="25.5863539445628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.44399999999999"/>
    <n v="59.95203836930455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.47237142857145"/>
    <n v="51.31964809384164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5.94666666666666"/>
    <n v="102.04081632653062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8.94800000000009"/>
    <n v="120.4819277108433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8.59528571428569"/>
    <n v="144.827586206896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.0333333333333"/>
    <n v="164.38356164383561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7.50470000000001"/>
    <n v="45.4545454545454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5.5717142857143"/>
    <n v="5.162241887905604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6.73439999999999"/>
    <n v="23.5849056603773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7.90285714285716"/>
    <n v="2121.21212121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.3811999999998"/>
    <n v="6.12369871402326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2.92499999999998"/>
    <n v="32.6797385620915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6.8842105263158"/>
    <n v="92.6829268292682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59.57748878923763"/>
    <n v="69.63309914129585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.27999999999997"/>
    <n v="48.54368932038835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6.74309000000002"/>
    <n v="66.0938532716457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.13"/>
    <n v="49.38271604938271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4.96600000000001"/>
    <n v="98.03921568627451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.08000000000004"/>
    <n v="10.59883412824589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1.8"/>
    <n v="7.13266761768901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.02771750000005"/>
    <n v="103.5464664768314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.48"/>
    <n v="10.50420168067226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6.83081313131316"/>
    <n v="96.53827401267673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.49599999999998"/>
    <n v="49.7512437810945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8.70837499999996"/>
    <n v="63.24110671936758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6.6"/>
    <n v="8.4566596194503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.33"/>
    <n v="60.9013398294762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6.8451399999999"/>
    <n v="128.8659793814433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4.901155"/>
    <n v="246.00246002460025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4.82402000000002"/>
    <n v="25.7069408740359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.08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.3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21.146666666666665"/>
    <n v="2142.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.1875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.05"/>
    <n v="2000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.472727272727276"/>
    <n v="196.42857142857142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0.41666666666666669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6.966666666666665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.0000000000000009"/>
    <n v="666.66666666666663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0.13333333333333333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7.8"/>
    <n v="333.333333333333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.200000000000003"/>
    <n v="833.33333333333337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0.76129032258064511"/>
    <n v="4428.571428571428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2.5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.12909090909091"/>
    <n v="33.5980452046426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6.79422000000002"/>
    <n v="36.36363636363636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29.4117647058823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.42048"/>
    <n v="141.242937853107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3.68010000000001"/>
    <n v="157.0680628272251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7.84"/>
    <n v="165.016501650165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5.7092"/>
    <n v="72.99270072992700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.07484768810599"/>
    <n v="38.3119512195121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.15800000000002"/>
    <n v="125.62814070351759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.05299999999994"/>
    <n v="17.27115716753022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19.56399999999996"/>
    <n v="51.49330587023686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4.90000000000003"/>
    <n v="27.322404371584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4.91374999999999"/>
    <n v="35.07233669443226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3.7822333333334"/>
    <n v="1.133915409910420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.00013888888888"/>
    <n v="44.4444444444444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1.54219999999998"/>
    <n v="20.8768267223382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.10239999999999"/>
    <n v="58.68544600938967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.24343076923077"/>
    <n v="144.444444444444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4.90975000000003"/>
    <n v="22.47191011235955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.33333333333334"/>
    <n v="12.29508196721311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.10000000000002"/>
    <n v="52.63157894736841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.13700000000001"/>
    <n v="307.6923076923076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.459"/>
    <n v="283.28611898016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.35"/>
    <n v="38.0952380952380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.14999999999998"/>
    <n v="109.739368998628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.48307999999997"/>
    <n v="55.06607929515418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.24900000000001"/>
    <n v="185.5287569573284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.16666666666667"/>
    <n v="37.97468354430380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.2"/>
    <n v="26.5957446808510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.239013671875"/>
    <n v="52.4288000000000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.35"/>
    <n v="98.42519685039370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.18799999999999"/>
    <n v="47.08097928436911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8.67599999999999"/>
    <n v="158.227848101265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6.81998717948721"/>
    <n v="153.543307086614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.03642500000004"/>
    <n v="124.2236024844720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1.66833333333335"/>
    <n v="35.37735849056603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.47639999999996"/>
    <n v="23.3100233100233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0.51249999999999"/>
    <n v="39.2156862745098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.21680000000001"/>
    <n v="329.81530343007915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48.17133333333334"/>
    <n v="11.070110701107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1.86315789473684"/>
    <n v="79.1666666666666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3.53"/>
    <n v="71.42857142857143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.20938628158842"/>
    <n v="7.1761658031088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.21333333333334"/>
    <n v="83.33333333333332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.18387755102037"/>
    <n v="18.6311787072243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.10000000000001"/>
    <n v="46.08294930875575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2.99897959183673"/>
    <n v="221.2189616252821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.33229411764705"/>
    <n v="61.908230152949749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20.19070000000001"/>
    <n v="67.38544474393530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.27000000000004"/>
    <n v="58.8235294117647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.36250000000001"/>
    <n v="33.05785123966941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.048"/>
    <n v="92.42144177449168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.02"/>
    <n v="41.3223140495867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3.59142857142857"/>
    <n v="56.3607085346215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.41666666666666"/>
    <n v="59.4059405940594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.452"/>
    <n v="90.2527075812274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.23220000000001"/>
    <n v="22.522522522522522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.28125"/>
    <n v="6.24390243902439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.45666666666668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.4"/>
    <n v="18.32844574780058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7.91999999999999"/>
    <n v="142.8571428571428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4.97699999999999"/>
    <n v="492.610837438423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.04999999999998"/>
    <n v="81.6326530612244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.16676082790633"/>
    <n v="45.0726083964211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.215125"/>
    <n v="25.706940874035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8.6"/>
    <n v="30.7692307692307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6.86868686868686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.22388000000001"/>
    <n v="328.9473684210526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.40666000000002"/>
    <n v="190.114068441064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.3272"/>
    <n v="81.69934640522875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0.73"/>
    <n v="71.94244604316546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0.73146853146854"/>
    <n v="204.2857142857142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2.60429999999999"/>
    <n v="212.765957446808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2.49999999999999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.3738373837384"/>
    <n v="1.219390243902439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.349156424581"/>
    <n v="21.41404474219404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5.50800000000001"/>
    <n v="265.957446808510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.20499999999998"/>
    <n v="416.66666666666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.17"/>
    <n v="16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7.8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4.57142857142857"/>
    <n v="63.6363636363636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0.73333333333333"/>
    <n v="39.47368421052631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.33333333333333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.33333333333333"/>
    <n v="65.2173913043478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3.53333333333335"/>
    <n v="72.28915662650602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0.69999999999999"/>
    <n v="114.2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3.53333333333335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5.51066666666668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.4004"/>
    <n v="40.32258064516128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.040375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.46777777777777"/>
    <n v="73.17073170731707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.28333333333333"/>
    <n v="109.090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.46666666666667"/>
    <n v="65.21739130434782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0.54285714285714"/>
    <n v="48.6111111111111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1.66666666666666"/>
    <n v="42.85714285714285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.33333333333334"/>
    <n v="187.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32.36666666666667"/>
    <n v="47.619047619047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6.66666666666666"/>
    <n v="22.2222222222222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.25"/>
    <n v="45.45454545454545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26.31578947368420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.12318374694613"/>
    <n v="67.6260869565217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29.5"/>
    <n v="21.62162162162162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20.2020202020202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.04545454545456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7.73299999999999"/>
    <n v="34.4827586206896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.31250000000001"/>
    <n v="83.7696335078533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6.52500000000001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.35000000000001"/>
    <n v="52.63157894736841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6.5"/>
    <n v="51.28205128205128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04.85714285714285"/>
    <n v="65.42056074766355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4.69999999999999"/>
    <n v="34.01360544217686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5.66666666666669"/>
    <n v="41.66666666666666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0.90416666666667"/>
    <n v="521.7391304347826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7.75"/>
    <n v="34.285714285714285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4.61099999999999"/>
    <n v="58.8235294117647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0.75"/>
    <n v="90.909090909090907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00.880375"/>
    <n v="115.9420289855072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0.56800000000000006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.38750000000000001"/>
    <n v="26666.66666666666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.454545454545453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.4200000000000002"/>
    <n v="2222.222222222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.05"/>
    <n v="10000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28.842857142857142"/>
    <n v="118.644067796610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.16666666666666669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1.799999999999999"/>
    <n v="166.66666666666666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.20238095238095236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166.6666666666666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.1129899999999995"/>
    <n v="1010.101010101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1.6"/>
    <n v="333.3333333333333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1.7333333333333332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9.56"/>
    <n v="227.2727272727272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5.9612499999999999E-2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.405999999999999"/>
    <n v="93.6329588014981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2.8"/>
    <n v="83.33333333333332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.42"/>
    <n v="535.7142857142856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.11199999999999999"/>
    <n v="45454.54545454545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5.7238095238095239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.25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1.7098591549295776"/>
    <n v="1479.16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.433333333333334"/>
    <n v="168.539325842696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.02"/>
    <n v="5000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0.69641025641025645"/>
    <n v="7090.9090909090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0.80999999999999994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.26222222222222225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.16666666666666669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9.124454880912446E-3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0.8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.2999999999999998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2.6660714285714282"/>
    <n v="674.6987951807228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.192"/>
    <n v="1315.789473684210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6.5900366666666672"/>
    <n v="964.63022508038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0.72222222222222221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0.85000000000000009"/>
    <n v="6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15.75"/>
    <n v="30.769230769230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.26666666666667"/>
    <n v="77.5862068965517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.20000000000002"/>
    <n v="56.81818181818182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2.63636363636364"/>
    <n v="66.26506024096386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8.64000000000001"/>
    <n v="21.3675213675213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6.6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1.5816111111111"/>
    <n v="52.94117647058823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0.85714285714286"/>
    <n v="18.42105263157894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.075"/>
    <n v="85.1063829787234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6.92857142857143"/>
    <n v="46.6666666666666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02.97499999999999"/>
    <n v="63.49206349206349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26.92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.02"/>
    <n v="70.4225352112676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00.12"/>
    <n v="65.7894736842105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8.64000000000001"/>
    <n v="29.103608847497089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.4"/>
    <n v="47.619047619047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.18419999999999"/>
    <n v="64.10256410256410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.1"/>
    <n v="37.73584905660377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.16666666666663"/>
    <n v="8.42696629213483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.27777777777777"/>
    <n v="6.451612903225806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4.74"/>
    <n v="37.59398496240601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6.97"/>
    <n v="8.025682182985553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09.67499999999998"/>
    <n v="51.02040816326530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4.6425"/>
    <n v="5.61482313307130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.17692027666544"/>
    <n v="10.6887159533073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.25"/>
    <n v="13.63636363636363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4.61052631578946"/>
    <n v="35.3817504655493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19.73333333333333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.2401666666667"/>
    <n v="3.70599135268684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.37333333333333"/>
    <n v="16.72240802675585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.37"/>
    <n v="11.389521640091116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.32608695652173"/>
    <n v="40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3.83571428571429"/>
    <n v="59.829059829059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.03109999999992"/>
    <n v="6.928406466512702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2.89249999999998"/>
    <n v="61.44393241167434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6.97777777777779"/>
    <n v="35.8565737051792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.15"/>
    <n v="7.604562737642585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2.71818181818185"/>
    <n v="3.928571428571428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.18124999999998"/>
    <n v="5.54785020804438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09.55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2.86666666666667"/>
    <n v="20.54794520547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27.77777777777777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2.72727272727273"/>
    <n v="32.35294117647058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1.6"/>
    <n v="41.66666666666666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0.80000000000001"/>
    <n v="33.33333333333333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.425"/>
    <n v="55.5555555555555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5.6"/>
    <n v="20.83333333333333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.38333333333333"/>
    <n v="48.7804878048780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2.50166666666667"/>
    <n v="25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56.36363636363637"/>
    <n v="16.66666666666666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5.66666666666666"/>
    <n v="21.42857142857142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.19047619047619"/>
    <n v="46.6666666666666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2.833"/>
    <n v="26.31578947368420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1.49999999999999"/>
    <n v="52.63157894736841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.14285714285714"/>
    <n v="50.72463768115942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.11999999999999"/>
    <n v="34.40366972477064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2.6"/>
    <n v="16.66666666666666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5.80000000000001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.15000000000003"/>
    <n v="33.7837837837837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4.83338095238094"/>
    <n v="17.44186046511627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.46283333333334"/>
    <n v="56.07476635514018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.37692307692308"/>
    <n v="43.1893687707641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.49"/>
    <n v="6.944444444444444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.04755366949576"/>
    <n v="14.864564007421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5.95294117647057"/>
    <n v="17.0682730923694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.1296000000002"/>
    <n v="2.24618149146451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5.8"/>
    <n v="5.060728744939271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.03999999999996"/>
    <n v="6.39386189258312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3.571428571428571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.3153846153846"/>
    <n v="88.43537414965986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.10714285714289"/>
    <n v="4.11764705882352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2.92777777777775"/>
    <n v="18.31129196337741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.4"/>
    <n v="50.6329113924050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.02668"/>
    <n v="58.68544600938967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0.68"/>
    <n v="52.0833333333333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.4"/>
    <n v="6.134969325153374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.0976000000001"/>
    <n v="3.960396039603960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.9140049140049139E-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.02"/>
    <n v="17.24137931034482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.0250000000001"/>
    <n v="2.02020202020202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.12"/>
    <n v="43.85964912280702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.45405405405405"/>
    <n v="48.6842105263157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.21428571428571"/>
    <n v="54.68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8.77142857142857"/>
    <n v="19.44444444444444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.11200000000008"/>
    <n v="43.78283712784588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.44929411764704"/>
    <n v="17.7083333333333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.27777777777777"/>
    <n v="36.1445783132530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2.6875"/>
    <n v="95.23809523809524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59.8"/>
    <n v="2.538071065989847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6.65822784810126"/>
    <n v="14.57564575645756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2.70833333333334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.14"/>
    <n v="14.792899408284024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6.5"/>
    <n v="10.7317073170731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.1"/>
    <n v="4.854368932038834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6.92"/>
    <n v="29.7619047619047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79.5"/>
    <n v="4.761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.15151515151516"/>
    <n v="18.2320441988950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5.54666666666667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.03333333333333"/>
    <n v="13.4831460674157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8.5"/>
    <n v="11.764705882352942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.26666666666665"/>
    <n v="7.7319587628865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0.52499999999998"/>
    <n v="49.50495049504950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2.60000000000001"/>
    <n v="144.329896907216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1.64"/>
    <n v="2.771618625277161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.24800000000005"/>
    <n v="14.9700598802395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.09000000000003"/>
    <n v="15.06024096385542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6.6000000000001"/>
    <n v="1.05932203389830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.35999999999999"/>
    <n v="17.00680272108843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19.6"/>
    <n v="25.2525252525252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7.76923076923077"/>
    <n v="8.227848101265822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5.81826105905425"/>
    <n v="61.186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.08235294117648"/>
    <n v="41.06280193236715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0.7"/>
    <n v="19.6078431372549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3.80000000000001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3.57653061224488"/>
    <n v="20.41666666666666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27.27272727272727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.33333333333331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0.85533333333332"/>
    <n v="62.5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06.22116666666668"/>
    <n v="101.6949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.36666666666667"/>
    <n v="37.97468354430380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.06666666666666"/>
    <n v="107.142857142857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19.97755555555555"/>
    <n v="42.45283018867924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.1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.4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.06666666666666"/>
    <n v="51.72413793103448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2.8"/>
    <n v="58.13953488372092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.2505"/>
    <n v="43.47826086956521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.23529411764706"/>
    <n v="31.48148148148148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.08079999999998"/>
    <n v="44.642857142857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.25"/>
    <n v="35.2941176470588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.07142857142856"/>
    <n v="48.275862068965516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0.6"/>
    <n v="52.63157894736841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.07333333333332"/>
    <n v="104.1666666666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.16666666666663"/>
    <n v="21.42857142857142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.25"/>
    <n v="114.28571428571429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3.6044"/>
    <n v="23.69668246445497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0.65217391304347"/>
    <n v="27.05882352941176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.35829457364341"/>
    <n v="62.6213592233009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0.70033333333335"/>
    <n v="53.09734513274336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.22777777777779"/>
    <n v="107.78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6.75857142857143"/>
    <n v="47.94520547945205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6.65777537961894"/>
    <n v="26.1929333333333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.30622"/>
    <n v="81.43322475570032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6.67450000000001"/>
    <n v="56.07476635514018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8.83978378378379"/>
    <n v="15.1143790849673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.11111111111111"/>
    <n v="86.53846153846153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7.86666666666666"/>
    <n v="37.974683544303801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5.84040000000002"/>
    <n v="31.8471337579617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6.97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2.60000000000001"/>
    <n v="39.06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.04266666666666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.1818181818181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.05999999999999"/>
    <n v="30.6748466257668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7.69999999999999"/>
    <n v="38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8.66"/>
    <n v="56.17977528089887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.120962394619681"/>
    <n v="164.9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.1481481481481479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62.5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0.733333333333334"/>
    <n v="122.9508196721311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42.8571428571428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0.72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.09431428571429"/>
    <n v="10.43219076005961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54.45000000000002"/>
    <n v="18.621973929236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5.91999999999999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.42285714285715"/>
    <n v="214.7239263803680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.31375"/>
    <n v="28.26855123674911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.30800000000001"/>
    <n v="71.02272727272726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.16666666666666"/>
    <n v="6.382978723404255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1.95"/>
    <n v="59.70149253731343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.27200000000001"/>
    <n v="113.1221719457013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0.73254999999995"/>
    <n v="9.23787528868360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0.65833333333333"/>
    <n v="67.0391061452513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.14333333333335"/>
    <n v="121.951219512195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.20799999999997"/>
    <n v="22.6449275362318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5.77749999999999"/>
    <n v="99.25558312655087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.1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6.5000000000000002E-2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1.5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.38571428571428573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0.5714285714285714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7.1428571428571425E-2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0.6875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4.680000000000001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.04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8.571428571428569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0.52"/>
    <n v="925.925925925925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.34"/>
    <n v="3571.42857142857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.25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.32800000000000001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.2727272727272729"/>
    <n v="916.66666666666663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5.8823529411764705E-3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4.5454545454545456E-2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0.877666666666666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.36666666666666664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1.8193398957730169"/>
    <n v="12335.7142857142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2.5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.3499999999999996"/>
    <n v="3333.33333333333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0.8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.2123076923076923"/>
    <n v="9285.714285714286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0.68399999999999994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.2513513513513512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.1875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.125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.05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.06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.2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0.71785714285714286"/>
    <n v="3111.111111111111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0.43333333333333329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6.833333333333332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2.52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.384615384615387"/>
    <n v="203.1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25.259090909090908"/>
    <n v="666.66666666666663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.2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1.8399999999999999"/>
    <n v="41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0.60399999999999998"/>
    <n v="83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0.83333333333333337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.0666666666666664"/>
    <n v="1153.8461538461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0.55833333333333335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2.5000000000000001E-2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0.02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4.825133372851216"/>
    <n v="468.6111111111110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1.6666666666666666E-2"/>
    <n v="6000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0.2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1.3333333333333334E-2"/>
    <n v="60000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.24"/>
    <n v="2777.7777777777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2.8571428571428574E-2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2E-3"/>
    <n v="50000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2.8571428571428571E-3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.4321428571428572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0.70000000000000007"/>
    <n v="1500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2E-3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1.4285714285714287E-2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.13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.48960000000000004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3.8461538461538464E-2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0.33333333333333337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.2"/>
    <n v="2500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07.88"/>
    <n v="68.8073394495412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5.94166666666666"/>
    <n v="64.51612903225806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2.51495"/>
    <n v="64.30868167202572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8.60000000000001"/>
    <n v="49.18032786885245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72.8"/>
    <n v="43.47826086956521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7.98"/>
    <n v="45.04504504504504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.20000000000005"/>
    <n v="7.418397626112759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7.5"/>
    <n v="44.444444444444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83.333333333333329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1.53353333333335"/>
    <n v="147.0588235294117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.45"/>
    <n v="53.7634408602150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3.5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4.69999999999999"/>
    <n v="44.77611940298507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0.84571428571429"/>
    <n v="269.230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0.86666666666667"/>
    <n v="22.38805970149253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.30434782608695"/>
    <n v="185.4838709677419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.17999999999999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.25"/>
    <n v="106.382978723404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0.78823529411764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3.8"/>
    <n v="87.2093023255813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0.70833333333334"/>
    <n v="26.086956521739129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16.25000000000001"/>
    <n v="26.66666666666666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.1"/>
    <n v="46.51162790697674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.14285714285714"/>
    <n v="14.58333333333333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8.5"/>
    <n v="23.25581395348837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.21700000000001"/>
    <n v="34.4827586206896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3.66666666666667"/>
    <n v="25.53191489361702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.16400000000002"/>
    <n v="27.77777777777777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29.41176470588235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5.76026666666667"/>
    <n v="72.11538461538461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.00360000000002"/>
    <n v="131.57894736842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4.71999999999998"/>
    <n v="30.86419753086419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.02249999999999"/>
    <n v="58.18181818181818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.33333333333334"/>
    <n v="18.29268292682926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7.49999999999999"/>
    <n v="101.26582278481013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.44333333333333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2.91099999999999"/>
    <n v="42.1052631578947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.1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3.72727272727272"/>
    <n v="57.894736842105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.31742857142855"/>
    <n v="38.88888888888888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.25"/>
    <n v="48.7804878048780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5.66666666666669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.05066666666667"/>
    <n v="39.47368421052631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6.69999999999999"/>
    <n v="46.15384615384615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3.67142857142858"/>
    <n v="46.66666666666666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.39999999999999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.2"/>
    <n v="50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2.22222222222222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8.69999999999999"/>
    <n v="77.2200772200772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.00533333333333"/>
    <n v="38.461538461538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7.53666666666665"/>
    <n v="35.71428571428571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2.7715"/>
    <n v="71.4285714285714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5.60000000000001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2.625"/>
    <n v="23.52941176470588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.33333333333333"/>
    <n v="20.68965517241379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2.5545454545454547"/>
    <n v="1571.42857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7.8181818181818186E-2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0.6"/>
    <n v="2500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.0526315789473684"/>
    <n v="3392.857142857142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.15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1.7500000000000002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8.600000000000001"/>
    <n v="416.6666666666666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9.8166666666666664"/>
    <n v="545.4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4.3333333333333335E-2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.48792"/>
    <n v="94.6969696969697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.44444444444446"/>
    <n v="34.61538461538461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1.6"/>
    <n v="174.418604651162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.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2.94999999999999"/>
    <n v="121.2121212121212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.125"/>
    <n v="56.33802816901408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.24974999999999"/>
    <n v="49.382716049382715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04.28333333333333"/>
    <n v="78.947368421052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.4"/>
    <n v="73.77049180327868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.125"/>
    <n v="66.66666666666667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0.66666666666667"/>
    <n v="55.14705882352941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42.85714285714286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03.77499999999999"/>
    <n v="256.4102564102564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5.99999999999999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.00000000000001"/>
    <n v="90.90909090909090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.01761111111111"/>
    <n v="97.29729729729729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.25"/>
    <n v="169.4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.4"/>
    <n v="92.5925925925925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.02857142857142"/>
    <n v="55.55555555555555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3.57142857142858"/>
    <n v="53.8461538461538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.4"/>
    <n v="19.2307692307692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0.82"/>
    <n v="87.7192982456140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.3"/>
    <n v="32.78688524590163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1.71428571428572"/>
    <n v="53.84615384615384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19.85454545454546"/>
    <n v="41.04477611940298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1.85"/>
    <n v="162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2.80254777070064"/>
    <n v="42.432432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0.84615384615385"/>
    <n v="43.33333333333333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2.73469387755102"/>
    <n v="65.6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6.5"/>
    <n v="166.6666666666666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5.53333333333333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2.8"/>
    <n v="44.776119402985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.35"/>
    <n v="57.14285714285714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5.50335570469798"/>
    <n v="21.911764705882351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.44444444444444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8.88"/>
    <n v="69.44444444444444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.25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.1"/>
    <n v="142.8571428571428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0.75"/>
    <n v="3333.333333333333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.26666666666666666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0.5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.2307692307692308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0.84285714285714297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.25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.13849999999999998"/>
    <n v="16666.66666666666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0.6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0.6"/>
    <n v="454.54545454545456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1.1111111111111111E-3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0.5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.16666666666666669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.16666666666666669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.4340000000000002"/>
    <n v="8333.333333333333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3.8833333333333329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.01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1.7333333333333332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.16666666666666669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1.25E-3"/>
    <n v="80000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.166666666666668"/>
    <n v="789.4736842105263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3.588571428571427"/>
    <n v="1296.29629629629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5.6666666666666661"/>
    <n v="214.285714285714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214.2857142857142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0.99546510341776351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6.9320000000000004"/>
    <n v="1666.6666666666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.4"/>
    <n v="3.31125827814569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.0916666666667"/>
    <n v="24.539877300613497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.48571428571429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.21799999999999"/>
    <n v="62.30529595015576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.42157000000002"/>
    <n v="56.75368898978433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.05454545454545"/>
    <n v="28.5714285714285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7.7"/>
    <n v="20.1005025125628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3.92500000000001"/>
    <n v="26.3157894736842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3.80111428571428"/>
    <n v="51.7751479289940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.3251043268175"/>
    <n v="39.454072790294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0.6363636363635"/>
    <n v="3.003003003003002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1.76130000000001"/>
    <n v="34.01360544217686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.01333333333334"/>
    <n v="267.8571428571428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69.76511744127936"/>
    <n v="27.79166666666666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4.53400000000001"/>
    <n v="105.0420168067226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7.6"/>
    <n v="3.1446540880503147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05.38666666666667"/>
    <n v="194.8051948051948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.39999999999998"/>
    <n v="18.8679245283018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3.65230769230772"/>
    <n v="51.95843325339728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5.88"/>
    <n v="32.2580645161290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.184"/>
    <n v="20.270270270270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3.99999999999999"/>
    <n v="32.2580645161290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.4206249999997"/>
    <n v="2.3068050749711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.88461538461538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.00000000000001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6.66666666666663"/>
    <n v="3.3333333333333335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.36948748510132"/>
    <n v="39.95238095238094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7.74000000000001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7.9"/>
    <n v="24.6913580246913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4.66525000000001"/>
    <n v="69.93006993006993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.00934579439252"/>
    <n v="25.47619047619047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4.62"/>
    <n v="25.12562814070351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.02150537634409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.3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.2"/>
    <n v="19.230769230769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1.72910662824208"/>
    <n v="24.78571428571428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6.12244897959183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5.66666666666666"/>
    <n v="43.47826086956521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3.559730999999999"/>
    <n v="666.2225183211193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.0529999999999999"/>
    <n v="1923.076923076923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0.5"/>
    <n v="869.565217391304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.4172840000000004"/>
    <n v="934.5794392523364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.44"/>
    <n v="833.3333333333333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0.88333333333333341"/>
    <n v="2000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9.920000000000001E-2"/>
    <n v="41666.66666666666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0.59666666666666668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1.8689285714285715"/>
    <n v="16470.588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0.88500000000000001"/>
    <n v="9090.90909090909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1.52156862745098"/>
    <n v="728.5714285714285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5.1000000000000004E-2"/>
    <n v="16666.666666666668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21.033333333333335"/>
    <n v="348.837209302325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.436666666666667"/>
    <n v="986.8421052631579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8.737933333333334"/>
    <n v="508.4745762711864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9.285714285714286E-2"/>
    <n v="24500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2.7204081632653061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9.5000000000000001E-2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2.89999999999999"/>
    <n v="83.33333333333332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6.80000000000001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4.59625"/>
    <n v="357.1428571428571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.42857142857143"/>
    <n v="168.269230769230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.14285714285715"/>
    <n v="76.08695652173912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.29509999999999"/>
    <n v="48.54368932038835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0.66666666666667"/>
    <n v="83.3333333333333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70.70000000000002"/>
    <n v="35.71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.125"/>
    <n v="72.72727272727273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.4158609339642041"/>
    <n v="648.133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.343999999999999"/>
    <n v="297.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.19"/>
    <n v="212.765957446808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7.58"/>
    <n v="606.060606060606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62.839999999999996"/>
    <n v="204.6783625730994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7.5880000000000001"/>
    <n v="862.0689655172413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.38095238095238"/>
    <n v="233.333333333333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7.512820512820511"/>
    <n v="722.2222222222221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1.375E-2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.33"/>
    <n v="13333.33333333333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0.86250000000000004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0.6875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.299999999999997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.24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.1428571428571428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.02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0.14799999999999999"/>
    <n v="3571.428571428571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2.8571428571428571E-3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0.7325"/>
    <n v="677.96610169491521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5.3846153846153842E-2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0.7142857142857143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0.8"/>
    <n v="1666.6666666666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3.3333333333333335E-3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.47333333333333333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5.65"/>
    <n v="1578.94736842105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.35217391304348"/>
    <n v="442.3076923076923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.325125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0.7000700070007001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.176470588235297"/>
    <n v="73.91304347826087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.410000000000004"/>
    <n v="384.615384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3.75000000000001"/>
    <n v="888.888888888888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.0263157894736841"/>
    <n v="2714.2857142857142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0.539393939393939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.29714285714284"/>
    <n v="133.079847908745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0.84462500000001"/>
    <n v="20.30456852791878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.21535"/>
    <n v="19.06577693040991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1.60599999999999"/>
    <n v="162.33766233766235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3.90035000000003"/>
    <n v="55.1470588235294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0.7161125319693"/>
    <n v="53.5616438356164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.38181818181818"/>
    <n v="38.461538461538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.24133333333334"/>
    <n v="105.63380281690141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.35599999999999"/>
    <n v="81.96721311475410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4.62241666666665"/>
    <n v="21.77858439201451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19.98010000000001"/>
    <n v="53.47593582887700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.10400000000001"/>
    <n v="76.923076923076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3.58333333333334"/>
    <n v="121.62162162162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8.83333333333334"/>
    <n v="86.95652173913043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.12400000000001"/>
    <n v="144.508670520231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2.78810408921933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2.54"/>
    <n v="27.02702702702702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.05000000000001"/>
    <n v="68.18181818181818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6.87520259319291"/>
    <n v="2.42198233562315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4.54249999999999"/>
    <n v="353.9823008849557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05.745"/>
    <n v="247.5247524752475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.21000000000004"/>
    <n v="14.144271570014144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1.82666666666668"/>
    <n v="38.26530612244897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.44"/>
    <n v="326.086956521739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.29262962962963"/>
    <n v="39.58944281524926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.30333333333333"/>
    <n v="810.8108108108108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.25000000000001"/>
    <n v="82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7.538"/>
    <n v="420.1680672268907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6.1349693251533744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.13466666666682"/>
    <n v="2.21238938053097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22.9"/>
    <n v="137.931034482758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.0608"/>
    <n v="65.7894736842105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7.94"/>
    <n v="333.333333333333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.09090909090907"/>
    <n v="5.75916230366492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.33333333333334"/>
    <n v="17.647058823529413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0.43750000000000006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.24"/>
    <n v="138.8888888888888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.21875"/>
    <n v="727.2727272727272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1.887499999999999"/>
    <n v="163.2653061224489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6.700000000000003"/>
    <n v="157.8947368421052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.000000000000004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.06"/>
    <n v="1250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.0999999999999999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.458333333333332"/>
    <n v="342.8571428571428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33.33333333333333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.48"/>
    <n v="303.030303030303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0.66666666666666674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1.700000000000001"/>
    <n v="333.3333333333333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0.5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0.72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0.76923076923076927"/>
    <n v="3250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.22842639593908631"/>
    <n v="13133.33333333333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.125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0.85000000000000009"/>
    <n v="1333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.314285714285715"/>
    <n v="205.882352941176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.25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.411249999999999"/>
    <n v="606.060606060606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.18867924528301888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.249999999999998"/>
    <n v="307.6923076923076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7.8809523809523814"/>
    <n v="583.3333333333333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.33333333333333337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5.545454545454543"/>
    <n v="366.6666666666666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.12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.28"/>
    <n v="44.64285714285714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55.55555555555555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4.5"/>
    <n v="16.3934426229508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55.55555555555555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4.67999999999999"/>
    <n v="35.2112676056338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7.83999999999999"/>
    <n v="33.783783783783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19.7"/>
    <n v="26.315789473684209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2.49999999999999"/>
    <n v="100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.16666666666667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.33333333333333"/>
    <n v="45.45454545454545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2.49999999999999"/>
    <n v="71.42857142857143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7.60000000000001"/>
    <n v="83.3333333333333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10.5675"/>
    <n v="136.986301369863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16.666666666666668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.28571428571429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5.5"/>
    <n v="38.0952380952380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2.64512500000001"/>
    <n v="85.1063829787234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.4"/>
    <n v="35.9712230215827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6.6348"/>
    <n v="38.461538461538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32.258064516129032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.20000000000002"/>
    <n v="38.461538461538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1.83333333333333"/>
    <n v="33.33333333333333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7.95"/>
    <n v="70.9219858156028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4.99999999999999"/>
    <n v="43.47826086956521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10.00000000000001"/>
    <n v="22.22222222222222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.1"/>
    <n v="39.47368421052631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26"/>
    <n v="53.76344086021505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.24444444444444"/>
    <n v="65.21739130434782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.4"/>
    <n v="119.047619047619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.2"/>
    <n v="43.85964912280702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.27"/>
    <n v="92.59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.3"/>
    <n v="60.240963855421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7.57571428571428"/>
    <n v="29.16666666666666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7.73333333333332"/>
    <n v="23.43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17.85714285714285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1.56666666666666"/>
    <n v="17.75147928994082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18.18181818181818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.03"/>
    <n v="98.03921568627451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4.80000000000001"/>
    <n v="48.076923076923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7.1428571428571432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6.92307692307693"/>
    <n v="43.3333333333333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.33333333333334"/>
    <n v="58.8235294117647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7.74999999999999"/>
    <n v="105.263157894736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.24999999999999"/>
    <n v="86.9565217391304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.37894736842105"/>
    <n v="97.93814432989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6.52"/>
    <n v="32.89473684210526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0.66666666666667"/>
    <n v="57.69230769230769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4.71959999999999"/>
    <n v="26.31578947368420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08.25925925925925"/>
    <n v="77.142857142857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38.0952380952380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.09899999999999"/>
    <n v="10.752688172043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7.77777777777777"/>
    <n v="40.90909090909090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.24999999999999"/>
    <n v="37.0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.42857142857143"/>
    <n v="112.9032258064516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8.93939393939393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.4545454545454541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1.546666666666667"/>
    <n v="192.307692307692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.2"/>
    <n v="11666.66666666666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3.8875000000000002"/>
    <n v="615.3846153846153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1.9"/>
    <n v="833.3333333333333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1.699999999999996"/>
    <n v="71.4285714285714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4.8666666666666663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19.736842105263158"/>
    <n v="2533.333333333333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1.7500000000000002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6.65"/>
    <n v="444.4444444444444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83.33333333333332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.43307086614173229"/>
    <n v="4233.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.04"/>
    <n v="5000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1.6"/>
    <n v="833.3333333333333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0.89999999999999991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.16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.011733333333332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0.88500000000000001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555.5555555555555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4.67"/>
    <n v="769.23076923076928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.119999999999997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.42"/>
    <n v="1666.6666666666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3.4999999999999996E-2"/>
    <n v="6666.66666666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10.833333333333334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.1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.2589285714285714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.333333333333332"/>
    <n v="413.7931034482758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3.6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.079999999999998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.41111111111111115"/>
    <n v="11250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2.5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.16666666666666669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.066666666666663"/>
    <n v="214.2857142857142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.05"/>
    <n v="666.666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2.73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.0909090909090917"/>
    <n v="323.52941176470586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0.5"/>
    <n v="2500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4.5999999999999996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20.833333333333336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4.583333333333333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.2133333333333338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1.909090909090914"/>
    <n v="785.714285714285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0.8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1.6666666666666666E-2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0.77999999999999992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7.771428571428572"/>
    <n v="205.8823529411764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.4166666666666661"/>
    <n v="857.142857142857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.08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2.75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1.1111111111111112E-2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3.3333333333333335E-3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6.5"/>
    <n v="128.5714285714285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.058171745152354"/>
    <n v="555.3846153846153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.02"/>
    <n v="5000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4.0000000000000001E-3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.1"/>
    <n v="333.333333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7.8378378378378386"/>
    <n v="264.285714285714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1.85"/>
    <n v="222.22222222222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.24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8.5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6.840000000000003"/>
    <n v="192.3076923076923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33.33333333333333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.2"/>
    <n v="170.0680272108843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.44597777777777"/>
    <n v="226.1306532663316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0.83333333333334"/>
    <n v="85.71428571428570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.06937499999999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0.92000000000002"/>
    <n v="161.2903225806451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3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.0967741935484"/>
    <n v="81.57894736842105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2.76"/>
    <n v="46.29629629629629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67.56756756756756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0.88571428571429"/>
    <n v="89.74358974358973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29.411764705882351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.33333333333331"/>
    <n v="27.27272727272727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.375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2.875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.24000000000001"/>
    <n v="75.75757575757575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4.0000000000000001E-3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.424999999999997"/>
    <n v="990.0990099009901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.1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.2880000000000003"/>
    <n v="1923.076923076923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4.8000000000000004E-3"/>
    <n v="55555.5555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2.5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.1919999999999997"/>
    <n v="862.0689655172413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.0250000000000004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.15125"/>
    <n v="133333.333333333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59.583333333333336"/>
    <n v="109.090909090909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6.734177215189874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1.8666666666666669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09.62"/>
    <n v="46.29629629629629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1.8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6.85"/>
    <n v="102.0408163265306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0.71379999999999"/>
    <n v="25.51020408163265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.00000000000001"/>
    <n v="38.461538461538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3.63000000000001"/>
    <n v="78.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3.92"/>
    <n v="70.4225352112676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4.4680851063829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2.5"/>
    <n v="58.82352941176470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5.93406593406592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.15624999999999"/>
    <n v="74.418604651162795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.35000000000001"/>
    <n v="117.647058823529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4.8"/>
    <n v="151.51515151515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7.471264367816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.125"/>
    <n v="70.796460176991147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.42857142857142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3.56666666666666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.46666666666667"/>
    <n v="46.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.4"/>
    <n v="108.6956521739130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.16666666666666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8.92500000000001"/>
    <n v="41.23711340206185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.06"/>
    <n v="84.7457627118644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6.53957758620692"/>
    <n v="105.936073059360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.352"/>
    <n v="114.67889908256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1.64999999999999"/>
    <n v="90.0900900900900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5.5"/>
    <n v="42.8571428571428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.4008"/>
    <n v="94.33962264150943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76.535"/>
    <n v="54.94505494505494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.29411764705883"/>
    <n v="91.39784946236558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4.5"/>
    <n v="46.8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00.29999999999998"/>
    <n v="45.45454545454545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7.74666666666673"/>
    <n v="5.084745762711864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4.96000000000001"/>
    <n v="60.2409638554216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1.94285714285715"/>
    <n v="89.2857142857142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3.73000000000002"/>
    <n v="86.95652173913043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.029"/>
    <n v="115.473441108545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8.88888888888889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8.69988910451895"/>
    <n v="41.22285714285714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8.50614285714286"/>
    <n v="67.3076923076923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.16666666666667"/>
    <n v="176.4705882352941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2.815"/>
    <n v="144.404332129963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.49622641509434"/>
    <n v="89.83050847457627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7.74999999999999"/>
    <n v="82.47422680412371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.16666666666667"/>
    <n v="115.384615384615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19.756"/>
    <n v="195.3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3.66666666666666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.12499999999999"/>
    <n v="72.72727272727273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6.96"/>
    <n v="93.4579439252336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.104"/>
    <n v="44.8833034111310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.17647058823529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2.61176470588236"/>
    <n v="236.111111111111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5.84090909090908"/>
    <n v="138.3647798742138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0.71428571428571"/>
    <n v="102.43902439024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.23333333333332"/>
    <n v="66.37168141592920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0.57142857142858"/>
    <n v="233.333333333333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.02222222222223"/>
    <n v="43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0.88"/>
    <n v="161.2903225806451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16.6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.42"/>
    <n v="27.47252747252747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.2"/>
    <n v="17.24137931034482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.33333333333334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.44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.01999999999998"/>
    <n v="50.50505050505050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09.67666666666666"/>
    <n v="86.20689655172414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6.6857142857143"/>
    <n v="42.682926829268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.2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6.53333333333333"/>
    <n v="130.4347826086956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2.53599999999999"/>
    <n v="79.36507936507936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8.78684000000001"/>
    <n v="81.43322475570032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6.732"/>
    <n v="75.9878419452887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.20000000000002"/>
    <n v="15.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0.49999999999999"/>
    <n v="37.0370370370370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8.71389999999998"/>
    <n v="84.7457627118644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7.5"/>
    <n v="71.428571428571431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.48192771084338"/>
    <n v="87.36842105263157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40.540540540540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.00666666666667"/>
    <n v="117.18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.34166666666667"/>
    <n v="76.923076923076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2.70650000000001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0.84810126582278"/>
    <n v="136.2068965517241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.4"/>
    <n v="106.382978723404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6.66666666666667"/>
    <n v="69.4444444444444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66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3.62857142857143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.15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.4"/>
    <n v="3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5.0000000000000001E-3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1.6666666666666666E-2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.0066666666666664"/>
    <n v="1363.636363636363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.15227272727272728"/>
    <n v="36666.666666666664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6.84"/>
    <n v="149.25373134328359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19.566666666666666"/>
    <n v="130.43478260869566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.294666666666666"/>
    <n v="1041.6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.04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1.985714285714286"/>
    <n v="23333.3333333333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2.5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6.9999999999999993E-2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.099999999999998"/>
    <n v="142.857142857142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.34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59.774999999999999"/>
    <n v="102.5641025641025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1.6666666666666666E-2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2.3035714285714284E-2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8.8000000000000009E-2"/>
    <n v="8333.33333333333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8.64"/>
    <n v="750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.06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.47727272727272729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.11833333333333333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0.8417399858735245"/>
    <n v="49395.03703703703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1.8799999999999997E-2"/>
    <n v="285714.2857142857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.21029999999999999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0.27999999999999997"/>
    <n v="6666.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1.57920670115792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.44"/>
    <n v="277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.25"/>
    <n v="6666.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0.625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.19384615384615383"/>
    <n v="21666.66666666666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.416"/>
    <n v="555.5555555555555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.0808888888888886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5.920000000000002"/>
    <n v="555.5555555555555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.1831900000000002"/>
    <n v="4761.904761904761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2.75"/>
    <n v="235.2941176470588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2.5000000000000001E-2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.33512064343163539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3.9750000000000001"/>
    <n v="1428.571428571428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.150000000000002"/>
    <n v="238.09523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3.6080041046690612"/>
    <n v="1804.62962962962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3.900000000000002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.225"/>
    <n v="923.076923076923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08.33333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.112499999999997"/>
    <n v="177.7777777777777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.26829268292682928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29.625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.360992301112063"/>
    <n v="188.5483870967742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.1000000000000005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19.762499999999999"/>
    <n v="1379.3103448275863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5.1999999999999998E-2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.030188679245285"/>
    <n v="232.4561403508772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.04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6.640000000000004"/>
    <n v="263.1578947368420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4.7363636363636363"/>
    <n v="1222.2222222222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.2435339894712749"/>
    <n v="2952.027027027027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.333333333333336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.1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.31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.05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9.8461538461538465E-3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0.66666666666666674"/>
    <n v="150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58.291457286432156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.153599999999997"/>
    <n v="359.195402298850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3.2499999999999999E-3"/>
    <n v="200000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.16"/>
    <n v="1470.588235294117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8.60666666666667"/>
    <n v="128.2051282051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0.8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3.75"/>
    <n v="2500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5.731707317073171"/>
    <n v="341.66666666666669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3.3333333333333333E-2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08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2.5"/>
    <n v="83.33333333333332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0.849420849420849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7.8"/>
    <n v="22.72727272727272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.3333333333333335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.4"/>
    <n v="8333.333333333333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0.96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51.6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1.6363636363636365"/>
    <n v="916.666666666666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.400000000000006"/>
    <n v="333.333333333333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0.5"/>
    <n v="4166.6666666666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7.52499999999999"/>
    <n v="93.896713615023472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.16666666666669"/>
    <n v="31.57894736842105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.65384615384615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.4"/>
    <n v="102.9411764705882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5.95454545454545"/>
    <n v="32.83582089552238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5.58333333333337"/>
    <n v="12.44813278008298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2.92857142857142"/>
    <n v="56.9105691056910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8.50460000000001"/>
    <n v="16.55629139072847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1.81818181818181"/>
    <n v="61.797752808988761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7.560975609756099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13.99999999999999"/>
    <n v="72.46376811594203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.48133333333334"/>
    <n v="28.84615384615384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1.53333333333335"/>
    <n v="78.947368421052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.1"/>
    <n v="27.0270270270270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.15"/>
    <n v="63.4920634920634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.15384615384616"/>
    <n v="180.555555555555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6.76"/>
    <n v="35.21126760563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2.66666666666666"/>
    <n v="35.71428571428571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.22808571428573"/>
    <n v="37.634408602150536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.16666666666666"/>
    <n v="54.54545454545454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.2"/>
    <n v="40.983606557377051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.01249999999999"/>
    <n v="97.5609756097560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.25"/>
    <n v="28.1690140845070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8.8142857142857"/>
    <n v="59.829059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4.99999999999999"/>
    <n v="68.96551724137931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5.1351351351351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.13333333333334"/>
    <n v="130.4347826086956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09.55999999999999"/>
    <n v="83.33333333333332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4.8421052631579"/>
    <n v="34.54545454545454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.39999999999999"/>
    <n v="49.0196078431372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1.73333333333335"/>
    <n v="19.2307692307692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.16238095238094"/>
    <n v="67.74193548387096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19.75"/>
    <n v="26.66666666666666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.00000000000001"/>
    <n v="33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00.88571428571429"/>
    <n v="46.35761589403973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.00000000000001"/>
    <n v="36.76470588235294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.20930232558139"/>
    <n v="93.47826086956521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.18750000000001"/>
    <n v="45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.29333333333334"/>
    <n v="61.47540983606557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22.22222222222222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.327272727272726"/>
    <n v="2894.736842105263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.0266666666666664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.02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1.74"/>
    <n v="208.3333333333333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.142857142857139"/>
    <n v="89.7435897435897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.06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.450000000000001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.36666666666666664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.16"/>
    <n v="94.33962264150943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2E-3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.25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4.52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166.666666666666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.4125000000000001"/>
    <n v="666.666666666666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.36363636363636"/>
    <n v="152.7777777777777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3.49999999999999"/>
    <n v="60.97560975609756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.32315789473684"/>
    <n v="42.03539823008849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5.76666666666667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19.74347826086958"/>
    <n v="71.428571428571431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.25"/>
    <n v="42.5531914893617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.11666666666667"/>
    <n v="127.659574468085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.13333333333334"/>
    <n v="104.3478260869565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00.35142857142858"/>
    <n v="261.194029850746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.05"/>
    <n v="57.14285714285714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.02222222222223"/>
    <n v="43.26923076923076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.1"/>
    <n v="65.21739130434782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.11000000000001"/>
    <n v="168.0672268907563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0.84"/>
    <n v="254.2372881355932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.42499999999998"/>
    <n v="35.3982300884955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4.8"/>
    <n v="29.76190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09.51612903225806"/>
    <n v="41.8918918918918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.03333333333333"/>
    <n v="138.8888888888888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.35000000000001"/>
    <n v="51.28205128205128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.16666666666667"/>
    <n v="57.14285714285714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4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02.34285714285714"/>
    <n v="189.189189189189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7.86500000000001"/>
    <n v="99.00990099009901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09.88461538461539"/>
    <n v="70.27027027027027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35.71428571428571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.20000000000002"/>
    <n v="38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8.8"/>
    <n v="81.96721311475410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.39275000000001"/>
    <n v="34.7826086956521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.20666666666666"/>
    <n v="82.8729281767955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0.6"/>
    <n v="181.8181818181818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0.78754285714287"/>
    <n v="130.111524163568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.32142857142857"/>
    <n v="35.44303797468354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5.91914022517912"/>
    <n v="56.3653846153846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0.56666666666668"/>
    <n v="88.2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.30588235294117"/>
    <n v="50.8982035928143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27.30419999999999"/>
    <n v="54.6448087431693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2.83750000000001"/>
    <n v="112.6760563380281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2.9375"/>
    <n v="23.18840579710144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.3047619047619"/>
    <n v="77.77777777777777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.22000000000001"/>
    <n v="51.8134715025906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5.86"/>
    <n v="43.859649122807021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0.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4.92727272727274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1.55199999999999"/>
    <n v="117.3708920187793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0.73333333333333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7.82222222222221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01.82500000000002"/>
    <n v="173.9130434782608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.25769230769231"/>
    <n v="69.89247311827956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16.6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.06"/>
    <n v="56.818181818181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.29949999999999"/>
    <n v="48.7804878048780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.21428571428571"/>
    <n v="93.33333333333332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.16782608695652"/>
    <n v="237.1134020618556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.24000000000001"/>
    <n v="68.49315068493150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.45454545454547"/>
    <n v="67.3469387755102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.04098360655738"/>
    <n v="91.04477611940298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.1664"/>
    <n v="36.764705882352942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1.02040816326530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42.85714285714285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.28333333333333"/>
    <n v="36.80981595092024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.1"/>
    <n v="52.08333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47.619047619047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1.49999999999999"/>
    <n v="114.285714285714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1.66666666666666"/>
    <n v="60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29.4117647058823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.43"/>
    <n v="68.96551724137931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.4"/>
    <n v="190.476190476190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.32258064516128"/>
    <n v="54.19580419580419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.27777777777777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6.84444444444443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8.60000000000001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.4"/>
    <n v="73.5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.27586206896552"/>
    <n v="92.06349206349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6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1.6"/>
    <n v="106.382978723404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2.6467741935484"/>
    <n v="130.80168776371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4.75000000000001"/>
    <n v="17.02127659574468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1.6"/>
    <n v="200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12.10242048409683"/>
    <n v="61.71604938271605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1.76666666666667"/>
    <n v="122.9508196721311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.26489999999998"/>
    <n v="48.3091787439613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.04200000000003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21.2"/>
    <n v="27.77777777777777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3.99999999999999"/>
    <n v="35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.13861386138615"/>
    <n v="6.733333333333333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.44444444444446"/>
    <n v="49.4505494505494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.33333333333333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2.85857142857142"/>
    <n v="25.9259259259259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.06666666666666"/>
    <n v="31.914893617021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.07272727272726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1.73"/>
    <n v="138.8888888888888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.19999999999999"/>
    <n v="47.619047619047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.16666666666666"/>
    <n v="34.09090909090909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.46666666666667"/>
    <n v="42.857142857142854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03.39285714285715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5.88888888888889"/>
    <n v="51.42857142857143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4.51666666666665"/>
    <n v="85.71428571428570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.02500000000001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.33333333333334"/>
    <n v="27.77777777777777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6.67999999999999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.28571428571429"/>
    <n v="61.403508771929822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.42857142857144"/>
    <n v="11.290322580645162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.07692307692308"/>
    <n v="209.6774193548387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09.84"/>
    <n v="55.55555555555555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.03999999999999"/>
    <n v="60.9756097560975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.05000000000001"/>
    <n v="68.96551724137931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0.75"/>
    <n v="13.79310344827586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.00000000000001"/>
    <n v="44.94382022471910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00.08673425918037"/>
    <n v="93.89600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.19047619047619"/>
    <n v="58.333333333333336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5.6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5.7894736842105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.4"/>
    <n v="33.3333333333333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1.51515151515152"/>
    <n v="143.478260869565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5.89999999999999"/>
    <n v="20.40816326530612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1.66666666666666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2.5"/>
    <n v="26.66666666666666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.375"/>
    <n v="140.3508771929824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.25"/>
    <n v="24.2424242424242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.38888888888889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6.8"/>
    <n v="38.461538461538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.26666666666667"/>
    <n v="21.73913043478260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4.52"/>
    <n v="76.9230769230769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4.57142857142858"/>
    <n v="31.53153153153153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8.62051149573753"/>
    <n v="84.1521739130434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.32000000000001"/>
    <n v="79.3650793650793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.2"/>
    <n v="73.5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.18"/>
    <n v="133.928571428571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.35000000000001"/>
    <n v="170.2127659574468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.16666666666666"/>
    <n v="78.947368421052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1.66666666666666"/>
    <n v="76.923076923076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.42857142857142"/>
    <n v="30.4347826086956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.44444444444444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38.461538461538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.00000000000001"/>
    <n v="83.33333333333332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.44999999999999"/>
    <n v="90.9090909090909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.2909090909091"/>
    <n v="69.62025316455695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.4"/>
    <n v="71.4285714285714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.42857142857143"/>
    <n v="68.627450980392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.1"/>
    <n v="92.59259259259259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7.52"/>
    <n v="71.42857142857143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11.3636363636363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1.93333333333334"/>
    <n v="54.5454545454545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.28571428571429"/>
    <n v="116.666666666666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.4"/>
    <n v="55.5555555555555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5.23809523809524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2.99000000000001"/>
    <n v="61.72839506172839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.25"/>
    <n v="173.91304347826087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.37777777777779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.46000000000001"/>
    <n v="73.5294117647058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.00000000000003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.41935483870968"/>
    <n v="298.076923076923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5.93333333333332"/>
    <n v="41.66666666666666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33.3333333333333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27.77777777777777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8.66666666666667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4.60000000000001"/>
    <n v="43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3.89999999999999"/>
    <n v="92.5925925925925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7.73333333333333"/>
    <n v="57.6923076923076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8.5"/>
    <n v="22.22222222222222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3.49999999999999"/>
    <n v="37.0370370370370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.25"/>
    <n v="66.66666666666667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6.57142857142856"/>
    <n v="67.3076923076923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.01249999999999"/>
    <n v="421.0526315789473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.05"/>
    <n v="103.8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7.63636363636364"/>
    <n v="26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3.64999999999999"/>
    <n v="52.63157894736841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.43333333333334"/>
    <n v="107.14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.25"/>
    <n v="83.333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0.74285714285713"/>
    <n v="76.08695652173912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1.71428571428572"/>
    <n v="58.33333333333333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.01100000000001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48.7804878048780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6.86666666666667"/>
    <n v="85.7142857142857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3.8"/>
    <n v="33.33333333333333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4.5"/>
    <n v="161.290322580645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.4"/>
    <n v="68.18181818181818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27.77777777777777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5.80000000000001"/>
    <n v="34.09090909090909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.36363636363635"/>
    <n v="20.37037037037037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13.1578947368421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.33333333333333"/>
    <n v="53.57142857142856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.00000000000001"/>
    <n v="10.41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.07499999999999"/>
    <n v="61.538461538461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3.75000000000001"/>
    <n v="26.0869565217391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.41"/>
    <n v="117.647058823529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1.86206896551724"/>
    <n v="43.939393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09.76666666666665"/>
    <n v="90.90909090909090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166.6666666666666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7.57142857142856"/>
    <n v="20.5882352941176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.31000000000002"/>
    <n v="109.8901098901098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07.1"/>
    <n v="29.85074626865671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27.77777777777777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3.6"/>
    <n v="23.809523809523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8.5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3.56666666666668"/>
    <n v="192.307692307692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35.7142857142857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3.49999999999999"/>
    <n v="68.18181818181818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19.6"/>
    <n v="133.333333333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.00058823529412"/>
    <n v="37.77777777777777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0.875"/>
    <n v="71.428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6.54545454545455"/>
    <n v="59.78260869565217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0.58823529411764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.15"/>
    <n v="102.0408163265306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.1"/>
    <n v="65.21739130434782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3.58333333333334"/>
    <n v="78.947368421052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2.97033333333331"/>
    <n v="288.4615384615384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.13333333333333"/>
    <n v="43.10344827586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2.75000000000001"/>
    <n v="39.2156862745098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8.54949999999999"/>
    <n v="27.77777777777777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09.65"/>
    <n v="47.61904761904762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00.26315789473684"/>
    <n v="133.802816901408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5.55000000000001"/>
    <n v="59.52380952380952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.00000000000001"/>
    <n v="52.63157894736841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5.89999999999999"/>
    <n v="135.135135135135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3.33333333333332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.2"/>
    <n v="178.5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4.67833333333334"/>
    <n v="66.66666666666667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.2184"/>
    <n v="60.9756097560975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2.60000000000001"/>
    <n v="58.13953488372092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5.5"/>
    <n v="22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.2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7.80000000000001"/>
    <n v="71.42857142857143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09.76190476190477"/>
    <n v="46.6666666666666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0.625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2.82051282051282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.23076923076924"/>
    <n v="40.6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.19999999999999"/>
    <n v="27.02702702702702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.33333333333334"/>
    <n v="21.4285714285714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0.71428571428571"/>
    <n v="33.3333333333333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0.64999999999999"/>
    <n v="144.9275362318840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.3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.19999999999999"/>
    <n v="36.36363636363636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.33537832310839"/>
    <n v="36.22222222222222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.2"/>
    <n v="13.8888888888888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26.31578947368420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41.66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14.70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.38000000000001"/>
    <n v="87.7192982456140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.3236"/>
    <n v="53.7634408602150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5.5555555555555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.14285714285714"/>
    <n v="57.37704918032786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01"/>
    <n v="63.82978723404255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1.78"/>
    <n v="588.2352941176470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.39285714285714"/>
    <n v="44.444444444444443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27.77777777777777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4.6"/>
    <n v="16.66666666666666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.05"/>
    <n v="86.95652173913043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.28205128205128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.33333333333333"/>
    <n v="17.6470588235294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.33333333333333"/>
    <n v="46.1538461538461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2.85000000000001"/>
    <n v="35.08771929824561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7.86666666666666"/>
    <n v="26.78571428571428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2.66666666666669"/>
    <n v="115.3846153846153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8.8"/>
    <n v="105.2631578947368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.33333333333334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59.9402985074627"/>
    <n v="25.187969924812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.24000000000001"/>
    <n v="56.818181818181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0.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.20000000000002"/>
    <n v="53.57142857142856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7.75000000000001"/>
    <n v="30.30303030303030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.2"/>
    <n v="103.4482758620689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2.7"/>
    <n v="69.44444444444444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7.49999999999999"/>
    <n v="37.03703703703703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.20000000000002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.26894736842105"/>
    <n v="108.571428571428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6.86"/>
    <n v="69.4444444444444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.4"/>
    <n v="38.461538461538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8.70406189555126"/>
    <n v="31.6530612244897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.42424242424242"/>
    <n v="39.28571428571428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5.5"/>
    <n v="57.14285714285714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.3"/>
    <n v="23.8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0.66666666666666"/>
    <n v="35.7142857142857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.4"/>
    <n v="129.0322580645161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7.55999999999999"/>
    <n v="65.789473684210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3.76"/>
    <n v="64.1025641025641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1.49999999999999"/>
    <n v="103.4482758620689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.4"/>
    <n v="138.8888888888888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6.66666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.33333333333333"/>
    <n v="90.90909090909090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0.55555555555556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.2"/>
    <n v="78.947368421052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.39285714285714"/>
    <n v="63.6363636363636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.00000000000001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2.66666666666666"/>
    <n v="65.21739130434782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.04599999999999"/>
    <n v="45.45454545454545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.35000000000001"/>
    <n v="71.42857142857143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0.75"/>
    <n v="95.23809523809524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.42857142857144"/>
    <n v="26.9230769230769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3.65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1.56"/>
    <n v="135.1351351351351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1.42857142857143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7.0588235294117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6.91666666666667"/>
    <n v="69.7674418604651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.15151515151514"/>
    <n v="44.5945945945945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27.77777777777777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28"/>
    <n v="38.461538461538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8.95833333333334"/>
    <n v="35.55555555555555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.2"/>
    <n v="62.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.20000000000002"/>
    <n v="24.5098039215686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.15"/>
    <n v="43.47826086956521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.33333333333334"/>
    <n v="8.823529411764706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.44444444444446"/>
    <n v="24.107142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.44999999999999"/>
    <n v="24.09638554216867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19.66666666666667"/>
    <n v="46.1538461538461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.23636363636363"/>
    <n v="64.70588235294117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4.66666666666666"/>
    <n v="51.72413793103448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.4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.27272727272727"/>
    <n v="57.8947368421052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.40928571428573"/>
    <n v="104.1666666666666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1.9047619047619"/>
    <n v="161.5384615384615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3.809523809523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4.80000000000001"/>
    <n v="39.06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1.83333333333333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.27272727272728"/>
    <n v="52.88461538461538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.42219999999999"/>
    <n v="94.33962264150943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.45454545454547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.03599999999999"/>
    <n v="179.2114695340501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15.90909090909090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3.49999999999999"/>
    <n v="41.6666666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.43750000000001"/>
    <n v="43.24324324324324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02.4"/>
    <n v="46.29629629629629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8.88888888888889"/>
    <n v="10.16129032258064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.49000000000002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0.49999999999999"/>
    <n v="58.8235294117647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0.55555555555557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4.75000000000001"/>
    <n v="52.6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8.80000000000001"/>
    <n v="24.3902439024390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.00000000000001"/>
    <n v="52.63157894736841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.47999999999999"/>
    <n v="121.951219512195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.35"/>
    <n v="76.923076923076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.06666666666666"/>
    <n v="60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2.8"/>
    <n v="38.461538461538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.12068965517241"/>
    <n v="128.888888888888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.33000000000001"/>
    <n v="98.03921568627451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2.22222222222222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.01333333333334"/>
    <n v="40.540540540540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3.88888888888889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20.40816326530612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8.5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15.5"/>
    <n v="26.7857142857142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.11764705882352"/>
    <n v="147.82608695652175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09.42666666666668"/>
    <n v="138.888888888888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6.6"/>
    <n v="17.85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0.49999999999999"/>
    <n v="18.1818181818181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7.49999999999999"/>
    <n v="64.51612903225806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.05999999999999"/>
    <n v="68.49315068493150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38.88888888888888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.25"/>
    <n v="57.14285714285714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0.63333333333334"/>
    <n v="69.7674418604651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5.93749999999999"/>
    <n v="44.444444444444443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8.5"/>
    <n v="41.93548387096774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7.72727272727273"/>
    <n v="73.3333333333333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2.60000000000001"/>
    <n v="75.757575757575751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.1"/>
    <n v="37.03703703703703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29.41176470588235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.35000000000001"/>
    <n v="37.73584905660377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.05"/>
    <n v="81.63265306122448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0.66666666666669"/>
    <n v="26.315789473684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2.83333333333334"/>
    <n v="43.4782608695652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16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.26666666666665"/>
    <n v="46.87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.45454545454544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.31632653061226"/>
    <n v="93.33333333333332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.30000000000001"/>
    <n v="32.2580645161290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49.01960784313725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.4"/>
    <n v="87.71929824561404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0.8"/>
    <n v="35.211267605633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6.80000000000001"/>
    <n v="34.72222222222222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4.8"/>
    <n v="55.55555555555555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8.91891891891892"/>
    <n v="14.50980392156862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5.71428571428571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2.99999999999999"/>
    <n v="58.8235294117647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.19047619047619"/>
    <n v="53.29949238578679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09.73333333333332"/>
    <n v="42.85714285714285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.099"/>
    <n v="47.61904761904762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73.52941176470588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4.93333333333332"/>
    <n v="76.923076923076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2.66666666666666"/>
    <n v="38.461538461538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1.82500000000002"/>
    <n v="83.33333333333332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1.9999999999999998E-4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3.3333333333333333E-2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.023391812865491"/>
    <n v="289.830508474576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35.24"/>
    <n v="161.2903225806451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.246666666666667"/>
    <n v="4166.666666666667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.457142857142856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0.866666666666664"/>
    <n v="214.2857142857142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6.5454545454545459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4.0000000000000001E-3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5.5"/>
    <n v="333.333333333333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.1428571428571428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.420000000000002"/>
    <n v="416.666666666666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.1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4.8099999999999996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.38249999999999"/>
    <n v="547.9452054794520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5.55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0.66666666666669"/>
    <n v="17.6470588235294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0.49999999999999"/>
    <n v="60.6060606060606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.4"/>
    <n v="39.47368421052631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.26"/>
    <n v="63.29113924050633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5.82000000000001"/>
    <n v="108.695652173913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0.75"/>
    <n v="100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0.66666666666666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.03333333333333"/>
    <n v="230.769230769230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.00000000000001"/>
    <n v="83.33333333333332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.42500000000001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.375"/>
    <n v="42.1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.16129032258064"/>
    <n v="44.285714285714285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.17033333333335"/>
    <n v="51.72413793103448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3.49999999999999"/>
    <n v="35.71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.19999999999999"/>
    <n v="58.8235294117647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09.54545454545455"/>
    <n v="18.33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0.85714285714286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1.53333333333335"/>
    <n v="52.63157894736841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3.625"/>
    <n v="35.08771929824561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16.66666666666666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8.75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2.90416666666667"/>
    <n v="60.301507537688444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2.49999999999999"/>
    <n v="64.51612903225806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.1"/>
    <n v="66.66666666666667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2.76666666666667"/>
    <n v="88.23529411764705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1.9"/>
    <n v="55.55555555555555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.19999999999999"/>
    <n v="44.77611940298507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0.85714285714286"/>
    <n v="53.03030303030303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.06666666666666"/>
    <n v="32.6086956521739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5.69999999999999"/>
    <n v="39.68253968253968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.42857142857142"/>
    <n v="58.33333333333333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.245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.16666666666666"/>
    <n v="76.923076923076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.33333333333333"/>
    <n v="48.38709677419355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48.387096774193552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27.96000000000001"/>
    <n v="145.98540145985402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58.8235294117647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.12912912912913"/>
    <n v="23.78571428571428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07.42857142857143"/>
    <n v="58.33333333333333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.125"/>
    <n v="121.21212121212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25.64102564102564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66.6666666666666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0.52"/>
    <n v="36.76470588235294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0.8"/>
    <n v="62.5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.2"/>
    <n v="27.77777777777777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.33333333333334"/>
    <n v="38.461538461538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.16666666666666"/>
    <n v="142.8571428571428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.42857142857142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.33666666666667"/>
    <n v="11.1111111111111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.46657233816768"/>
    <n v="80.77142857142857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.33333333333334"/>
    <n v="115.3846153846153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43.478260869565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17.94871794871794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.25"/>
    <n v="28.57142857142857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.15384615384616"/>
    <n v="48.148148148148145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3.99999999999999"/>
    <n v="23.809523809523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3.73333333333335"/>
    <n v="72.11538461538461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1.49999999999999"/>
    <n v="105.26315789473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.35000000000001"/>
    <n v="103.0927835051546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2.57142857142858"/>
    <n v="129.6296296296296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5.75"/>
    <n v="33.333333333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0.75"/>
    <n v="307.69230769230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.4"/>
    <n v="10.869565217391305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50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4.51515151515152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0.8"/>
    <n v="113.636363636363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.20000000000002"/>
    <n v="42.857142857142854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02.04444444444445"/>
    <n v="71.42857142857143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2.54767441860466"/>
    <n v="48.3146067415730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8.70588235294122"/>
    <n v="18.4782608695652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0.75"/>
    <n v="60.60606060606060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.31"/>
    <n v="645.161290322580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.24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.272727272727273"/>
    <n v="458.3333333333333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.411764705882353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.466666666666669"/>
    <n v="214.28571428571428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.333333333333334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0.66666666666666674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.428571428571427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.125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7.899999999999999"/>
    <n v="142.8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.3764705882352941"/>
    <n v="8500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3.52"/>
    <n v="96.153846153846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1.42857142857143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00.44999999999999"/>
    <n v="214.285714285714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2.6"/>
    <n v="90.9090909090909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12.99999999999999"/>
    <n v="33.33333333333333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.34"/>
    <n v="166.666666666666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92.59259259259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29.63636363636363"/>
    <n v="19.6428571428571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.11111111111111"/>
    <n v="264.7058823529411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8.51428571428572"/>
    <n v="70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02.33333333333334"/>
    <n v="57.692307692307693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.24425000000002"/>
    <n v="45.4545454545454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.0154"/>
    <n v="54.94505494505494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.24"/>
    <n v="44.64285714285714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.45714285714286"/>
    <n v="65.4205607476635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2.65010000000001"/>
    <n v="104.1666666666666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6.75"/>
    <n v="35.71428571428571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7.65274999999998"/>
    <n v="68.9655172413793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26.31578947368420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.2"/>
    <n v="151.5151515151515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.2"/>
    <n v="87.7192982456140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.25"/>
    <n v="142.857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6.71250000000001"/>
    <n v="85.10638297872340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.19999999999999"/>
    <n v="33.898305084745765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.04166666666667"/>
    <n v="66.6666666666666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3.98"/>
    <n v="130.4347826086956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83.33333333333332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09.66666666666667"/>
    <n v="86.53846153846153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1.75"/>
    <n v="74.0740740740740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8.91666666666666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4.99999999999999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0.75"/>
    <n v="66.66666666666667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0.96666666666665"/>
    <n v="84.5070422535211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.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0.66666666666666674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.267605633802817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.27999999999999997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59.657142857142851"/>
    <n v="291.6666666666666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1.6666666666666667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4.4444444444444444E-3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89.666666666666657"/>
    <n v="162.162162162162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.4642857142857144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.0199999999999996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.004545454545454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8.52"/>
    <n v="555.5555555555555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19.650000000000002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2E-3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6.6666666666666666E-2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.333333333333336"/>
    <n v="166.6666666666666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.25"/>
    <n v="52.63157894736841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1.73333333333333"/>
    <n v="57.69230769230769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13.15789473684210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09.55"/>
    <n v="181.818181818181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0.95190476190474"/>
    <n v="77.77777777777777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.13333333333333"/>
    <n v="44.11764705882352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19.238"/>
    <n v="40.540540540540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.25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7.99999999999997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.4"/>
    <n v="38.461538461538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.33333333333334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4.54285714285714"/>
    <n v="76.0869565217391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.02000000000001"/>
    <n v="65.789473684210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0.97560975609756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5.71428571428571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.42"/>
    <n v="102.0408163265306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.16666666666667"/>
    <n v="23.07692307692307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2.66666666666666"/>
    <n v="46.153846153846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.2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33.33333333333333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.02199999999999"/>
    <n v="55.5555555555555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4.66666666666666"/>
    <n v="133.3333333333333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6.66666666666667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.03333333333333"/>
    <n v="52.63157894736841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2.5"/>
    <n v="57.14285714285714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.1"/>
    <n v="117.6470588235294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00.824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.25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0.3333333333333333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8.7200000000000006"/>
    <n v="294.1176470588235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1.94"/>
    <n v="217.3913043478260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.3"/>
    <n v="263.1578947368420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.489795918367342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.105"/>
    <n v="3333.333333333333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2.7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.161904761904761"/>
    <n v="1166.66666666666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.376923076923077"/>
    <n v="302.3255813953488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.043333333333333"/>
    <n v="1071.4285714285713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3.8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.08"/>
    <n v="104.1666666666666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.2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2.5999999999999999E-2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.254545454545454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2.5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.02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.2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.04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7.666666666666668"/>
    <n v="461.53846153846155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5"/>
    <n v="20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1.3333333333333334E-2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.2"/>
    <n v="1666.6666666666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6.937422295897225"/>
    <n v="172.3571428571428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0.54999999999999993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2.55"/>
    <n v="400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0.2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.4474868431088401"/>
    <n v="874.066666666666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2.666666666666667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2.794871794871788"/>
    <n v="84.78260869565217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4.9639999999999995"/>
    <n v="1785.71428571428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5.5555555555555552E-2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.066666666666665"/>
    <n v="441.176470588235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1.7500000000000002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.1"/>
    <n v="142.8571428571428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.4749999999999999"/>
    <n v="888.8888888888889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6.826666666666668"/>
    <n v="187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2.5"/>
    <n v="114.285714285714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1.55"/>
    <n v="595.238095238095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.4666666666666663"/>
    <n v="1363.636363636363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0.625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7.599999999999998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2.56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.25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.4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0.83333333333333337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8.833333333333336"/>
    <n v="96.7741935483871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0.03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1.533333333333333"/>
    <n v="214.285714285714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.333333333333329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.299999999999999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8.6666666666666679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.22499999999999998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.0833333333333335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.412500000000001"/>
    <n v="222.2222222222222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6.6666666666666671E-3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8.571428571428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.36"/>
    <n v="92.5925925925925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.33333333333333337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.2857142857142857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.2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1.7999999999999998"/>
    <n v="1666.6666666666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.4"/>
    <n v="833.3333333333333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.1333333333333329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.034782608695652"/>
    <n v="676.4705882352941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.266666666666667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.3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.020000000000001"/>
    <n v="714.285714285714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.2650000000000001"/>
    <n v="1428.571428571428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8.3333333333333332E-3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5.742857142857142"/>
    <n v="583.3333333333333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16.66666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43.833333333333336"/>
    <n v="130.4347826086956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.135181975736558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.196620583717358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.1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.22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0.90909090909090906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5.64"/>
    <n v="384.615384615384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.25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.25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.3666666666666663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5.770000000000001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0.625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5.0000000000000001E-4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9.6153846153846159E-2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.285714285714285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2.5000000000000001E-2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.049999999999997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.333333333333336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1.5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.42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.214285714285714"/>
    <n v="466.6666666666666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.3"/>
    <n v="666.666666666666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.249999999999998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0.6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.117647058823529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0.54"/>
    <n v="454.5454545454545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.4690265486725664"/>
    <n v="470.8333333333333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7.3333333333333334E-2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0.97142857142857131"/>
    <n v="2333.3333333333335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.099999999999998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.100000000000009"/>
    <n v="135.1351351351351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90.90909090909090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7.692307692307693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.4500000000000002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0.7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1.8333333333333333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357.1428571428571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.083333333333333"/>
    <n v="4285.714285714285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4.802513464991023"/>
    <n v="242.173913043478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.3333333333333339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.049999999999997"/>
    <n v="105.2631578947368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9.76"/>
    <n v="384.6153846153846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7.75"/>
    <n v="30.76923076923077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.1333333333333333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.1818181818181817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.41"/>
    <n v="1111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6.0000000000000001E-3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.25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6.566666666666666"/>
    <n v="176.4705882352941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.199999999999996"/>
    <n v="104.1666666666666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6.514285714285716"/>
    <n v="500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0.125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7.75"/>
    <n v="85.7142857142857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1.8399999999999999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.050000000000001"/>
    <n v="1000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0.2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.3333333333333335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6.6666666666666671E-3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.25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3.8860103626943006"/>
    <n v="643.3333333333333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.194444444444443"/>
    <n v="189.473684210526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7.6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.3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1.4285714285714287E-2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.000000000000002"/>
    <n v="71.42857142857143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.05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8.6666666666666679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0.82857142857142851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6.666666666666664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0.83333333333333337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69.561111111111103"/>
    <n v="91.37055837563451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.25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.166666666666667"/>
    <n v="428.5714285714285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.050000000000004"/>
    <n v="181.8181818181818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16"/>
    <n v="416.6666666666666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6.8287037037037033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5.698702928870294"/>
    <n v="254.2553191489361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.4814814814814816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6.85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.05"/>
    <n v="352.9411764705882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.428571428571429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.04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.25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.42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.21"/>
    <n v="3333.333333333333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7.5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.02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.2142857142857135"/>
    <n v="466.6666666666666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.1999999999999997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7.652941176470588"/>
    <n v="186.813186813186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.08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6.6666666666666666E-2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37.533333333333339"/>
    <n v="230.769230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7.62"/>
    <n v="238.095238095238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166.6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.142857142857142"/>
    <n v="583.3333333333333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2.5333333333333332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2.5"/>
    <n v="1428.571428571428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2.85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.4500000000000002"/>
    <n v="6666.66666666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.4210526315789473"/>
    <n v="1055.555555555555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.25"/>
    <n v="333.3333333333333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0.67500000000000004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.16666666666666669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0.9"/>
    <n v="294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.4"/>
    <n v="96.153846153846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6.5"/>
    <n v="166.6666666666666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.4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.0571428571428572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6.727272727272727"/>
    <n v="130.952380952380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8.799999999999997"/>
    <n v="153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8.9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.16666666666666669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5.737410071942445"/>
    <n v="185.3333333333333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1.685714285714287"/>
    <n v="583.3333333333333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0.33333333333333337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.2857142857142857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4.7"/>
    <n v="200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0.8"/>
    <n v="666.666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4.8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.2"/>
    <n v="333.3333333333333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2.75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1.8181818181818181E-2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.4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6.5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2.666666666666667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.428571428571429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.1111111111111112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.400000000000002"/>
    <n v="83.33333333333332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6.666666666666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.366666666666667"/>
    <n v="214.285714285714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6.9696969696969706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0.599999999999994"/>
    <n v="151.51515151515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.0500000000000003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1.9666666666666666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8.666666666666668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.1333333333333333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.04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.2"/>
    <n v="5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36.85882352941178"/>
    <n v="46.703296703296701"/>
    <x v="0"/>
    <s v="television"/>
    <d v="2015-06-22T00:10:11"/>
    <d v="2015-07-23T03:00:00"/>
    <x v="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42.60827250608273"/>
    <n v="130.0632911392405"/>
    <x v="0"/>
    <s v="television"/>
    <d v="2017-01-31T14:24:43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05"/>
    <n v="14.285714285714286"/>
    <x v="0"/>
    <s v="television"/>
    <d v="2016-02-05T16:51:23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03.89999999999999"/>
    <n v="66.666666666666671"/>
    <x v="0"/>
    <s v="television"/>
    <d v="2014-07-08T12:21:47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22.99154545454545"/>
    <n v="154.92957746478874"/>
    <x v="0"/>
    <s v="television"/>
    <d v="2015-11-19T20:01:19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09.77744436109028"/>
    <n v="85.085106382978722"/>
    <x v="0"/>
    <s v="television"/>
    <d v="2016-07-12T22:23:27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06.4875"/>
    <n v="137.93103448275863"/>
    <x v="0"/>
    <s v="television"/>
    <d v="2014-06-04T01:44:10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01.22222222222221"/>
    <n v="157.89473684210526"/>
    <x v="0"/>
    <s v="television"/>
    <d v="2016-05-26T01:07:47"/>
    <d v="2016-07-05T01:07:47"/>
    <x v="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00.04342857142856"/>
    <n v="291.66666666666669"/>
    <x v="0"/>
    <s v="television"/>
    <d v="2016-04-08T22:40:12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25.998"/>
    <n v="25"/>
    <x v="0"/>
    <s v="television"/>
    <d v="2016-03-18T02:29:04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00.49999999999999"/>
    <n v="157.89473684210526"/>
    <x v="0"/>
    <s v="television"/>
    <d v="2014-05-21T01:37:59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20.5"/>
    <n v="66.666666666666671"/>
    <x v="0"/>
    <s v="television"/>
    <d v="2016-07-21T18:41:02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65.29333333333335"/>
    <n v="36.27569528415961"/>
    <x v="0"/>
    <s v="television"/>
    <d v="2014-06-01T17:07:05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59.97142857142856"/>
    <n v="68.627450980392155"/>
    <x v="0"/>
    <s v="television"/>
    <d v="2016-05-18T16:15:09"/>
    <d v="2016-06-23T20:27:00"/>
    <x v="13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00.93333333333334"/>
    <n v="146.34146341463415"/>
    <x v="0"/>
    <s v="television"/>
    <d v="2014-06-18T00:38:08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06.60000000000001"/>
    <n v="20.408163265306122"/>
    <x v="0"/>
    <s v="television"/>
    <d v="2015-09-09T09:24:18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00.24166666666667"/>
    <n v="171.42857142857142"/>
    <x v="0"/>
    <s v="television"/>
    <d v="2014-05-01T19:06:51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00.66666666666666"/>
    <n v="41.666666666666664"/>
    <x v="0"/>
    <s v="television"/>
    <d v="2014-10-05T17:33:42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06.32110000000002"/>
    <n v="87.719298245614041"/>
    <x v="0"/>
    <s v="television"/>
    <d v="2014-08-18T13:00:56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45.29411764705881"/>
    <n v="38.636363636363633"/>
    <x v="0"/>
    <s v="television"/>
    <d v="2015-06-20T19:35:34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00.2"/>
    <n v="80"/>
    <x v="0"/>
    <s v="television"/>
    <d v="2015-07-15T18:11:52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09.13513513513513"/>
    <n v="183.16831683168317"/>
    <x v="0"/>
    <s v="television"/>
    <d v="2014-08-27T15:03:09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17.14285714285715"/>
    <n v="43.75"/>
    <x v="0"/>
    <s v="television"/>
    <d v="2014-12-16T21:52:20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18.5"/>
    <n v="86.956521739130437"/>
    <x v="0"/>
    <s v="television"/>
    <d v="2015-04-03T18:41:41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08.80768571428572"/>
    <n v="60.975609756097562"/>
    <x v="0"/>
    <s v="television"/>
    <d v="2015-08-13T19:41:03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33.33333333333331"/>
    <n v="42.857142857142854"/>
    <x v="0"/>
    <s v="television"/>
    <d v="2015-11-10T00:36:01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55.20000000000002"/>
    <n v="65.78947368421052"/>
    <x v="0"/>
    <s v="television"/>
    <d v="2014-07-08T12:22:24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11.72500000000001"/>
    <n v="133.33333333333334"/>
    <x v="0"/>
    <s v="television"/>
    <d v="2014-10-17T03:57:13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00.35000000000001"/>
    <n v="169.01408450704224"/>
    <x v="0"/>
    <s v="television"/>
    <d v="2015-11-16T23:08:04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23.33333333333334"/>
    <n v="25.641025641025642"/>
    <x v="0"/>
    <s v="television"/>
    <d v="2014-06-22T16:09:28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01.29975"/>
    <n v="75.471698113207552"/>
    <x v="0"/>
    <s v="television"/>
    <d v="2014-07-22T07:01:55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00.24604569420035"/>
    <n v="319.66292134831463"/>
    <x v="0"/>
    <s v="television"/>
    <d v="2016-04-01T15:03:37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02.0952380952381"/>
    <n v="82.03125"/>
    <x v="0"/>
    <s v="television"/>
    <d v="2015-10-09T15:51:41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30.46153846153845"/>
    <n v="38.235294117647058"/>
    <x v="0"/>
    <s v="television"/>
    <d v="2014-07-21T07:43:21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66.5"/>
    <n v="35.714285714285715"/>
    <x v="0"/>
    <s v="television"/>
    <d v="2015-04-04T07:00:14"/>
    <d v="2015-04-28T00:00:00"/>
    <x v="35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42.15"/>
    <n v="136.36363636363637"/>
    <x v="0"/>
    <s v="television"/>
    <d v="2015-03-05T07:22:05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83.44090909090909"/>
    <n v="86.956521739130437"/>
    <x v="0"/>
    <s v="television"/>
    <d v="2015-01-28T16:37:59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10.04"/>
    <n v="37.878787878787875"/>
    <x v="0"/>
    <s v="television"/>
    <d v="2013-04-11T01:22:24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30.98000000000002"/>
    <n v="115.2073732718894"/>
    <x v="0"/>
    <s v="television"/>
    <d v="2014-04-25T01:07:48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01.35000000000001"/>
    <n v="125"/>
    <x v="0"/>
    <s v="television"/>
    <d v="2014-05-30T05:08:08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00"/>
    <n v="105.26315789473684"/>
    <x v="0"/>
    <s v="television"/>
    <d v="2014-09-05T13:39:14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41.85714285714286"/>
    <n v="82.840236686390526"/>
    <x v="0"/>
    <s v="television"/>
    <d v="2014-11-28T15:20:26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08.65999999999997"/>
    <n v="38.022813688212928"/>
    <x v="0"/>
    <s v="television"/>
    <d v="2014-06-12T18:58:06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00"/>
    <n v="133.33333333333334"/>
    <x v="0"/>
    <s v="television"/>
    <d v="2014-08-23T02:22:17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20"/>
    <n v="81.967213114754102"/>
    <x v="0"/>
    <s v="television"/>
    <d v="2016-03-28T14:58:27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04.16666666666667"/>
    <n v="186.66666666666666"/>
    <x v="0"/>
    <s v="television"/>
    <d v="2015-11-15T23:09:34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07.61100000000002"/>
    <n v="71.428571428571431"/>
    <x v="0"/>
    <s v="television"/>
    <d v="2014-10-20T19:40:07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07.94999999999999"/>
    <n v="52.631578947368418"/>
    <x v="0"/>
    <s v="television"/>
    <d v="2015-01-29T12:24:20"/>
    <d v="2015-03-01T12:00:00"/>
    <x v="48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00"/>
    <n v="137.93103448275863"/>
    <x v="0"/>
    <s v="television"/>
    <d v="2015-09-24T04:14:05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00"/>
    <n v="27.272727272727273"/>
    <x v="0"/>
    <s v="television"/>
    <d v="2014-12-22T18:04:18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28.0181818181818"/>
    <n v="92.436974789915965"/>
    <x v="0"/>
    <s v="television"/>
    <d v="2015-07-11T22:17:17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16.21"/>
    <n v="192.30769230769232"/>
    <x v="0"/>
    <s v="television"/>
    <d v="2014-06-17T16:50:46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09.63333333333334"/>
    <n v="25.641025641025642"/>
    <x v="0"/>
    <s v="television"/>
    <d v="2014-03-21T13:10:45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01"/>
    <n v="192.30769230769232"/>
    <x v="0"/>
    <s v="television"/>
    <d v="2015-11-25T17:07:01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28.95348837209301"/>
    <n v="100"/>
    <x v="0"/>
    <s v="television"/>
    <d v="2016-05-06T23:15:16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07.26249999999999"/>
    <n v="45.977011494252871"/>
    <x v="0"/>
    <s v="television"/>
    <d v="2015-05-25T13:10:24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01.89999999999999"/>
    <n v="217.39130434782609"/>
    <x v="0"/>
    <s v="television"/>
    <d v="2015-03-26T19:59:22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02.91"/>
    <n v="133.33333333333334"/>
    <x v="0"/>
    <s v="television"/>
    <d v="2014-10-20T17:52:52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00.12570000000001"/>
    <n v="606.06060606060601"/>
    <x v="0"/>
    <s v="television"/>
    <d v="2015-08-14T05:39:36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03.29622222222221"/>
    <n v="41.666666666666664"/>
    <x v="0"/>
    <s v="shorts"/>
    <d v="2014-03-03T21:38:37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48.30000000000001"/>
    <n v="217.39130434782609"/>
    <x v="0"/>
    <s v="shorts"/>
    <d v="2013-05-15T19:32:37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54.73333333333332"/>
    <n v="62.5"/>
    <x v="0"/>
    <s v="shorts"/>
    <d v="2013-02-06T19:11:18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13.51849999999999"/>
    <n v="31.25"/>
    <x v="0"/>
    <s v="shorts"/>
    <d v="2013-12-04T21:53:33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73.33333333333334"/>
    <n v="50"/>
    <x v="0"/>
    <s v="shorts"/>
    <d v="2013-06-08T00:26:21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07.52857142857141"/>
    <n v="122.80701754385964"/>
    <x v="0"/>
    <s v="shorts"/>
    <d v="2014-07-15T19:42:34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18.6"/>
    <n v="76.92307692307692"/>
    <x v="0"/>
    <s v="shorts"/>
    <d v="2016-06-18T20:23:40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16.25000000000001"/>
    <n v="100"/>
    <x v="0"/>
    <s v="shorts"/>
    <d v="2012-06-15T14:00:04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27.16666666666667"/>
    <n v="16.666666666666668"/>
    <x v="0"/>
    <s v="shorts"/>
    <d v="2014-01-24T13:39:51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10.9423"/>
    <n v="56.179775280898873"/>
    <x v="0"/>
    <s v="shorts"/>
    <d v="2011-08-31T04:30:25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27.2"/>
    <n v="29.411764705882351"/>
    <x v="0"/>
    <s v="shorts"/>
    <d v="2011-07-06T21:30:45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23.94444444444443"/>
    <n v="56.25"/>
    <x v="0"/>
    <s v="shorts"/>
    <d v="2012-03-29T06:30:57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08.40909090909091"/>
    <n v="53.658536585365852"/>
    <x v="0"/>
    <s v="shorts"/>
    <d v="2012-10-26T00:14:41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00"/>
    <n v="50"/>
    <x v="0"/>
    <s v="shorts"/>
    <d v="2011-02-13T18:09:44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12.93199999999999"/>
    <n v="17.241379310344829"/>
    <x v="0"/>
    <s v="shorts"/>
    <d v="2015-12-22T11:41:35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15.42857142857143"/>
    <n v="74.468085106382972"/>
    <x v="0"/>
    <s v="shorts"/>
    <d v="2013-03-24T05:01:12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53.33333333333334"/>
    <n v="20"/>
    <x v="0"/>
    <s v="shorts"/>
    <d v="2011-10-28T16:35:58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92.5"/>
    <n v="15.384615384615385"/>
    <x v="0"/>
    <s v="shorts"/>
    <d v="2012-03-29T03:28:37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n v="2702"/>
    <n v="1.4285714285714286"/>
    <x v="0"/>
    <s v="shorts"/>
    <d v="2016-08-22T17:32:01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27"/>
    <n v="31.707317073170731"/>
    <x v="0"/>
    <s v="shorts"/>
    <d v="2014-03-26T18:38:13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07.25"/>
    <n v="255.31914893617022"/>
    <x v="0"/>
    <s v="shorts"/>
    <d v="2013-11-05T02:00:56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98"/>
    <n v="26.785714285714285"/>
    <x v="0"/>
    <s v="shorts"/>
    <d v="2012-07-10T03:48:47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00.01249999999999"/>
    <n v="40"/>
    <x v="0"/>
    <s v="shorts"/>
    <d v="2011-09-09T19:41:01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02.49999999999999"/>
    <n v="15.384615384615385"/>
    <x v="0"/>
    <s v="shorts"/>
    <d v="2015-02-07T14:46:29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00"/>
    <n v="71.428571428571431"/>
    <x v="0"/>
    <s v="shorts"/>
    <d v="2011-04-15T18:11:26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25.49999999999999"/>
    <n v="57.142857142857146"/>
    <x v="0"/>
    <s v="shorts"/>
    <d v="2011-08-24T03:00:37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06.46666666666667"/>
    <n v="352.94117647058823"/>
    <x v="0"/>
    <s v="shorts"/>
    <d v="2015-10-14T13:20:45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04.60000000000001"/>
    <n v="100"/>
    <x v="0"/>
    <s v="shorts"/>
    <d v="2010-05-24T12:56:43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02.85714285714285"/>
    <n v="58.333333333333336"/>
    <x v="0"/>
    <s v="shorts"/>
    <d v="2014-05-27T15:48:51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15.06666666666668"/>
    <n v="107.14285714285714"/>
    <x v="0"/>
    <s v="shorts"/>
    <d v="2013-05-08T18:03:12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00.4"/>
    <n v="31.25"/>
    <x v="0"/>
    <s v="shorts"/>
    <d v="2011-06-12T07:08:19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20"/>
    <n v="65.217391304347828"/>
    <x v="0"/>
    <s v="shorts"/>
    <d v="2011-03-17T09:39:24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05.2"/>
    <n v="116.27906976744185"/>
    <x v="0"/>
    <s v="shorts"/>
    <d v="2016-12-17T04:46:23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10.60000000000001"/>
    <n v="66.666666666666671"/>
    <x v="0"/>
    <s v="shorts"/>
    <d v="2012-06-05T20:35:37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04"/>
    <n v="20.833333333333332"/>
    <x v="0"/>
    <s v="shorts"/>
    <d v="2014-03-18T17:13:42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31.42857142857142"/>
    <n v="16.666666666666668"/>
    <x v="0"/>
    <s v="shorts"/>
    <d v="2012-01-27T00:07:21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14.66666666666667"/>
    <n v="44.117647058823529"/>
    <x v="0"/>
    <s v="shorts"/>
    <d v="2010-05-26T15:54:01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06.25"/>
    <n v="50"/>
    <x v="0"/>
    <s v="shorts"/>
    <d v="2011-06-12T03:14:42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06.25"/>
    <n v="53.333333333333336"/>
    <x v="0"/>
    <s v="shorts"/>
    <d v="2012-11-01T19:04:34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06.01933333333334"/>
    <n v="38.46153846153846"/>
    <x v="0"/>
    <s v="shorts"/>
    <d v="2013-12-23T21:39:59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00"/>
    <n v="192.30769230769232"/>
    <x v="0"/>
    <s v="shorts"/>
    <d v="2012-10-15T18:04:46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27.75000000000001"/>
    <n v="92.307692307692307"/>
    <x v="0"/>
    <s v="shorts"/>
    <d v="2010-11-23T03:08:53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05.15384615384616"/>
    <n v="26.530612244897959"/>
    <x v="0"/>
    <s v="shorts"/>
    <d v="2014-02-12T19:20:30"/>
    <d v="2014-03-07T19:20:30"/>
    <x v="103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20"/>
    <n v="50"/>
    <x v="0"/>
    <s v="shorts"/>
    <d v="2011-03-10T16:41:06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07.40909090909089"/>
    <n v="36.666666666666664"/>
    <x v="0"/>
    <s v="shorts"/>
    <d v="2016-04-25T17:23:40"/>
    <d v="2016-05-14T00:00:00"/>
    <x v="105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00.49999999999999"/>
    <n v="185.18518518518519"/>
    <x v="0"/>
    <s v="shorts"/>
    <d v="2012-03-19T18:38:21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02.46666666666667"/>
    <n v="108.69565217391305"/>
    <x v="0"/>
    <s v="shorts"/>
    <d v="2011-04-02T23:34:47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46.66666666666669"/>
    <n v="31.914893617021278"/>
    <x v="0"/>
    <s v="shorts"/>
    <d v="2013-04-01T14:42:50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19.49999999999997"/>
    <n v="21.276595744680851"/>
    <x v="0"/>
    <s v="shorts"/>
    <d v="2011-01-27T00:37:10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30.76923076923077"/>
    <n v="50"/>
    <x v="0"/>
    <s v="shorts"/>
    <d v="2013-10-10T22:47:33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54.57142857142858"/>
    <n v="66.037735849056602"/>
    <x v="0"/>
    <s v="shorts"/>
    <d v="2015-05-01T07:59:47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04"/>
    <n v="61.728395061728392"/>
    <x v="0"/>
    <s v="shorts"/>
    <d v="2014-03-20T01:01:58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41"/>
    <n v="64.102564102564102"/>
    <x v="0"/>
    <s v="shorts"/>
    <d v="2011-07-29T18:12:08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03.33333333333334"/>
    <n v="85.714285714285708"/>
    <x v="0"/>
    <s v="shorts"/>
    <d v="2011-11-14T06:34:48"/>
    <d v="2012-01-13T06:34:48"/>
    <x v="114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40.44444444444443"/>
    <n v="20.454545454545453"/>
    <x v="0"/>
    <s v="shorts"/>
    <d v="2012-01-10T17:44:04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13.65714285714286"/>
    <n v="61.403508771929822"/>
    <x v="0"/>
    <s v="shorts"/>
    <d v="2011-02-21T11:55:55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00.49377777777779"/>
    <n v="166.66666666666666"/>
    <x v="0"/>
    <s v="shorts"/>
    <d v="2010-03-11T20:02:24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13.03159999999998"/>
    <n v="128.2051282051282"/>
    <x v="0"/>
    <s v="shorts"/>
    <d v="2011-06-29T01:17:16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04.55692307692308"/>
    <n v="87.837837837837839"/>
    <x v="0"/>
    <s v="shorts"/>
    <d v="2011-07-15T01:39:46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1.4285714285714287E-2"/>
    <n v="70000"/>
    <x v="0"/>
    <s v="science fiction"/>
    <d v="2016-09-03T01:11:47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3.3333333333333333E-2"/>
    <n v="3000"/>
    <x v="0"/>
    <s v="science fiction"/>
    <d v="2015-04-02T16:55:10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0.27454545454545454"/>
    <n v="9166.6666666666661"/>
    <x v="0"/>
    <s v="science fiction"/>
    <d v="2014-09-22T18:46:04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14.000000000000002"/>
    <n v="83.333333333333329"/>
    <x v="0"/>
    <s v="science fiction"/>
    <d v="2016-12-05T23:51:20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5.548"/>
    <n v="1923.0769230769231"/>
    <x v="0"/>
    <s v="science fiction"/>
    <d v="2015-05-11T14:08:57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.375"/>
    <n v="2000"/>
    <x v="0"/>
    <s v="science fiction"/>
    <d v="2015-03-04T14:59:01"/>
    <d v="2015-04-03T13:59:01"/>
    <x v="127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1.867"/>
    <n v="16666.666666666668"/>
    <x v="0"/>
    <s v="science fiction"/>
    <d v="2016-09-15T05:28:13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x v="13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9.5687499999999996"/>
    <n v="987.65432098765427"/>
    <x v="0"/>
    <s v="science fiction"/>
    <d v="2014-09-23T19:30:07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x v="133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13.433333333333334"/>
    <n v="600"/>
    <x v="0"/>
    <s v="science fiction"/>
    <d v="2014-05-29T09:09:57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.1413333333333333"/>
    <n v="2586.2068965517242"/>
    <x v="0"/>
    <s v="science fiction"/>
    <d v="2015-07-01T06:10:41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10.775"/>
    <n v="428.57142857142856"/>
    <x v="0"/>
    <s v="science fiction"/>
    <d v="2015-04-16T03:40:23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0.33333333333333337"/>
    <n v="3000"/>
    <x v="0"/>
    <s v="science fiction"/>
    <d v="2014-10-26T21:26:18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27.6"/>
    <n v="202.70270270270271"/>
    <x v="0"/>
    <s v="science fiction"/>
    <d v="2015-02-12T18:17:52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7.5111111111111111"/>
    <n v="500"/>
    <x v="0"/>
    <s v="science fiction"/>
    <d v="2015-07-15T13:00:52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0.57499999999999996"/>
    <n v="6666.666666666667"/>
    <x v="0"/>
    <s v="science fiction"/>
    <d v="2016-11-19T00:23:18"/>
    <d v="2017-01-18T00:23:18"/>
    <x v="146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0.08"/>
    <n v="25000"/>
    <x v="0"/>
    <s v="science fiction"/>
    <d v="2016-01-28T06:45:36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0.91999999999999993"/>
    <n v="1666.6666666666667"/>
    <x v="0"/>
    <s v="science fiction"/>
    <d v="2014-11-25T04:07:50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23.163076923076922"/>
    <n v="1940.2985074626865"/>
    <x v="0"/>
    <s v="science fiction"/>
    <d v="2015-03-27T03:53:02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5.5999999999999994E-2"/>
    <n v="50000"/>
    <x v="0"/>
    <s v="science fiction"/>
    <d v="2015-04-19T13:13:11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7.8947368421052634E-3"/>
    <n v="190000"/>
    <x v="0"/>
    <s v="science fiction"/>
    <d v="2014-08-24T01:51:40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0.71799999999999997"/>
    <n v="5000"/>
    <x v="0"/>
    <s v="science fiction"/>
    <d v="2014-10-21T14:04:04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2.666666666666667"/>
    <n v="500"/>
    <x v="0"/>
    <s v="science fiction"/>
    <d v="2015-04-21T13:08:15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6.0000000000000001E-3"/>
    <n v="337500"/>
    <x v="0"/>
    <s v="science fiction"/>
    <d v="2015-06-13T13:25:35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.0999999999999996"/>
    <n v="2333.3333333333335"/>
    <x v="0"/>
    <s v="science fiction"/>
    <d v="2014-06-04T02:59:56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0.26711185308848079"/>
    <n v="1497.5"/>
    <x v="0"/>
    <s v="science fiction"/>
    <d v="2016-01-27T21:52:52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2E-3"/>
    <n v="500000"/>
    <x v="0"/>
    <s v="science fiction"/>
    <d v="2016-05-24T10:25:45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e v="#DIV/0!"/>
    <x v="0"/>
    <s v="drama"/>
    <d v="2015-06-16T21:54:51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0.01"/>
    <n v="50000"/>
    <x v="0"/>
    <s v="drama"/>
    <d v="2014-06-02T16:29:55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15.535714285714286"/>
    <n v="280"/>
    <x v="0"/>
    <s v="drama"/>
    <d v="2014-07-15T03:02:36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e v="#DIV/0!"/>
    <x v="0"/>
    <s v="drama"/>
    <d v="2015-08-27T23:04:14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0.53333333333333333"/>
    <n v="17142.857142857141"/>
    <x v="0"/>
    <s v="drama"/>
    <d v="2014-07-21T18:18:21"/>
    <d v="2014-09-19T18:18:21"/>
    <x v="164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e v="#DIV/0!"/>
    <x v="0"/>
    <s v="drama"/>
    <d v="2015-12-13T15:48:44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60"/>
    <n v="5000"/>
    <x v="0"/>
    <s v="drama"/>
    <d v="2016-12-17T01:49:22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0.01"/>
    <n v="55000"/>
    <x v="0"/>
    <s v="drama"/>
    <d v="2015-06-05T22:15:35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.0625"/>
    <n v="2666.6666666666665"/>
    <x v="0"/>
    <s v="drama"/>
    <d v="2015-02-17T20:02:50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22.400000000000002"/>
    <n v="250"/>
    <x v="0"/>
    <s v="drama"/>
    <d v="2014-09-18T12:07:39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.25"/>
    <n v="1000"/>
    <x v="0"/>
    <s v="drama"/>
    <d v="2015-07-31T23:28:03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2E-3"/>
    <n v="50000"/>
    <x v="0"/>
    <s v="drama"/>
    <d v="2016-06-13T04:20:14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e v="#DIV/0!"/>
    <x v="0"/>
    <s v="drama"/>
    <d v="2015-02-12T09:28:43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e v="#DIV/0!"/>
    <x v="0"/>
    <s v="drama"/>
    <d v="2015-01-29T13:45:08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e v="#DIV/0!"/>
    <x v="0"/>
    <s v="drama"/>
    <d v="2015-03-09T18:12:56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.4850000000000003"/>
    <n v="769.23076923076928"/>
    <x v="0"/>
    <s v="drama"/>
    <d v="2014-08-04T18:40:11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e v="#DIV/0!"/>
    <x v="0"/>
    <s v="drama"/>
    <d v="2015-07-06T19:46:39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40"/>
    <n v="64.285714285714292"/>
    <x v="0"/>
    <s v="drama"/>
    <d v="2015-03-07T01:08:46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e v="#DIV/0!"/>
    <x v="0"/>
    <s v="drama"/>
    <d v="2015-10-27T22:55:45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20"/>
    <n v="500"/>
    <x v="0"/>
    <s v="drama"/>
    <d v="2016-02-03T01:55:55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33.416666666666664"/>
    <n v="92.307692307692307"/>
    <x v="0"/>
    <s v="drama"/>
    <d v="2015-03-04T23:47:23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21.092608822670172"/>
    <n v="855.75"/>
    <x v="0"/>
    <s v="drama"/>
    <d v="2015-05-23T17:48:15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e v="#DIV/0!"/>
    <x v="0"/>
    <s v="drama"/>
    <d v="2016-12-08T00:17:12"/>
    <d v="2017-01-07T00:17:12"/>
    <x v="18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35.856000000000002"/>
    <n v="1041.6666666666667"/>
    <x v="0"/>
    <s v="drama"/>
    <d v="2014-10-27T19:26:50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.4000000000000004"/>
    <n v="750"/>
    <x v="0"/>
    <s v="drama"/>
    <d v="2014-07-05T18:59:22"/>
    <d v="2014-09-01T03:59:00"/>
    <x v="184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5.5"/>
    <n v="4000"/>
    <x v="0"/>
    <s v="drama"/>
    <d v="2016-07-19T21:52:19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e v="#DIV/0!"/>
    <x v="0"/>
    <s v="drama"/>
    <d v="2017-02-01T19:30:34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16"/>
    <n v="1000"/>
    <x v="0"/>
    <s v="drama"/>
    <d v="2015-06-27T05:37:37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e v="#DIV/0!"/>
    <x v="0"/>
    <s v="drama"/>
    <d v="2014-08-06T04:23:35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6.8999999999999992E-2"/>
    <n v="100000"/>
    <x v="0"/>
    <s v="drama"/>
    <d v="2016-07-05T16:34:37"/>
    <d v="2016-09-03T16:34:37"/>
    <x v="189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0.41666666666666669"/>
    <n v="12000"/>
    <x v="0"/>
    <s v="drama"/>
    <d v="2016-06-06T15:37:26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5"/>
    <n v="1666.6666666666667"/>
    <x v="0"/>
    <s v="drama"/>
    <d v="2015-08-23T10:35:38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1.6999999999999999E-3"/>
    <n v="333333.33333333331"/>
    <x v="0"/>
    <s v="drama"/>
    <d v="2014-09-17T19:00:32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e v="#DIV/0!"/>
    <x v="0"/>
    <s v="drama"/>
    <d v="2014-09-29T22:26:06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0.12"/>
    <n v="833.33333333333337"/>
    <x v="0"/>
    <s v="drama"/>
    <d v="2016-01-06T23:55:31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e v="#DIV/0!"/>
    <x v="0"/>
    <s v="drama"/>
    <d v="2015-05-11T16:05:32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41.857142857142861"/>
    <n v="184.21052631578948"/>
    <x v="0"/>
    <s v="drama"/>
    <d v="2015-09-12T13:01:38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10.48"/>
    <n v="312.5"/>
    <x v="0"/>
    <s v="drama"/>
    <d v="2017-01-06T20:21:40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.1159999999999999"/>
    <n v="4166.666666666667"/>
    <x v="0"/>
    <s v="drama"/>
    <d v="2014-09-05T09:12:02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e v="#DIV/0!"/>
    <x v="0"/>
    <s v="drama"/>
    <d v="2016-08-02T02:58:22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26.192500000000003"/>
    <n v="333.33333333333331"/>
    <x v="0"/>
    <s v="drama"/>
    <d v="2014-08-16T02:00:03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58.461538461538467"/>
    <n v="92.857142857142861"/>
    <x v="0"/>
    <s v="drama"/>
    <d v="2015-01-19T19:38:49"/>
    <d v="2015-02-08T19:38:49"/>
    <x v="201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e v="#DIV/0!"/>
    <x v="0"/>
    <s v="drama"/>
    <d v="2015-09-08T22:16:04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29.84"/>
    <n v="312.5"/>
    <x v="0"/>
    <s v="drama"/>
    <d v="2014-11-30T20:21:04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50.721666666666664"/>
    <n v="232.01856148491879"/>
    <x v="0"/>
    <s v="drama"/>
    <d v="2016-07-05T14:00:03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16.25"/>
    <n v="470.58823529411762"/>
    <x v="0"/>
    <s v="drama"/>
    <d v="2015-09-01T15:10:22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e v="#DIV/0!"/>
    <x v="0"/>
    <s v="drama"/>
    <d v="2016-07-16T00:06:23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15.214285714285714"/>
    <n v="1076.9230769230769"/>
    <x v="0"/>
    <s v="drama"/>
    <d v="2014-12-05T04:43:58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e v="#DIV/0!"/>
    <x v="0"/>
    <s v="drama"/>
    <d v="2014-11-16T08:52:47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e v="#DIV/0!"/>
    <x v="0"/>
    <s v="drama"/>
    <d v="2015-06-10T22:08:55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25.25"/>
    <n v="363.63636363636363"/>
    <x v="0"/>
    <s v="drama"/>
    <d v="2015-09-02T01:33:12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44.6"/>
    <n v="416.66666666666669"/>
    <x v="0"/>
    <s v="drama"/>
    <d v="2015-08-20T03:50:17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1.5873015873015872E-2"/>
    <n v="6300"/>
    <x v="0"/>
    <s v="drama"/>
    <d v="2016-02-16T21:08:40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0.04"/>
    <n v="50000"/>
    <x v="0"/>
    <s v="drama"/>
    <d v="2015-07-17T14:15:47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8.0000000000000002E-3"/>
    <n v="12500"/>
    <x v="0"/>
    <s v="drama"/>
    <d v="2015-01-05T15:22:29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0.22727272727272727"/>
    <n v="4400"/>
    <x v="0"/>
    <s v="drama"/>
    <d v="2016-01-06T05:31:22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55.698440000000005"/>
    <n v="595.23809523809518"/>
    <x v="0"/>
    <s v="drama"/>
    <d v="2015-03-03T23:00:37"/>
    <d v="2015-04-22T22:00:37"/>
    <x v="216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11.943"/>
    <n v="2631.5789473684213"/>
    <x v="0"/>
    <s v="drama"/>
    <d v="2014-11-27T15:22:29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2"/>
    <n v="5000"/>
    <x v="0"/>
    <s v="drama"/>
    <d v="2015-03-16T15:04:49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17.630000000000003"/>
    <n v="657.89473684210532"/>
    <x v="0"/>
    <s v="drama"/>
    <d v="2016-02-29T07:50:25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0.72"/>
    <n v="16666.666666666668"/>
    <x v="0"/>
    <s v="drama"/>
    <d v="2015-07-10T15:27:10"/>
    <d v="2015-08-20T20:06:00"/>
    <x v="22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e v="#DIV/0!"/>
    <x v="0"/>
    <s v="drama"/>
    <d v="2015-01-27T20:06:04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13"/>
    <n v="500"/>
    <x v="0"/>
    <s v="drama"/>
    <d v="2015-01-27T18:28:38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e v="#DIV/0!"/>
    <x v="0"/>
    <s v="drama"/>
    <d v="2016-04-22T01:09:10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e v="#DIV/0!"/>
    <x v="0"/>
    <s v="drama"/>
    <d v="2015-05-11T05:38:46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e v="#DIV/0!"/>
    <x v="0"/>
    <s v="drama"/>
    <d v="2016-03-09T23:04:14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0.86206896551724133"/>
    <n v="14500"/>
    <x v="0"/>
    <s v="drama"/>
    <d v="2015-04-12T15:59:04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e v="#DIV/0!"/>
    <x v="0"/>
    <s v="drama"/>
    <d v="2015-06-09T21:27:21"/>
    <d v="2015-07-09T21:27:21"/>
    <x v="227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e v="#DIV/0!"/>
    <x v="0"/>
    <s v="drama"/>
    <d v="2015-04-02T16:28:25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e v="#DIV/0!"/>
    <x v="0"/>
    <s v="drama"/>
    <d v="2016-01-14T22:24:57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0.4"/>
    <n v="7500"/>
    <x v="0"/>
    <s v="drama"/>
    <d v="2015-05-05T18:39:11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e v="#DIV/0!"/>
    <x v="0"/>
    <s v="drama"/>
    <d v="2015-12-03T23:00:51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2.75"/>
    <n v="571.42857142857144"/>
    <x v="0"/>
    <s v="drama"/>
    <d v="2015-01-28T19:49:06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e v="#DIV/0!"/>
    <x v="0"/>
    <s v="drama"/>
    <d v="2016-08-30T21:52:52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40.1"/>
    <n v="200"/>
    <x v="0"/>
    <s v="drama"/>
    <d v="2015-05-12T00:50:59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e v="#DIV/0!"/>
    <x v="0"/>
    <s v="drama"/>
    <d v="2015-06-09T21:48:17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e v="#DIV/0!"/>
    <x v="0"/>
    <s v="drama"/>
    <d v="2015-11-13T02:01:39"/>
    <d v="2016-01-05T00:00:00"/>
    <x v="236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0.33333333333333337"/>
    <n v="15000"/>
    <x v="0"/>
    <s v="drama"/>
    <d v="2016-01-08T13:51:09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e v="#DIV/0!"/>
    <x v="0"/>
    <s v="drama"/>
    <d v="2016-12-09T23:06:00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25"/>
    <n v="200"/>
    <x v="0"/>
    <s v="drama"/>
    <d v="2015-10-20T02:38:50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07.63413333333334"/>
    <n v="109.48905109489051"/>
    <x v="0"/>
    <s v="documentary"/>
    <d v="2013-03-21T17:00:11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12.63736263736264"/>
    <n v="96.808510638297875"/>
    <x v="0"/>
    <s v="documentary"/>
    <d v="2014-11-06T16:45:04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13.46153846153845"/>
    <n v="64.356435643564353"/>
    <x v="0"/>
    <s v="documentary"/>
    <d v="2011-11-15T11:49:50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02.592"/>
    <n v="76.219512195121951"/>
    <x v="0"/>
    <s v="documentary"/>
    <d v="2014-01-23T01:08:24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13.75714285714287"/>
    <n v="41.666666666666664"/>
    <x v="0"/>
    <s v="documentary"/>
    <d v="2010-02-04T07:45:59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03.71999999999998"/>
    <n v="52.083333333333336"/>
    <x v="0"/>
    <s v="documentary"/>
    <d v="2012-07-17T01:16:25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05.46000000000004"/>
    <n v="22.421524663677129"/>
    <x v="0"/>
    <s v="documentary"/>
    <d v="2010-10-29T08:43:25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n v="134.1"/>
    <n v="80.645161290322577"/>
    <x v="0"/>
    <s v="documentary"/>
    <d v="2010-09-09T14:30:14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01.33294117647058"/>
    <n v="582.19178082191786"/>
    <x v="0"/>
    <s v="documentary"/>
    <d v="2011-11-23T18:35:09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12.92"/>
    <n v="42.553191489361701"/>
    <x v="0"/>
    <s v="documentary"/>
    <d v="2010-06-03T22:10:20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05.58333333333334"/>
    <n v="68.649885583524025"/>
    <x v="0"/>
    <s v="documentary"/>
    <d v="2013-05-07T13:34:51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25.57142857142858"/>
    <n v="45.454545454545453"/>
    <x v="0"/>
    <s v="documentary"/>
    <d v="2012-04-14T18:54:06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84.56"/>
    <n v="46.296296296296298"/>
    <x v="0"/>
    <s v="documentary"/>
    <d v="2010-03-29T15:54:18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00.73333333333335"/>
    <n v="214.28571428571428"/>
    <x v="0"/>
    <s v="documentary"/>
    <d v="2012-01-16T15:37:15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16.94725"/>
    <n v="76.433121019108285"/>
    <x v="0"/>
    <s v="documentary"/>
    <d v="2015-09-16T22:51:50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06.73325"/>
    <n v="42.553191489361701"/>
    <x v="0"/>
    <s v="documentary"/>
    <d v="2011-02-14T12:38:02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39.1"/>
    <n v="47.272727272727273"/>
    <x v="0"/>
    <s v="documentary"/>
    <d v="2013-02-14T18:27:47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06.72648571428572"/>
    <n v="62.5"/>
    <x v="0"/>
    <s v="documentary"/>
    <d v="2016-04-19T15:02:42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91.14"/>
    <n v="43.604651162790695"/>
    <x v="0"/>
    <s v="documentary"/>
    <d v="2011-05-19T01:14:26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31.93789333333334"/>
    <n v="79.617834394904463"/>
    <x v="0"/>
    <s v="documentary"/>
    <d v="2015-03-09T17:42:49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06.4"/>
    <n v="113.63636363636364"/>
    <x v="0"/>
    <s v="documentary"/>
    <d v="2010-06-01T18:07:59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07.4"/>
    <n v="90.909090909090907"/>
    <x v="0"/>
    <s v="documentary"/>
    <d v="2012-04-18T21:15:04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40"/>
    <n v="17.241379310344829"/>
    <x v="0"/>
    <s v="documentary"/>
    <d v="2011-01-12T05:57:08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18.08108"/>
    <n v="25.960539979231569"/>
    <x v="0"/>
    <s v="documentary"/>
    <d v="2012-08-28T22:54:54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18.19999999999999"/>
    <n v="54.945054945054942"/>
    <x v="0"/>
    <s v="documentary"/>
    <d v="2012-04-11T14:53:15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11.1"/>
    <n v="86.206896551724142"/>
    <x v="0"/>
    <s v="documentary"/>
    <d v="2010-03-30T05:53:50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45.5"/>
    <n v="27.777777777777779"/>
    <x v="0"/>
    <s v="documentary"/>
    <d v="2010-01-27T04:11:47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31.62883248730967"/>
    <n v="59.696969696969695"/>
    <x v="0"/>
    <s v="documentary"/>
    <d v="2014-05-26T10:51:39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11.4"/>
    <n v="45.045045045045043"/>
    <x v="0"/>
    <s v="documentary"/>
    <d v="2011-09-23T03:39:38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47.23376999999999"/>
    <n v="62.656641604010026"/>
    <x v="0"/>
    <s v="documentary"/>
    <d v="2017-01-23T04:43:42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52.60869565217391"/>
    <n v="37.704918032786885"/>
    <x v="0"/>
    <s v="documentary"/>
    <d v="2011-04-04T20:47:50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04.67999999999999"/>
    <n v="104.52961672473867"/>
    <x v="0"/>
    <s v="documentary"/>
    <d v="2013-12-04T02:24:21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77.43366666666668"/>
    <n v="46.153846153846153"/>
    <x v="0"/>
    <s v="documentary"/>
    <d v="2010-02-26T21:36:31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07.7758"/>
    <n v="42.372881355932201"/>
    <x v="0"/>
    <s v="documentary"/>
    <d v="2011-06-03T11:57:46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56"/>
    <n v="35.398230088495573"/>
    <x v="0"/>
    <s v="documentary"/>
    <d v="2012-03-01T21:53:49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08.395"/>
    <n v="60.24096385542169"/>
    <x v="0"/>
    <s v="documentary"/>
    <d v="2012-10-11T00:46:06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47.6"/>
    <n v="64.516129032258064"/>
    <x v="0"/>
    <s v="documentary"/>
    <d v="2012-02-28T01:57:54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10.38153846153847"/>
    <n v="68.349106203995788"/>
    <x v="0"/>
    <s v="documentary"/>
    <d v="2015-04-23T21:23:39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50.34814814814814"/>
    <n v="65.060240963855421"/>
    <x v="0"/>
    <s v="documentary"/>
    <d v="2012-09-12T00:58:59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57.31829411764707"/>
    <n v="55.73770491803279"/>
    <x v="0"/>
    <s v="documentary"/>
    <d v="2017-01-24T05:51:36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56.14400000000001"/>
    <n v="35.06311360448808"/>
    <x v="0"/>
    <s v="documentary"/>
    <d v="2014-04-15T14:10:35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20.58763636363636"/>
    <n v="69.620253164556956"/>
    <x v="0"/>
    <s v="documentary"/>
    <d v="2009-05-17T03:55:13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01.18888888888888"/>
    <n v="251.39664804469274"/>
    <x v="0"/>
    <s v="documentary"/>
    <d v="2010-01-16T22:04:52"/>
    <d v="2010-02-22T22:00:00"/>
    <x v="282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14.27249999999999"/>
    <n v="89.10891089108911"/>
    <x v="0"/>
    <s v="documentary"/>
    <d v="2011-05-12T17:02:24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04.62615"/>
    <n v="52.631578947368418"/>
    <x v="0"/>
    <s v="documentary"/>
    <d v="2011-12-27T17:43:00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28.82507142857142"/>
    <n v="24.866785079928952"/>
    <x v="0"/>
    <s v="documentary"/>
    <d v="2013-08-20T18:08:48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09.15333333333332"/>
    <n v="111.11111111111111"/>
    <x v="0"/>
    <s v="documentary"/>
    <d v="2013-02-08T19:35:24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76.29999999999998"/>
    <n v="51.724137931034484"/>
    <x v="0"/>
    <s v="documentary"/>
    <d v="2012-10-02T06:40:18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03.21061999999999"/>
    <n v="111.85682326621924"/>
    <x v="0"/>
    <s v="documentary"/>
    <d v="2012-05-22T04:03:13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04.82000000000001"/>
    <n v="64.65517241379311"/>
    <x v="0"/>
    <s v="documentary"/>
    <d v="2013-10-03T10:57:14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06.68444444444445"/>
    <n v="26.785714285714285"/>
    <x v="0"/>
    <s v="documentary"/>
    <d v="2010-12-14T08:51:37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20.02"/>
    <n v="39.0625"/>
    <x v="0"/>
    <s v="documentary"/>
    <d v="2013-04-12T18:27:26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01.50693333333334"/>
    <n v="152.12981744421907"/>
    <x v="0"/>
    <s v="documentary"/>
    <d v="2011-09-26T19:16:39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01.38461538461539"/>
    <n v="198.47328244274809"/>
    <x v="0"/>
    <s v="documentary"/>
    <d v="2014-03-21T16:01:54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33.10911999999999"/>
    <n v="75.187969924812023"/>
    <x v="0"/>
    <s v="documentary"/>
    <d v="2013-09-02T00:06:49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18.72620000000001"/>
    <n v="193.79844961240309"/>
    <x v="0"/>
    <s v="documentary"/>
    <d v="2012-08-13T11:24:43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00.64"/>
    <n v="140.8450704225352"/>
    <x v="0"/>
    <s v="documentary"/>
    <d v="2015-03-26T17:28:21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08.93241269841269"/>
    <n v="51.724137931034484"/>
    <x v="0"/>
    <s v="documentary"/>
    <d v="2014-03-11T11:07:28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78.95250000000001"/>
    <n v="40.983606557377051"/>
    <x v="0"/>
    <s v="documentary"/>
    <d v="2010-10-18T05:24:20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01.72264"/>
    <n v="83.892617449664428"/>
    <x v="0"/>
    <s v="documentary"/>
    <d v="2011-03-24T23:02:18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18.73499999999999"/>
    <n v="51.792828685258961"/>
    <x v="0"/>
    <s v="documentary"/>
    <d v="2013-02-07T17:42:15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00.46"/>
    <n v="92.592592592592595"/>
    <x v="0"/>
    <s v="documentary"/>
    <d v="2012-01-25T20:33:58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37.46666666666667"/>
    <n v="36.585365853658537"/>
    <x v="0"/>
    <s v="documentary"/>
    <d v="2012-05-03T01:42:26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31.64705882352939"/>
    <n v="45.945945945945944"/>
    <x v="0"/>
    <s v="documentary"/>
    <d v="2012-07-24T02:16:37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30.33333333333331"/>
    <n v="39.682539682539684"/>
    <x v="0"/>
    <s v="documentary"/>
    <d v="2012-02-09T15:07:29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92.89999999999998"/>
    <n v="12.5"/>
    <x v="0"/>
    <s v="documentary"/>
    <d v="2013-02-28T20:05:33"/>
    <d v="2013-03-20T19:05:33"/>
    <x v="306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11.31818181818183"/>
    <n v="38.194444444444443"/>
    <x v="0"/>
    <s v="documentary"/>
    <d v="2013-01-08T22:40:01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05.56666666666668"/>
    <n v="59.405940594059409"/>
    <x v="0"/>
    <s v="documentary"/>
    <d v="2011-01-24T16:40:10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18.94444444444446"/>
    <n v="75.630252100840337"/>
    <x v="0"/>
    <s v="documentary"/>
    <d v="2012-08-13T18:02:14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04.129"/>
    <n v="27.777777777777779"/>
    <x v="0"/>
    <s v="documentary"/>
    <d v="2011-10-05T04:23:43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04.10165000000001"/>
    <n v="133.33333333333334"/>
    <x v="0"/>
    <s v="documentary"/>
    <d v="2011-11-21T05:16:32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11.87499999999999"/>
    <n v="54.794520547945204"/>
    <x v="0"/>
    <s v="documentary"/>
    <d v="2013-03-15T21:03:52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04.73529411764706"/>
    <n v="76.576576576576571"/>
    <x v="0"/>
    <s v="documentary"/>
    <d v="2010-06-28T05:28:14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85.15000000000003"/>
    <n v="8.3333333333333339"/>
    <x v="0"/>
    <s v="documentary"/>
    <d v="2013-01-30T19:59:48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01.248"/>
    <n v="198.4126984126984"/>
    <x v="0"/>
    <s v="documentary"/>
    <d v="2012-07-23T18:32:14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13.77333333333333"/>
    <n v="94.936708860759495"/>
    <x v="0"/>
    <s v="documentary"/>
    <d v="2014-11-07T22:09:57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00.80333333333333"/>
    <n v="94.936708860759495"/>
    <x v="0"/>
    <s v="documentary"/>
    <d v="2013-11-11T16:14:43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83.32"/>
    <n v="17.6056338028169"/>
    <x v="0"/>
    <s v="documentary"/>
    <d v="2013-02-25T00:55:51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12.68"/>
    <n v="98.039215686274517"/>
    <x v="0"/>
    <s v="documentary"/>
    <d v="2009-11-06T20:07:09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06.58000000000001"/>
    <n v="126.58227848101266"/>
    <x v="0"/>
    <s v="documentary"/>
    <d v="2015-11-23T13:13:53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n v="102.66285714285715"/>
    <n v="103.85756676557864"/>
    <x v="0"/>
    <s v="documentary"/>
    <d v="2016-10-04T10:43:06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07.91200000000001"/>
    <n v="134.40860215053763"/>
    <x v="0"/>
    <s v="documentary"/>
    <d v="2016-04-13T13:40:48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23.07407407407408"/>
    <n v="93.103448275862064"/>
    <x v="0"/>
    <s v="documentary"/>
    <d v="2016-11-23T07:42:46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01.6"/>
    <n v="103.65853658536585"/>
    <x v="0"/>
    <s v="documentary"/>
    <d v="2015-06-29T15:01:48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04.396"/>
    <n v="67.934782608695656"/>
    <x v="0"/>
    <s v="documentary"/>
    <d v="2016-11-15T04:30:33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12.92973333333333"/>
    <n v="130.32145960034754"/>
    <x v="0"/>
    <s v="documentary"/>
    <d v="2017-02-09T07:33:26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36.4"/>
    <n v="117.64705882352941"/>
    <x v="0"/>
    <s v="documentary"/>
    <d v="2015-02-23T05:38:49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03.61439999999999"/>
    <n v="150.60240963855421"/>
    <x v="0"/>
    <s v="documentary"/>
    <d v="2015-10-01T22:43:08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05.5"/>
    <n v="59.880239520958085"/>
    <x v="0"/>
    <s v="documentary"/>
    <d v="2015-10-14T11:12:07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01.82857142857142"/>
    <n v="102.94117647058823"/>
    <x v="0"/>
    <s v="documentary"/>
    <d v="2013-04-15T12:22:43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06.60499999999999"/>
    <n v="91.324200913242009"/>
    <x v="0"/>
    <s v="documentary"/>
    <d v="2016-05-17T13:57:14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13.015"/>
    <n v="180.18018018018017"/>
    <x v="0"/>
    <s v="documentary"/>
    <d v="2015-09-16T16:19:37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25.22750000000001"/>
    <n v="150.37593984962405"/>
    <x v="0"/>
    <s v="documentary"/>
    <d v="2016-03-08T15:16:31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01.19"/>
    <n v="144.92753623188406"/>
    <x v="0"/>
    <s v="documentary"/>
    <d v="2015-04-07T16:22:37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02.76470588235294"/>
    <n v="106.25"/>
    <x v="0"/>
    <s v="documentary"/>
    <d v="2015-04-07T17:41:55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16.83911999999998"/>
    <n v="50.709939148073019"/>
    <x v="0"/>
    <s v="documentary"/>
    <d v="2015-10-14T14:18:38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01.16833333333335"/>
    <n v="96.774193548387103"/>
    <x v="0"/>
    <s v="documentary"/>
    <d v="2015-02-12T03:05:08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10.13360000000002"/>
    <n v="63.559322033898304"/>
    <x v="0"/>
    <s v="documentary"/>
    <d v="2016-07-08T18:08:10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08.08333333333333"/>
    <n v="67.415730337078656"/>
    <x v="0"/>
    <s v="documentary"/>
    <d v="2015-03-30T18:14:28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25.02285714285715"/>
    <n v="117.05685618729098"/>
    <x v="0"/>
    <s v="documentary"/>
    <d v="2017-02-06T16:03:27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06.71428571428572"/>
    <n v="63.636363636363633"/>
    <x v="0"/>
    <s v="documentary"/>
    <d v="2014-09-12T21:06:38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00.36639999999998"/>
    <n v="169.23076923076923"/>
    <x v="0"/>
    <s v="documentary"/>
    <d v="2016-03-30T18:44:25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02.02863333333335"/>
    <n v="57.251908396946568"/>
    <x v="0"/>
    <s v="documentary"/>
    <d v="2014-10-14T17:42:25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02.08358208955224"/>
    <n v="117.54385964912281"/>
    <x v="0"/>
    <s v="documentary"/>
    <d v="2015-04-17T23:18:14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23.27586206896552"/>
    <n v="81.005586592178773"/>
    <x v="0"/>
    <s v="documentary"/>
    <d v="2015-04-20T22:39:50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70.28880000000001"/>
    <n v="53.191489361702125"/>
    <x v="0"/>
    <s v="documentary"/>
    <d v="2015-09-14T12:00:21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11.59049999999999"/>
    <n v="105.54089709762533"/>
    <x v="0"/>
    <s v="documentary"/>
    <d v="2015-10-15T11:53:29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03"/>
    <n v="84.033613445378151"/>
    <x v="0"/>
    <s v="documentary"/>
    <d v="2015-07-22T14:05:16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06.63570159857905"/>
    <n v="67.425149700598809"/>
    <x v="0"/>
    <s v="documentary"/>
    <d v="2017-01-25T11:58:28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14.75999999999999"/>
    <n v="113.12217194570135"/>
    <x v="0"/>
    <s v="documentary"/>
    <d v="2016-08-04T01:35:09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27.34117647058822"/>
    <n v="35.269709543568467"/>
    <x v="0"/>
    <s v="documentary"/>
    <d v="2016-02-27T23:09:14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16.56"/>
    <n v="34.965034965034967"/>
    <x v="0"/>
    <s v="documentary"/>
    <d v="2014-09-08T04:01:08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08.61819426615318"/>
    <n v="95.309951060358884"/>
    <x v="0"/>
    <s v="documentary"/>
    <d v="2015-10-20T19:00:19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03.94285714285714"/>
    <n v="120.68965517241379"/>
    <x v="0"/>
    <s v="documentary"/>
    <d v="2016-03-09T19:52:01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16.25714285714285"/>
    <n v="212.12121212121212"/>
    <x v="0"/>
    <s v="documentary"/>
    <d v="2014-10-31T07:03:14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02.69239999999999"/>
    <n v="77.319587628865975"/>
    <x v="0"/>
    <s v="documentary"/>
    <d v="2016-02-15T19:16:33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74"/>
    <n v="49.504950495049506"/>
    <x v="0"/>
    <s v="documentary"/>
    <d v="2015-03-15T05:19:57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03.08800000000001"/>
    <n v="187.26591760299627"/>
    <x v="0"/>
    <s v="documentary"/>
    <d v="2016-05-17T20:38:41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04.85537190082646"/>
    <n v="80.132450331125824"/>
    <x v="0"/>
    <s v="documentary"/>
    <d v="2014-10-23T01:41:30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01.375"/>
    <n v="137.93103448275863"/>
    <x v="0"/>
    <s v="documentary"/>
    <d v="2015-06-08T21:33:00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11.07699999999998"/>
    <n v="98.870056497175142"/>
    <x v="0"/>
    <s v="documentary"/>
    <d v="2014-10-24T00:01:46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24.15933781686496"/>
    <n v="112.38372093023256"/>
    <x v="0"/>
    <s v="documentary"/>
    <d v="2014-07-17T05:03:11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01.33333333333334"/>
    <n v="343.26923076923077"/>
    <x v="0"/>
    <s v="documentary"/>
    <d v="2010-03-18T17:52:16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10.16142857142856"/>
    <n v="61.946902654867259"/>
    <x v="0"/>
    <s v="documentary"/>
    <d v="2014-05-21T20:37:52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03.97333333333334"/>
    <n v="230.76923076923077"/>
    <x v="0"/>
    <s v="documentary"/>
    <d v="2014-01-29T14:33:19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01.31578947368421"/>
    <n v="283.58208955223881"/>
    <x v="0"/>
    <s v="documentary"/>
    <d v="2012-04-20T19:01:58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03.3501"/>
    <n v="84.033613445378151"/>
    <x v="0"/>
    <s v="documentary"/>
    <d v="2013-03-22T13:51:18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04.11200000000001"/>
    <n v="78.616352201257868"/>
    <x v="0"/>
    <s v="documentary"/>
    <d v="2015-02-08T14:32:02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10.15569230769231"/>
    <n v="38.922155688622752"/>
    <x v="0"/>
    <s v="documentary"/>
    <d v="2011-12-16T13:14:29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22.02"/>
    <n v="581.39534883720933"/>
    <x v="0"/>
    <s v="documentary"/>
    <d v="2016-12-07T19:05:00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14.16866666666667"/>
    <n v="141.24293785310735"/>
    <x v="0"/>
    <s v="documentary"/>
    <d v="2012-12-18T18:25:39"/>
    <d v="2013-02-01T18:25:39"/>
    <x v="371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25.33333333333334"/>
    <n v="33.333333333333336"/>
    <x v="0"/>
    <s v="documentary"/>
    <d v="2016-02-25T13:50:44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06.66666666666667"/>
    <n v="84.269662921348313"/>
    <x v="0"/>
    <s v="documentary"/>
    <d v="2012-06-18T21:53:18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30.65"/>
    <n v="34.482758620689658"/>
    <x v="0"/>
    <s v="documentary"/>
    <d v="2011-08-02T21:20:31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20"/>
    <n v="35.714285714285715"/>
    <x v="0"/>
    <s v="documentary"/>
    <d v="2014-01-18T23:38:31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05.9591836734694"/>
    <n v="51.041666666666664"/>
    <x v="0"/>
    <s v="documentary"/>
    <d v="2016-07-25T10:51:56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14.39999999999999"/>
    <n v="90.225563909774436"/>
    <x v="0"/>
    <s v="documentary"/>
    <d v="2015-10-15T06:01:08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11.76666666666665"/>
    <n v="36.144578313253014"/>
    <x v="0"/>
    <s v="documentary"/>
    <d v="2016-01-01T13:43:28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16.08000000000001"/>
    <n v="100.67114093959732"/>
    <x v="0"/>
    <s v="documentary"/>
    <d v="2012-03-19T16:31:12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41.5"/>
    <n v="81.632653061224488"/>
    <x v="0"/>
    <s v="documentary"/>
    <d v="2015-12-29T17:16:32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04.72999999999999"/>
    <n v="99.601593625498012"/>
    <x v="0"/>
    <s v="documentary"/>
    <d v="2012-06-25T16:45:17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55.83333333333331"/>
    <n v="27.272727272727273"/>
    <x v="0"/>
    <s v="documentary"/>
    <d v="2012-08-23T17:01:40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06.70670670670671"/>
    <n v="20.8125"/>
    <x v="0"/>
    <s v="documentary"/>
    <d v="2014-04-26T02:49:19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12.105"/>
    <n v="52.219321148825067"/>
    <x v="0"/>
    <s v="documentary"/>
    <d v="2014-12-07T18:45:47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05.982"/>
    <n v="105.48523206751055"/>
    <x v="0"/>
    <s v="documentary"/>
    <d v="2014-10-22T14:01:41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00.16666666666667"/>
    <n v="46.153846153846153"/>
    <x v="0"/>
    <s v="documentary"/>
    <d v="2015-07-26T22:49:51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13.98947368421051"/>
    <n v="67.615658362989322"/>
    <x v="0"/>
    <s v="documentary"/>
    <d v="2015-07-15T16:14:18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26.16000000000001"/>
    <n v="70.422535211267601"/>
    <x v="0"/>
    <s v="documentary"/>
    <d v="2016-06-28T01:49:40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81.53547058823528"/>
    <n v="45.033112582781456"/>
    <x v="0"/>
    <s v="documentary"/>
    <d v="2014-02-04T01:30:50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00"/>
    <n v="71.428571428571431"/>
    <x v="0"/>
    <s v="documentary"/>
    <d v="2015-04-18T00:52:52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00.61"/>
    <n v="103.62694300518135"/>
    <x v="0"/>
    <s v="documentary"/>
    <d v="2011-11-18T01:00:51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00.9027027027027"/>
    <n v="89.805825242718441"/>
    <x v="0"/>
    <s v="documentary"/>
    <d v="2011-08-08T17:12:51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10.446"/>
    <n v="142.45014245014244"/>
    <x v="0"/>
    <s v="documentary"/>
    <d v="2013-09-09T17:00:52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11.8936170212766"/>
    <n v="94"/>
    <x v="0"/>
    <s v="documentary"/>
    <d v="2016-02-17T19:38:02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08.04450000000001"/>
    <n v="54.347826086956523"/>
    <x v="0"/>
    <s v="documentary"/>
    <d v="2012-03-22T21:49:20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06.66666666666667"/>
    <n v="76.530612244897952"/>
    <x v="0"/>
    <s v="documentary"/>
    <d v="2012-06-22T13:33:26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03.90027322404372"/>
    <n v="54.340611353711793"/>
    <x v="0"/>
    <s v="documentary"/>
    <d v="2010-07-20T18:38:04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25.16000000000001"/>
    <n v="111.94029850746269"/>
    <x v="0"/>
    <s v="documentary"/>
    <d v="2015-03-15T19:02:06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06.80499999999999"/>
    <n v="210.52631578947367"/>
    <x v="0"/>
    <s v="documentary"/>
    <d v="2016-11-13T21:01:07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12.30249999999999"/>
    <n v="161.29032258064515"/>
    <x v="0"/>
    <s v="documentary"/>
    <d v="2014-04-16T15:15:47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03.812"/>
    <n v="684.93150684931504"/>
    <x v="0"/>
    <s v="documentary"/>
    <d v="2011-07-08T20:12:50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41.65"/>
    <n v="46.511627906976742"/>
    <x v="0"/>
    <s v="documentary"/>
    <d v="2015-10-15T12:56:57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05.25999999999999"/>
    <n v="71.428571428571431"/>
    <x v="0"/>
    <s v="documentary"/>
    <d v="2011-06-24T07:27:21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03.09142857142857"/>
    <n v="129.15129151291512"/>
    <x v="0"/>
    <s v="documentary"/>
    <d v="2014-01-07T15:04:22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07.65957446808511"/>
    <n v="51.272727272727273"/>
    <x v="0"/>
    <s v="documentary"/>
    <d v="2014-02-04T02:02:19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07.70464285714286"/>
    <n v="80"/>
    <x v="0"/>
    <s v="documentary"/>
    <d v="2011-04-05T03:53:57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01.55000000000001"/>
    <n v="90.909090909090907"/>
    <x v="0"/>
    <s v="documentary"/>
    <d v="2011-09-20T20:54:10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01.43766666666667"/>
    <n v="157.89473684210526"/>
    <x v="0"/>
    <s v="documentary"/>
    <d v="2013-09-26T17:39:50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36.80000000000001"/>
    <n v="33.333333333333336"/>
    <x v="0"/>
    <s v="documentary"/>
    <d v="2016-06-22T20:42:24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28.29999999999998"/>
    <n v="142.85714285714286"/>
    <x v="0"/>
    <s v="documentary"/>
    <d v="2015-04-19T23:33:17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01.05"/>
    <n v="124.48132780082987"/>
    <x v="0"/>
    <s v="documentary"/>
    <d v="2013-11-20T04:13:24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26.84"/>
    <n v="45.454545454545453"/>
    <x v="0"/>
    <s v="documentary"/>
    <d v="2012-07-09T17:49:38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05.0859375"/>
    <n v="74.853801169590639"/>
    <x v="0"/>
    <s v="documentary"/>
    <d v="2012-06-19T21:03:31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02.85405405405406"/>
    <n v="88.942307692307693"/>
    <x v="0"/>
    <s v="documentary"/>
    <d v="2013-09-12T01:31:05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02.14714285714285"/>
    <n v="66.666666666666671"/>
    <x v="0"/>
    <s v="documentary"/>
    <d v="2014-09-22T20:26:42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20.21700000000001"/>
    <n v="40"/>
    <x v="0"/>
    <s v="documentary"/>
    <d v="2014-01-09T09:30:31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00.24761904761905"/>
    <n v="201.92307692307693"/>
    <x v="0"/>
    <s v="documentary"/>
    <d v="2013-03-27T23:17:40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00.63392857142857"/>
    <n v="215.38461538461539"/>
    <x v="0"/>
    <s v="documentary"/>
    <d v="2015-06-23T06:46:37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00.4375"/>
    <n v="109.58904109589041"/>
    <x v="0"/>
    <s v="documentary"/>
    <d v="2013-04-30T20:13:07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0.43939393939393934"/>
    <n v="1100"/>
    <x v="0"/>
    <s v="animation"/>
    <d v="2014-02-12T05:40:31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.0066666666666668"/>
    <n v="2500"/>
    <x v="0"/>
    <s v="animation"/>
    <d v="2015-06-22T11:47:36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.075"/>
    <n v="3333.3333333333335"/>
    <x v="0"/>
    <s v="animation"/>
    <d v="2014-08-12T06:14:57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0.76500000000000001"/>
    <n v="1538.4615384615386"/>
    <x v="0"/>
    <s v="animation"/>
    <d v="2013-05-06T22:13:50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6.7966666666666677"/>
    <n v="600"/>
    <x v="0"/>
    <s v="animation"/>
    <d v="2012-01-26T09:01:39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1.2E-2"/>
    <n v="25000"/>
    <x v="0"/>
    <s v="animation"/>
    <d v="2015-09-28T20:40:04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.3299999999999998"/>
    <n v="1250"/>
    <x v="0"/>
    <s v="animation"/>
    <d v="2016-01-31T17:05:14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5.6333333333333329"/>
    <n v="923.07692307692309"/>
    <x v="0"/>
    <s v="animation"/>
    <d v="2014-05-19T18:24:05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.4"/>
    <n v="200"/>
    <x v="0"/>
    <s v="animation"/>
    <d v="2013-08-27T02:34:27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13.833333333333334"/>
    <n v="375"/>
    <x v="0"/>
    <s v="animation"/>
    <d v="2016-06-05T20:54:43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9.5"/>
    <n v="750"/>
    <x v="0"/>
    <s v="animation"/>
    <d v="2015-08-22T17:26:21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5"/>
    <n v="1250"/>
    <x v="0"/>
    <s v="animation"/>
    <d v="2013-10-29T20:01:42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2.7272727272727275E-3"/>
    <n v="36666.666666666664"/>
    <x v="0"/>
    <s v="animation"/>
    <d v="2013-08-14T17:56:20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.379999999999999"/>
    <n v="1818.1818181818182"/>
    <x v="0"/>
    <s v="animation"/>
    <d v="2015-10-19T06:15:58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0.1"/>
    <n v="5000"/>
    <x v="0"/>
    <s v="animation"/>
    <d v="2016-02-23T23:39:13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x v="441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39.358823529411765"/>
    <n v="1000"/>
    <x v="0"/>
    <s v="animation"/>
    <d v="2015-01-20T21:19:43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0.1"/>
    <n v="5000"/>
    <x v="0"/>
    <s v="animation"/>
    <d v="2014-01-11T00:21:41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5"/>
    <n v="1000"/>
    <x v="0"/>
    <s v="animation"/>
    <d v="2011-12-17T21:46:01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3.3333333333333335E-3"/>
    <n v="30000"/>
    <x v="0"/>
    <s v="animation"/>
    <d v="2015-05-06T08:02:55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.2952380952380951"/>
    <n v="656.25"/>
    <x v="0"/>
    <s v="animation"/>
    <d v="2015-02-02T02:00:20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1.6666666666666666E-2"/>
    <n v="30000"/>
    <x v="0"/>
    <s v="animation"/>
    <d v="2013-02-26T13:19:23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.2804000000000002"/>
    <n v="625"/>
    <x v="0"/>
    <s v="animation"/>
    <d v="2014-04-24T18:11:35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.25"/>
    <n v="400"/>
    <x v="0"/>
    <s v="animation"/>
    <d v="2013-09-17T13:38:05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0.79200000000000004"/>
    <n v="7142.8571428571431"/>
    <x v="0"/>
    <s v="animation"/>
    <d v="2014-01-15T22:43:20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64"/>
    <n v="62.5"/>
    <x v="0"/>
    <s v="animation"/>
    <d v="2015-04-13T16:53:35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2.7404479578392621E-2"/>
    <n v="47437.5"/>
    <x v="0"/>
    <s v="animation"/>
    <d v="2015-02-03T19:47:59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0.82000000000000006"/>
    <n v="2000"/>
    <x v="0"/>
    <s v="animation"/>
    <d v="2014-10-26T17:12:51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6.9230769230769221E-2"/>
    <n v="32500"/>
    <x v="0"/>
    <s v="animation"/>
    <d v="2012-03-03T00:03:42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0.68631863186318631"/>
    <n v="2962.6666666666665"/>
    <x v="0"/>
    <s v="animation"/>
    <d v="2013-09-30T16:40:01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.2100000000000009"/>
    <n v="204.08163265306123"/>
    <x v="0"/>
    <s v="animation"/>
    <d v="2013-04-14T16:47:40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6.4102564102564097E-2"/>
    <n v="39000"/>
    <x v="0"/>
    <s v="animation"/>
    <d v="2011-09-14T15:22:07"/>
    <d v="2011-11-13T16:22:07"/>
    <x v="459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0.29411764705882354"/>
    <n v="4250"/>
    <x v="0"/>
    <s v="animation"/>
    <d v="2014-04-30T13:01:15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.2727272727272729"/>
    <n v="5000"/>
    <x v="0"/>
    <s v="animation"/>
    <d v="2011-07-26T17:02:33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9.9009900990099015E-2"/>
    <n v="1010"/>
    <x v="0"/>
    <s v="animation"/>
    <d v="2016-04-28T20:22:15"/>
    <d v="2016-05-18T20:22:15"/>
    <x v="464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26.953125"/>
    <n v="64"/>
    <x v="0"/>
    <s v="animation"/>
    <d v="2014-06-11T02:52:54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0.76"/>
    <n v="2000"/>
    <x v="0"/>
    <s v="animation"/>
    <d v="2012-08-08T22:37:44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21.574999999999999"/>
    <n v="512.82051282051282"/>
    <x v="0"/>
    <s v="animation"/>
    <d v="2012-08-14T16:18:54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.02"/>
    <n v="2500"/>
    <x v="0"/>
    <s v="animation"/>
    <d v="2013-11-27T04:01:29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n v="11.892727272727273"/>
    <n v="323.52941176470586"/>
    <x v="0"/>
    <s v="animation"/>
    <d v="2014-03-05T17:19:39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17.625"/>
    <n v="160"/>
    <x v="0"/>
    <s v="animation"/>
    <d v="2014-07-24T22:08:38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2.87"/>
    <n v="2142.8571428571427"/>
    <x v="0"/>
    <s v="animation"/>
    <d v="2014-08-18T16:45:19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3.0303030303030304E-2"/>
    <n v="3300"/>
    <x v="0"/>
    <s v="animation"/>
    <d v="2017-01-18T07:53:49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x v="475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.230268181818182"/>
    <n v="1774.1935483870968"/>
    <x v="0"/>
    <s v="animation"/>
    <d v="2014-04-28T23:24:01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32.56"/>
    <n v="272.72727272727275"/>
    <x v="0"/>
    <s v="animation"/>
    <d v="2014-09-22T09:47:15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19.41"/>
    <n v="285.71428571428572"/>
    <x v="0"/>
    <s v="animation"/>
    <d v="2013-07-10T12:00:15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.1"/>
    <n v="1428.5714285714287"/>
    <x v="0"/>
    <s v="animation"/>
    <d v="2012-09-10T16:08:09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0.1"/>
    <n v="10000"/>
    <x v="0"/>
    <s v="animation"/>
    <d v="2016-03-18T21:31:30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50.2"/>
    <n v="102.04081632653062"/>
    <x v="0"/>
    <s v="animation"/>
    <d v="2012-11-30T04:44:32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0.18625"/>
    <n v="7272.727272727273"/>
    <x v="0"/>
    <s v="animation"/>
    <d v="2015-09-25T22:32:52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21.906971229845084"/>
    <n v="303.64800000000002"/>
    <x v="0"/>
    <s v="animation"/>
    <d v="2013-04-17T12:08:19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9.0909090909090905E-3"/>
    <n v="550000"/>
    <x v="0"/>
    <s v="animation"/>
    <d v="2014-05-02T22:37:19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0.28667813379201834"/>
    <n v="24999"/>
    <x v="0"/>
    <s v="animation"/>
    <d v="2011-12-05T11:33:36"/>
    <d v="2012-01-05T11:33:00"/>
    <x v="489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0.155"/>
    <n v="6666.666666666667"/>
    <x v="0"/>
    <s v="animation"/>
    <d v="2014-06-09T19:56:05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1.6666666666666668E-3"/>
    <n v="60000"/>
    <x v="0"/>
    <s v="animation"/>
    <d v="2013-12-12T22:21:14"/>
    <d v="2014-02-10T22:21:14"/>
    <x v="496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0.6696428571428571"/>
    <n v="1493.3333333333333"/>
    <x v="0"/>
    <s v="animation"/>
    <d v="2014-11-02T00:54:25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4.5985132395404564"/>
    <n v="2959.4545454545455"/>
    <x v="0"/>
    <s v="animation"/>
    <d v="2011-11-11T18:17:29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9.5500000000000007"/>
    <n v="769.23076923076928"/>
    <x v="0"/>
    <s v="animation"/>
    <d v="2009-08-18T21:29:28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.3076923076923079"/>
    <n v="1625"/>
    <x v="0"/>
    <s v="animation"/>
    <d v="2010-03-10T21:15:51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.1499999999999999"/>
    <n v="5000"/>
    <x v="0"/>
    <s v="animation"/>
    <d v="2012-02-17T13:17:05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1.7538461538461538"/>
    <n v="722.22222222222217"/>
    <x v="0"/>
    <s v="animation"/>
    <d v="2014-12-18T12:38:23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.3673469387755102"/>
    <n v="4900"/>
    <x v="0"/>
    <s v="animation"/>
    <d v="2012-02-10T23:36:27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0.43333333333333329"/>
    <n v="857.14285714285711"/>
    <x v="0"/>
    <s v="animation"/>
    <d v="2015-11-10T02:21:26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0.125"/>
    <n v="200000"/>
    <x v="0"/>
    <s v="animation"/>
    <d v="2013-07-11T13:15:20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.2"/>
    <n v="2000"/>
    <x v="0"/>
    <s v="animation"/>
    <d v="2012-09-04T23:00:57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0.8"/>
    <n v="16666.666666666668"/>
    <x v="0"/>
    <s v="animation"/>
    <d v="2012-03-27T00:35:01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0.2"/>
    <n v="5000"/>
    <x v="0"/>
    <s v="animation"/>
    <d v="2015-05-29T15:09:30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3"/>
    <n v="1000"/>
    <x v="0"/>
    <s v="animation"/>
    <d v="2013-03-07T07:16:22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0.13749999999999998"/>
    <n v="4000"/>
    <x v="0"/>
    <s v="animation"/>
    <d v="2016-10-06T17:48:47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13.923999999999999"/>
    <n v="735.29411764705878"/>
    <x v="0"/>
    <s v="animation"/>
    <d v="2016-07-01T15:41:45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.3333333333333335"/>
    <n v="500"/>
    <x v="0"/>
    <s v="animation"/>
    <d v="2014-07-10T14:44:07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25.41340206185567"/>
    <n v="2852.9411764705883"/>
    <x v="0"/>
    <s v="animation"/>
    <d v="2015-11-19T11:46:41"/>
    <d v="2015-12-29T11:46:41"/>
    <x v="515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.3666666666666667"/>
    <n v="5000"/>
    <x v="0"/>
    <s v="animation"/>
    <d v="2017-01-03T14:46:01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22.881426547787683"/>
    <n v="171.44285714285715"/>
    <x v="0"/>
    <s v="animation"/>
    <d v="2012-11-05T09:23:41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02.1"/>
    <n v="147.05882352941177"/>
    <x v="1"/>
    <s v="plays"/>
    <d v="2015-11-10T16:51:01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04.64"/>
    <n v="89.285714285714292"/>
    <x v="1"/>
    <s v="plays"/>
    <d v="2016-10-03T02:13:39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14.66666666666667"/>
    <n v="96.774193548387103"/>
    <x v="1"/>
    <s v="plays"/>
    <d v="2016-03-01T00:58:45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20.6"/>
    <n v="59.523809523809526"/>
    <x v="1"/>
    <s v="plays"/>
    <d v="2015-08-22T03:11:16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08.67285714285715"/>
    <n v="26.923076923076923"/>
    <x v="1"/>
    <s v="plays"/>
    <d v="2016-05-02T17:12:49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00"/>
    <n v="1000"/>
    <x v="1"/>
    <s v="plays"/>
    <d v="2014-07-30T09:37:21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13.99999999999999"/>
    <n v="65.217391304347828"/>
    <x v="1"/>
    <s v="plays"/>
    <d v="2015-07-07T14:12:24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00.85"/>
    <n v="63.291139240506332"/>
    <x v="1"/>
    <s v="plays"/>
    <d v="2017-01-18T04:56:06"/>
    <d v="2017-02-17T16:05:00"/>
    <x v="527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15.65217391304347"/>
    <n v="38.333333333333336"/>
    <x v="1"/>
    <s v="plays"/>
    <d v="2015-05-31T22:05:07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30.41666666666666"/>
    <n v="66.666666666666671"/>
    <x v="1"/>
    <s v="plays"/>
    <d v="2016-12-21T00:44:54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07.78267254038178"/>
    <n v="117.41379310344827"/>
    <x v="1"/>
    <s v="plays"/>
    <d v="2015-06-02T14:11:08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00"/>
    <n v="129.03225806451613"/>
    <x v="1"/>
    <s v="plays"/>
    <d v="2016-11-02T01:33:49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23.25"/>
    <n v="57.803468208092482"/>
    <x v="1"/>
    <s v="plays"/>
    <d v="2016-04-13T00:10:08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00.2"/>
    <n v="117.64705882352941"/>
    <x v="1"/>
    <s v="plays"/>
    <d v="2016-04-22T10:26:05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04.66666666666666"/>
    <n v="312.5"/>
    <x v="1"/>
    <s v="plays"/>
    <d v="2015-09-23T19:27:50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02.49999999999999"/>
    <n v="33.898305084745765"/>
    <x v="1"/>
    <s v="plays"/>
    <d v="2016-12-07T13:05:05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18.25757575757576"/>
    <n v="84.615384615384613"/>
    <x v="1"/>
    <s v="plays"/>
    <d v="2015-06-24T08:16:47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20.5"/>
    <n v="33.898305084745765"/>
    <x v="1"/>
    <s v="plays"/>
    <d v="2015-10-05T18:26:31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02.42"/>
    <n v="83.333333333333329"/>
    <x v="1"/>
    <s v="plays"/>
    <d v="2016-04-13T19:04:23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00.64400000000001"/>
    <n v="25"/>
    <x v="1"/>
    <s v="plays"/>
    <d v="2016-06-14T01:11:47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6.6666666666666671E-3"/>
    <n v="15000"/>
    <x v="2"/>
    <s v="web"/>
    <d v="2015-01-05T19:36:46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0.55555555555555558"/>
    <n v="4500"/>
    <x v="2"/>
    <s v="web"/>
    <d v="2015-09-29T01:07:14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3.9999999999999996E-4"/>
    <n v="250000"/>
    <x v="2"/>
    <s v="web"/>
    <d v="2016-03-04T17:41:56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0.31818181818181818"/>
    <n v="11000"/>
    <x v="2"/>
    <s v="web"/>
    <d v="2014-10-02T02:12:42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.2"/>
    <n v="250"/>
    <x v="2"/>
    <s v="web"/>
    <d v="2016-06-04T15:46:00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27.383999999999997"/>
    <n v="1470.5882352941176"/>
    <x v="2"/>
    <s v="web"/>
    <d v="2015-10-06T14:13:09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8.666666666666667E-2"/>
    <n v="30000"/>
    <x v="2"/>
    <s v="web"/>
    <d v="2015-09-02T16:01:55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e v="#DIV/0!"/>
    <x v="2"/>
    <s v="web"/>
    <d v="2016-01-11T16:42:44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0.09"/>
    <n v="10000"/>
    <x v="2"/>
    <s v="web"/>
    <d v="2015-09-29T21:40:48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2.7199999999999998"/>
    <n v="312.5"/>
    <x v="2"/>
    <s v="web"/>
    <d v="2015-06-08T15:17:02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0.70000000000000007"/>
    <n v="1250"/>
    <x v="2"/>
    <s v="web"/>
    <d v="2017-01-18T16:17:25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.0413333333333332"/>
    <n v="2678.5714285714284"/>
    <x v="2"/>
    <s v="web"/>
    <d v="2015-06-18T06:37:04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e v="#DIV/0!"/>
    <x v="2"/>
    <s v="web"/>
    <d v="2015-11-10T14:48:16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0.49199999999999999"/>
    <n v="4166.666666666667"/>
    <x v="2"/>
    <s v="web"/>
    <d v="2014-10-15T17:16:31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36.589147286821706"/>
    <n v="175.90909090909091"/>
    <x v="2"/>
    <s v="web"/>
    <d v="2014-09-19T16:26:12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e v="#DIV/0!"/>
    <x v="2"/>
    <s v="web"/>
    <d v="2016-05-13T08:29:03"/>
    <d v="2016-06-12T08:29:03"/>
    <x v="555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2.5"/>
    <n v="8000"/>
    <x v="2"/>
    <s v="web"/>
    <d v="2015-12-07T20:38:37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0.91066666666666674"/>
    <n v="7500"/>
    <x v="2"/>
    <s v="web"/>
    <d v="2016-11-02T22:36:43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e v="#DIV/0!"/>
    <x v="2"/>
    <s v="web"/>
    <d v="2015-02-22T21:11:45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2.0833333333333336E-2"/>
    <n v="240000"/>
    <x v="2"/>
    <s v="web"/>
    <d v="2015-11-13T06:47:40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1.2E-2"/>
    <n v="33333.333333333336"/>
    <x v="2"/>
    <s v="web"/>
    <d v="2014-11-17T18:30:45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0.36666666666666664"/>
    <n v="7500"/>
    <x v="2"/>
    <s v="web"/>
    <d v="2015-09-21T15:48:33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e v="#DIV/0!"/>
    <x v="2"/>
    <s v="web"/>
    <d v="2016-11-18T09:20:15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9.0666666666666659E-2"/>
    <n v="37500"/>
    <x v="2"/>
    <s v="web"/>
    <d v="2015-01-18T01:40:47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5.5555555555555558E-3"/>
    <n v="18000"/>
    <x v="2"/>
    <s v="web"/>
    <d v="2016-02-11T22:37:55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e v="#DIV/0!"/>
    <x v="2"/>
    <s v="web"/>
    <d v="2015-06-10T18:50:49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0.02"/>
    <n v="5000"/>
    <x v="2"/>
    <s v="web"/>
    <d v="2016-06-14T16:25:33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e v="#DIV/0!"/>
    <x v="2"/>
    <s v="web"/>
    <d v="2014-12-02T20:13:14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s v="technology/web"/>
    <n v="1"/>
    <n v="4900"/>
    <x v="2"/>
    <s v="web"/>
    <d v="2015-12-10T22:07:03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0.8"/>
    <n v="2500"/>
    <x v="2"/>
    <s v="web"/>
    <d v="2015-12-02T20:20:12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0.16705882352941176"/>
    <n v="85000"/>
    <x v="2"/>
    <s v="web"/>
    <d v="2016-01-19T19:09:29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0.42399999999999999"/>
    <n v="12500"/>
    <x v="2"/>
    <s v="web"/>
    <d v="2015-07-07T19:35:23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e v="#DIV/0!"/>
    <x v="2"/>
    <s v="web"/>
    <d v="2015-10-05T17:11:28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0.38925389253892539"/>
    <n v="9876.4444444444453"/>
    <x v="2"/>
    <s v="web"/>
    <d v="2014-11-20T01:12:11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0.7155635062611807"/>
    <n v="2795"/>
    <x v="2"/>
    <s v="web"/>
    <d v="2016-09-19T10:38:27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0.43166666666666664"/>
    <n v="15000"/>
    <x v="2"/>
    <s v="web"/>
    <d v="2015-05-14T16:37:23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1.25E-3"/>
    <n v="80000"/>
    <x v="2"/>
    <s v="web"/>
    <d v="2015-01-27T11:19:12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0.2"/>
    <n v="5000"/>
    <x v="2"/>
    <s v="web"/>
    <d v="2016-03-21T14:08:22"/>
    <d v="2016-05-20T14:08:22"/>
    <x v="577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1.12E-2"/>
    <n v="17857.142857142859"/>
    <x v="2"/>
    <s v="web"/>
    <d v="2015-08-14T13:53:13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.4583333333333333"/>
    <n v="2400"/>
    <x v="2"/>
    <s v="web"/>
    <d v="2014-11-25T20:27:03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3.3333333333333333E-2"/>
    <n v="3000"/>
    <x v="2"/>
    <s v="web"/>
    <d v="2016-08-23T21:47:47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e v="#DIV/0!"/>
    <x v="2"/>
    <s v="web"/>
    <d v="2015-07-03T00:18:24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e v="#DIV/0!"/>
    <x v="2"/>
    <s v="web"/>
    <d v="2015-02-20T17:45:19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1.1111111111111112E-2"/>
    <n v="9000"/>
    <x v="2"/>
    <s v="web"/>
    <d v="2015-02-17T22:31:27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1"/>
    <n v="500"/>
    <x v="2"/>
    <s v="web"/>
    <d v="2015-02-14T17:11:56"/>
    <d v="2015-03-16T16:11:56"/>
    <x v="584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n v="0"/>
    <e v="#DIV/0!"/>
    <x v="2"/>
    <s v="web"/>
    <d v="2015-10-06T09:22:57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0.55999999999999994"/>
    <n v="2500"/>
    <x v="2"/>
    <s v="web"/>
    <d v="2015-01-16T20:30:07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s v="technology/web"/>
    <n v="9.0833333333333339"/>
    <n v="4285.7142857142853"/>
    <x v="2"/>
    <s v="web"/>
    <d v="2015-03-17T18:10:33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.3444444444444441"/>
    <n v="4500"/>
    <x v="2"/>
    <s v="web"/>
    <d v="2016-09-18T18:28:06"/>
    <d v="2016-11-17T19:28:06"/>
    <x v="588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1.3333333333333334E-2"/>
    <n v="7500"/>
    <x v="2"/>
    <s v="web"/>
    <d v="2015-06-23T14:44:59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.46"/>
    <n v="555.55555555555554"/>
    <x v="2"/>
    <s v="web"/>
    <d v="2016-01-08T13:18:51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6.0999999999999999E-2"/>
    <n v="50000"/>
    <x v="2"/>
    <s v="web"/>
    <d v="2015-06-22T13:02:10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.3333333333333335"/>
    <n v="7500"/>
    <x v="2"/>
    <s v="web"/>
    <d v="2014-11-03T05:34:20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23"/>
    <n v="71.428571428571431"/>
    <x v="2"/>
    <s v="web"/>
    <d v="2015-03-07T16:15:45"/>
    <d v="2015-04-06T15:15:45"/>
    <x v="593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0.104"/>
    <n v="12500"/>
    <x v="2"/>
    <s v="web"/>
    <d v="2016-03-17T18:43:26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0.42599999999999999"/>
    <n v="12500"/>
    <x v="2"/>
    <s v="web"/>
    <d v="2015-03-20T01:40:38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0.03"/>
    <n v="10000"/>
    <x v="2"/>
    <s v="web"/>
    <d v="2016-10-03T21:31:32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0.26666666666666666"/>
    <n v="3750"/>
    <x v="2"/>
    <s v="web"/>
    <d v="2016-06-24T16:55:35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34"/>
    <n v="357.14285714285717"/>
    <x v="2"/>
    <s v="web"/>
    <d v="2014-11-05T00:03:01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6.2E-2"/>
    <n v="25000"/>
    <x v="2"/>
    <s v="web"/>
    <d v="2015-02-12T19:30:02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2"/>
    <n v="5000"/>
    <x v="2"/>
    <s v="web"/>
    <d v="2015-03-10T19:09:22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.4000000000000001"/>
    <n v="1666.6666666666667"/>
    <x v="2"/>
    <s v="web"/>
    <d v="2014-11-26T20:35:39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e v="#DIV/0!"/>
    <x v="2"/>
    <s v="web"/>
    <d v="2015-05-19T19:03:35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3.9334666666666664"/>
    <n v="1153.8461538461538"/>
    <x v="2"/>
    <s v="web"/>
    <d v="2014-07-15T15:20:23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e v="#DIV/0!"/>
    <x v="2"/>
    <s v="web"/>
    <d v="2014-07-29T00:50:56"/>
    <d v="2014-08-28T00:50:56"/>
    <x v="604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2.62"/>
    <n v="625"/>
    <x v="2"/>
    <s v="web"/>
    <d v="2015-07-09T08:35:08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0.2"/>
    <n v="5000"/>
    <x v="2"/>
    <s v="web"/>
    <d v="2015-04-08T15:36:49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e v="#DIV/0!"/>
    <x v="2"/>
    <s v="web"/>
    <d v="2015-10-23T19:48:56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0.97400000000000009"/>
    <n v="30000"/>
    <x v="2"/>
    <s v="web"/>
    <d v="2015-05-16T22:06:20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0.64102564102564097"/>
    <n v="780"/>
    <x v="2"/>
    <s v="web"/>
    <d v="2015-10-30T00:49:04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e v="#DIV/0!"/>
    <x v="2"/>
    <s v="web"/>
    <d v="2015-03-23T19:56:26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e v="#DIV/0!"/>
    <x v="2"/>
    <s v="web"/>
    <d v="2015-11-20T13:27:17"/>
    <d v="2016-01-19T13:27:17"/>
    <x v="611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e v="#DIV/0!"/>
    <x v="2"/>
    <s v="web"/>
    <d v="2016-08-03T00:45:46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21.363333333333333"/>
    <n v="495.8677685950413"/>
    <x v="2"/>
    <s v="web"/>
    <d v="2015-08-31T11:55:20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e v="#DIV/0!"/>
    <x v="2"/>
    <s v="web"/>
    <d v="2016-05-25T01:29:00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e v="#DIV/0!"/>
    <x v="2"/>
    <s v="web"/>
    <d v="2015-08-26T02:55:59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e v="#DIV/0!"/>
    <x v="2"/>
    <s v="web"/>
    <d v="2017-01-26T09:01:47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3"/>
    <n v="666.66666666666663"/>
    <x v="2"/>
    <s v="web"/>
    <d v="2015-03-24T08:14:03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e v="#DIV/0!"/>
    <x v="2"/>
    <s v="web"/>
    <d v="2015-11-09T19:26:43"/>
    <d v="2015-12-09T19:26:43"/>
    <x v="618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3.9999999999999996E-5"/>
    <n v="2500000"/>
    <x v="2"/>
    <s v="web"/>
    <d v="2014-09-26T15:36:30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1"/>
    <n v="30000"/>
    <x v="2"/>
    <s v="web"/>
    <d v="2014-07-11T17:12:18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.044"/>
    <n v="8333.3333333333339"/>
    <x v="2"/>
    <s v="web"/>
    <d v="2016-06-07T23:42:17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5.6833333333333336"/>
    <n v="666.66666666666663"/>
    <x v="2"/>
    <s v="web"/>
    <d v="2016-06-11T18:35:38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e v="#DIV/0!"/>
    <x v="2"/>
    <s v="web"/>
    <d v="2015-04-28T00:13:17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e v="#DIV/0!"/>
    <x v="2"/>
    <s v="web"/>
    <d v="2015-04-14T23:44:01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e v="#DIV/0!"/>
    <x v="2"/>
    <s v="web"/>
    <d v="2017-02-24T21:29:37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17.380000000000003"/>
    <n v="641.02564102564099"/>
    <x v="2"/>
    <s v="web"/>
    <d v="2015-07-13T13:25:39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0.02"/>
    <n v="450000"/>
    <x v="2"/>
    <s v="web"/>
    <d v="2016-01-15T07:21:51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e v="#DIV/0!"/>
    <x v="2"/>
    <s v="web"/>
    <d v="2014-06-13T16:37:37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0.17500000000000002"/>
    <n v="66666.666666666672"/>
    <x v="2"/>
    <s v="web"/>
    <d v="2016-04-14T15:18:28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8.3340278356529712E-2"/>
    <n v="11999"/>
    <x v="2"/>
    <s v="web"/>
    <d v="2015-08-07T14:52:01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.38"/>
    <n v="5555.5555555555557"/>
    <x v="2"/>
    <s v="web"/>
    <d v="2016-04-29T18:32:09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e v="#DIV/0!"/>
    <x v="2"/>
    <s v="web"/>
    <d v="2015-10-26T15:49:25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12.45"/>
    <n v="400"/>
    <x v="2"/>
    <s v="web"/>
    <d v="2016-05-17T07:11:02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0.02"/>
    <n v="5000"/>
    <x v="2"/>
    <s v="web"/>
    <d v="2015-01-27T22:17:09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8.0000000000000002E-3"/>
    <n v="25000"/>
    <x v="2"/>
    <s v="web"/>
    <d v="2015-03-13T02:12:42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0.2"/>
    <n v="2000"/>
    <x v="2"/>
    <s v="web"/>
    <d v="2015-05-07T10:55:50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e v="#DIV/0!"/>
    <x v="2"/>
    <s v="web"/>
    <d v="2017-01-27T23:05:18"/>
    <d v="2017-02-25T23:04:00"/>
    <x v="637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9.0000000000000011E-3"/>
    <n v="33333.333333333336"/>
    <x v="2"/>
    <s v="web"/>
    <d v="2017-01-24T14:14:22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9.9999999999999991E-5"/>
    <n v="1000000"/>
    <x v="2"/>
    <s v="web"/>
    <d v="2014-08-14T13:59:55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44.28571428571428"/>
    <n v="35"/>
    <x v="2"/>
    <s v="wearables"/>
    <d v="2016-11-09T10:05:15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19.16249999999999"/>
    <n v="126.98412698412699"/>
    <x v="2"/>
    <s v="wearables"/>
    <d v="2015-07-14T13:40:48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60.4850000000001"/>
    <n v="9.1996320147194108"/>
    <x v="2"/>
    <s v="wearables"/>
    <d v="2015-07-14T15:37:54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05.80799999999999"/>
    <n v="164.47368421052633"/>
    <x v="2"/>
    <s v="wearables"/>
    <d v="2015-04-06T15:24:35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00.11791999999997"/>
    <n v="24.485798237022529"/>
    <x v="2"/>
    <s v="wearables"/>
    <d v="2014-09-16T15:58:59"/>
    <d v="2014-10-29T01:00:00"/>
    <x v="644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78.7"/>
    <n v="8.4388185654008439"/>
    <x v="2"/>
    <s v="wearables"/>
    <d v="2016-07-13T00:37:54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31.87625"/>
    <n v="29.62962962962963"/>
    <x v="2"/>
    <s v="wearables"/>
    <d v="2014-07-12T20:27:47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07.05"/>
    <n v="117.64705882352941"/>
    <x v="2"/>
    <s v="wearables"/>
    <d v="2016-02-16T18:25:49"/>
    <d v="2016-03-17T17:25:49"/>
    <x v="647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26.82285714285715"/>
    <n v="1296.2962962962963"/>
    <x v="2"/>
    <s v="wearables"/>
    <d v="2014-09-09T16:38:28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39.96"/>
    <n v="30.487804878048781"/>
    <x v="2"/>
    <s v="wearables"/>
    <d v="2014-08-26T21:53:33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12.4"/>
    <n v="31.25"/>
    <x v="2"/>
    <s v="wearables"/>
    <d v="2014-10-20T00:53:04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00.52799999999999"/>
    <n v="238.0952380952381"/>
    <x v="2"/>
    <s v="wearables"/>
    <d v="2014-11-13T00:25:11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00.46666666666665"/>
    <n v="107.14285714285714"/>
    <x v="2"/>
    <s v="wearables"/>
    <d v="2016-11-01T16:34:10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41.446"/>
    <n v="67.750677506775062"/>
    <x v="2"/>
    <s v="wearables"/>
    <d v="2015-07-14T14:50:40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67.29166666666669"/>
    <n v="11.846001974333662"/>
    <x v="2"/>
    <s v="wearables"/>
    <d v="2015-06-08T22:58:33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46.88749999999999"/>
    <n v="29.197080291970803"/>
    <x v="2"/>
    <s v="wearables"/>
    <d v="2015-02-10T22:58:32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13.56"/>
    <n v="57.47126436781609"/>
    <x v="2"/>
    <s v="wearables"/>
    <d v="2016-02-17T19:18:39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25.69999999999999"/>
    <n v="151.5151515151515"/>
    <x v="2"/>
    <s v="wearables"/>
    <d v="2015-11-23T20:17:52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04.46206037108834"/>
    <n v="104.66666666666667"/>
    <x v="2"/>
    <s v="wearables"/>
    <d v="2015-06-24T03:51:29"/>
    <d v="2015-07-26T18:00:00"/>
    <x v="658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00.56666666666668"/>
    <n v="142.85714285714286"/>
    <x v="2"/>
    <s v="wearables"/>
    <d v="2015-07-24T14:14:55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.0579999999999998"/>
    <n v="2777.7777777777778"/>
    <x v="2"/>
    <s v="wearables"/>
    <d v="2014-10-10T17:47:59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0.95"/>
    <n v="1111.1111111111111"/>
    <x v="2"/>
    <s v="wearables"/>
    <d v="2016-09-23T15:29:19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0.4"/>
    <n v="9750"/>
    <x v="2"/>
    <s v="wearables"/>
    <d v="2014-12-17T10:30:47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0.35000000000000003"/>
    <n v="28571.428571428572"/>
    <x v="2"/>
    <s v="wearables"/>
    <d v="2015-06-18T20:14:16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7.5333333333333332"/>
    <n v="413.79310344827587"/>
    <x v="2"/>
    <s v="wearables"/>
    <d v="2015-03-14T15:59:35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18.64"/>
    <n v="833.33333333333337"/>
    <x v="2"/>
    <s v="wearables"/>
    <d v="2016-11-14T17:04:21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4.0000000000000001E-3"/>
    <n v="50000"/>
    <x v="2"/>
    <s v="wearables"/>
    <d v="2014-07-18T19:58:18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10.02"/>
    <n v="1785.7142857142858"/>
    <x v="2"/>
    <s v="wearables"/>
    <d v="2016-09-19T08:57:43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4.5600000000000005"/>
    <n v="600"/>
    <x v="2"/>
    <s v="wearables"/>
    <d v="2015-03-27T19:57:02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21.5075"/>
    <n v="7142.8571428571431"/>
    <x v="2"/>
    <s v="wearables"/>
    <d v="2016-06-06T15:00:58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29.276666666666667"/>
    <n v="290.32258064516128"/>
    <x v="2"/>
    <s v="wearables"/>
    <d v="2016-05-16T17:02:00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39.426666666666662"/>
    <n v="2000"/>
    <x v="2"/>
    <s v="wearables"/>
    <d v="2014-12-11T16:37:32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21.628"/>
    <n v="232.55813953488371"/>
    <x v="2"/>
    <s v="wearables"/>
    <d v="2014-12-01T05:16:04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0.20500000000000002"/>
    <n v="33333.333333333336"/>
    <x v="2"/>
    <s v="wearables"/>
    <d v="2014-07-18T20:10:17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0.03"/>
    <n v="25000"/>
    <x v="2"/>
    <s v="wearables"/>
    <d v="2014-06-13T02:47:07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14.85"/>
    <n v="230.76923076923077"/>
    <x v="2"/>
    <s v="wearables"/>
    <d v="2014-12-02T22:20:04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.4710000000000001"/>
    <n v="4166.666666666667"/>
    <x v="2"/>
    <s v="wearables"/>
    <d v="2015-01-08T18:26:21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25.584"/>
    <n v="520.83333333333337"/>
    <x v="2"/>
    <s v="wearables"/>
    <d v="2016-05-14T09:41:35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3.8206896551724134"/>
    <n v="1705.8823529411766"/>
    <x v="2"/>
    <s v="wearables"/>
    <d v="2016-04-21T09:02:18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15.485964912280703"/>
    <n v="606.38297872340422"/>
    <x v="2"/>
    <s v="wearables"/>
    <d v="2016-07-05T16:41:49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25.912000000000003"/>
    <n v="581.39534883720933"/>
    <x v="2"/>
    <s v="wearables"/>
    <d v="2014-08-13T12:02:11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0.04"/>
    <n v="2500"/>
    <x v="2"/>
    <s v="wearables"/>
    <d v="2016-09-26T19:20:04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0.106"/>
    <n v="12500"/>
    <x v="2"/>
    <s v="wearables"/>
    <d v="2017-02-12T18:22:02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0.85142857142857142"/>
    <n v="11666.666666666666"/>
    <x v="2"/>
    <s v="wearables"/>
    <d v="2016-09-21T21:36:04"/>
    <d v="2016-10-31T21:36:04"/>
    <x v="683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.4837500000000006"/>
    <n v="2370.3703703703704"/>
    <x v="2"/>
    <s v="wearables"/>
    <d v="2014-06-19T11:21:31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27.650000000000002"/>
    <n v="200"/>
    <x v="2"/>
    <s v="wearables"/>
    <d v="2014-11-28T20:47:52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e v="#DIV/0!"/>
    <x v="2"/>
    <s v="wearables"/>
    <d v="2015-07-04T16:09:30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3.55"/>
    <n v="16666.666666666668"/>
    <x v="2"/>
    <s v="wearables"/>
    <d v="2016-12-07T18:00:53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72.989999999999995"/>
    <n v="555.55555555555554"/>
    <x v="2"/>
    <s v="wearables"/>
    <d v="2015-09-15T02:30:53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57.648750000000007"/>
    <n v="595.23809523809518"/>
    <x v="2"/>
    <s v="wearables"/>
    <d v="2016-11-01T16:01:37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12.34"/>
    <n v="588.23529411764707"/>
    <x v="2"/>
    <s v="wearables"/>
    <d v="2016-07-28T15:14:01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0.52"/>
    <n v="5000"/>
    <x v="2"/>
    <s v="wearables"/>
    <d v="2015-06-03T00:40:46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6.5299999999999994"/>
    <n v="99.50248756218906"/>
    <x v="2"/>
    <s v="wearables"/>
    <d v="2016-11-22T09:01:03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35.338000000000001"/>
    <n v="337.83783783783781"/>
    <x v="2"/>
    <s v="wearables"/>
    <d v="2015-03-31T19:23:47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0.39333333333333331"/>
    <n v="21428.571428571428"/>
    <x v="2"/>
    <s v="wearables"/>
    <d v="2017-01-02T15:55:59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.06"/>
    <n v="8571.4285714285706"/>
    <x v="2"/>
    <s v="wearables"/>
    <d v="2014-10-01T12:30:20"/>
    <d v="2014-10-31T12:30:20"/>
    <x v="695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5.7142857142857147E-4"/>
    <n v="175000"/>
    <x v="2"/>
    <s v="wearables"/>
    <d v="2014-06-25T22:15:02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46.379999999999995"/>
    <n v="43.859649122807021"/>
    <x v="2"/>
    <s v="wearables"/>
    <d v="2016-01-19T12:33:09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15.39"/>
    <n v="3448.2758620689656"/>
    <x v="2"/>
    <s v="wearables"/>
    <d v="2014-08-15T22:20:45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82.422107692307705"/>
    <n v="146.06741573033707"/>
    <x v="2"/>
    <s v="wearables"/>
    <d v="2013-10-16T11:39:08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2.6866666666666665"/>
    <n v="483.87096774193549"/>
    <x v="2"/>
    <s v="wearables"/>
    <d v="2016-12-11T16:31:21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26.6"/>
    <n v="1095.2380952380952"/>
    <x v="2"/>
    <s v="wearables"/>
    <d v="2014-06-23T15:54:40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30.813400000000001"/>
    <n v="405.40540540540542"/>
    <x v="2"/>
    <s v="wearables"/>
    <d v="2016-10-25T17:26:27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5.58"/>
    <n v="2142.8571428571427"/>
    <x v="2"/>
    <s v="wearables"/>
    <d v="2016-12-07T22:49:09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0.87454545454545463"/>
    <n v="13750"/>
    <x v="2"/>
    <s v="wearables"/>
    <d v="2016-12-22T04:37:48"/>
    <d v="2017-02-20T04:37:48"/>
    <x v="704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0.97699999999999987"/>
    <n v="20000"/>
    <x v="2"/>
    <s v="wearables"/>
    <d v="2016-12-22T11:47:58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e v="#DIV/0!"/>
    <x v="2"/>
    <s v="wearables"/>
    <d v="2016-11-02T23:53:03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78.927352941176466"/>
    <n v="149.12280701754386"/>
    <x v="2"/>
    <s v="wearables"/>
    <d v="2016-11-22T15:55:27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22.092500000000001"/>
    <n v="108.40108401084011"/>
    <x v="2"/>
    <s v="wearables"/>
    <d v="2014-07-15T13:56:40"/>
    <d v="2014-09-13T13:56:40"/>
    <x v="708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0.40666666666666662"/>
    <n v="7500"/>
    <x v="2"/>
    <s v="wearables"/>
    <d v="2014-11-05T00:59:19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e v="#DIV/0!"/>
    <x v="2"/>
    <s v="wearables"/>
    <d v="2014-07-17T23:38:22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33.790999999999997"/>
    <n v="295.85798816568047"/>
    <x v="2"/>
    <s v="wearables"/>
    <d v="2016-11-04T11:01:08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0.21649484536082475"/>
    <n v="12125"/>
    <x v="2"/>
    <s v="wearables"/>
    <d v="2016-01-15T16:20:32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0.79600000000000004"/>
    <n v="25000"/>
    <x v="2"/>
    <s v="wearables"/>
    <d v="2016-05-06T12:42:12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14.993333333333334"/>
    <n v="535.71428571428567"/>
    <x v="2"/>
    <s v="wearables"/>
    <d v="2016-12-30T18:54:42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.0509090909090908"/>
    <n v="2291.6666666666665"/>
    <x v="2"/>
    <s v="wearables"/>
    <d v="2015-09-26T02:10:40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10.214285714285715"/>
    <n v="437.5"/>
    <x v="2"/>
    <s v="wearables"/>
    <d v="2014-10-28T15:48:27"/>
    <d v="2014-12-01T00:00:00"/>
    <x v="716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0.30499999999999999"/>
    <n v="25000"/>
    <x v="2"/>
    <s v="wearables"/>
    <d v="2014-08-06T20:30:02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0.75"/>
    <n v="3000"/>
    <x v="2"/>
    <s v="wearables"/>
    <d v="2017-01-17T20:17:27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.2933333333333332"/>
    <n v="1500"/>
    <x v="2"/>
    <s v="wearables"/>
    <d v="2016-02-09T00:57:56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43.94736842105263"/>
    <n v="46.341463414634148"/>
    <x v="3"/>
    <s v="nonfiction"/>
    <d v="2012-01-01T15:34:51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22.10975609756099"/>
    <n v="68.907563025210081"/>
    <x v="3"/>
    <s v="nonfiction"/>
    <d v="2014-06-17T13:43:27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32.024"/>
    <n v="163.3986928104575"/>
    <x v="3"/>
    <s v="nonfiction"/>
    <d v="2012-03-09T19:19:38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09.38000000000001"/>
    <n v="50"/>
    <x v="3"/>
    <s v="nonfiction"/>
    <d v="2015-06-29T19:35:49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n v="105.47157142857144"/>
    <n v="48.951048951048953"/>
    <x v="3"/>
    <s v="nonfiction"/>
    <d v="2011-05-31T15:19:23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00.35000000000001"/>
    <n v="142.85714285714286"/>
    <x v="3"/>
    <s v="nonfiction"/>
    <d v="2015-11-13T15:01:52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01.4"/>
    <n v="71.428571428571431"/>
    <x v="3"/>
    <s v="nonfiction"/>
    <d v="2013-03-13T01:01:27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55.51428571428571"/>
    <n v="23.48993288590604"/>
    <x v="3"/>
    <s v="nonfiction"/>
    <d v="2012-12-04T00:29:09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05.566"/>
    <n v="57.692307692307693"/>
    <x v="3"/>
    <s v="nonfiction"/>
    <d v="2011-07-07T20:05:57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30.65"/>
    <n v="33.333333333333336"/>
    <x v="3"/>
    <s v="nonfiction"/>
    <d v="2012-07-21T04:27:41"/>
    <d v="2012-09-19T04:27:41"/>
    <x v="729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32.19"/>
    <n v="75.471698113207552"/>
    <x v="3"/>
    <s v="nonfiction"/>
    <d v="2011-11-07T17:53:11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26"/>
    <n v="70.422535211267601"/>
    <x v="3"/>
    <s v="nonfiction"/>
    <d v="2011-12-02T19:05:47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60"/>
    <n v="3.0769230769230771"/>
    <x v="3"/>
    <s v="nonfiction"/>
    <d v="2013-07-31T10:11:01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20.48"/>
    <n v="14.792899408284024"/>
    <x v="3"/>
    <s v="nonfiction"/>
    <d v="2013-11-20T10:04:52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25.52941176470588"/>
    <n v="149.12280701754386"/>
    <x v="3"/>
    <s v="nonfiction"/>
    <d v="2015-04-08T03:57:00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n v="114.40638297872341"/>
    <n v="205.24017467248908"/>
    <x v="3"/>
    <s v="nonfiction"/>
    <d v="2014-11-03T00:42:26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15.13888888888891"/>
    <n v="33.333333333333336"/>
    <x v="3"/>
    <s v="nonfiction"/>
    <d v="2013-11-01T17:37:20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22.39999999999999"/>
    <n v="46.296296296296298"/>
    <x v="3"/>
    <s v="nonfiction"/>
    <d v="2014-01-28T06:36:27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06.73333333333332"/>
    <n v="36.585365853658537"/>
    <x v="3"/>
    <s v="nonfiction"/>
    <d v="2014-10-31T14:29:54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58.33333333333331"/>
    <n v="43.165467625899282"/>
    <x v="3"/>
    <s v="nonfiction"/>
    <d v="2014-07-09T12:03:49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07.4"/>
    <n v="157.89473684210526"/>
    <x v="3"/>
    <s v="nonfiction"/>
    <d v="2015-06-07T03:31:22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02.25999999999999"/>
    <n v="138.29787234042553"/>
    <x v="3"/>
    <s v="nonfiction"/>
    <d v="2013-05-07T15:33:26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10.71428571428572"/>
    <n v="60.869565217391305"/>
    <x v="3"/>
    <s v="nonfiction"/>
    <d v="2014-02-19T22:01:52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48"/>
    <n v="36.666666666666664"/>
    <x v="3"/>
    <s v="nonfiction"/>
    <d v="2012-03-22T17:01:25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02.32000000000001"/>
    <n v="80.645161290322577"/>
    <x v="3"/>
    <s v="nonfiction"/>
    <d v="2012-11-13T22:58:23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79.09909909909908"/>
    <n v="30"/>
    <x v="3"/>
    <s v="nonfiction"/>
    <d v="2013-04-03T13:44:05"/>
    <d v="2013-05-03T13:44:05"/>
    <x v="74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11.08135252761969"/>
    <n v="30.793814432989691"/>
    <x v="3"/>
    <s v="nonfiction"/>
    <d v="2012-09-05T01:01:49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00.04285714285714"/>
    <n v="127.27272727272727"/>
    <x v="3"/>
    <s v="nonfiction"/>
    <d v="2014-12-15T13:10:19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00.25"/>
    <n v="45.454545454545453"/>
    <x v="3"/>
    <s v="nonfiction"/>
    <d v="2014-07-11T20:19:26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05.56"/>
    <n v="90.909090909090907"/>
    <x v="3"/>
    <s v="nonfiction"/>
    <d v="2016-12-29T22:35:30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02.58775877587757"/>
    <n v="75.322033898305079"/>
    <x v="3"/>
    <s v="nonfiction"/>
    <d v="2013-01-25T21:04:32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18.5"/>
    <n v="48.387096774193552"/>
    <x v="3"/>
    <s v="nonfiction"/>
    <d v="2011-06-19T15:07:55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11.7"/>
    <n v="47.61904761904762"/>
    <x v="3"/>
    <s v="nonfiction"/>
    <d v="2016-09-26T10:06:57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28"/>
    <n v="384.61538461538464"/>
    <x v="3"/>
    <s v="nonfiction"/>
    <d v="2015-01-15T14:09:51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03.75000000000001"/>
    <n v="40.816326530612244"/>
    <x v="3"/>
    <s v="nonfiction"/>
    <d v="2012-12-06T17:58:41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01.9076"/>
    <n v="36.764705882352942"/>
    <x v="3"/>
    <s v="nonfiction"/>
    <d v="2013-04-19T14:31:17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17.71428571428571"/>
    <n v="31.818181818181817"/>
    <x v="3"/>
    <s v="nonfiction"/>
    <d v="2011-02-16T18:24:19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38"/>
    <n v="13.888888888888889"/>
    <x v="3"/>
    <s v="nonfiction"/>
    <d v="2012-11-22T01:18:34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02"/>
    <n v="131.57894736842104"/>
    <x v="3"/>
    <s v="nonfiction"/>
    <d v="2010-09-08T20:04:28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01.92000000000002"/>
    <n v="50.505050505050505"/>
    <x v="3"/>
    <s v="nonfiction"/>
    <d v="2014-05-30T07:55:39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e v="#DIV/0!"/>
    <x v="3"/>
    <s v="fiction"/>
    <d v="2016-10-27T18:20:13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4.7"/>
    <n v="833.33333333333337"/>
    <x v="3"/>
    <s v="fiction"/>
    <d v="2014-01-03T18:02:06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e v="#DIV/0!"/>
    <x v="3"/>
    <s v="fiction"/>
    <d v="2016-11-16T20:36:10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0.11655011655011654"/>
    <n v="4290"/>
    <x v="3"/>
    <s v="fiction"/>
    <d v="2013-07-16T10:43:28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e v="#DIV/0!"/>
    <x v="3"/>
    <s v="fiction"/>
    <d v="2015-08-11T04:09:21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36.014285714285712"/>
    <n v="159.09090909090909"/>
    <x v="3"/>
    <s v="fiction"/>
    <d v="2014-09-19T13:01:24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e v="#DIV/0!"/>
    <x v="3"/>
    <s v="fiction"/>
    <d v="2015-01-17T18:48:03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n v="3.54"/>
    <n v="1666.6666666666667"/>
    <x v="3"/>
    <s v="fiction"/>
    <d v="2015-04-21T03:26:50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e v="#DIV/0!"/>
    <x v="3"/>
    <s v="fiction"/>
    <d v="2013-11-16T04:58:10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41.4"/>
    <n v="76.92307692307692"/>
    <x v="3"/>
    <s v="fiction"/>
    <d v="2013-11-26T23:54:54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e v="#DIV/0!"/>
    <x v="3"/>
    <s v="fiction"/>
    <d v="2013-01-15T23:59:29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2.6315789473684209E-2"/>
    <n v="38000"/>
    <x v="3"/>
    <s v="fiction"/>
    <d v="2015-12-11T19:46:42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.3333333333333335"/>
    <n v="1500"/>
    <x v="3"/>
    <s v="fiction"/>
    <d v="2009-09-12T01:21:59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0.85129023676509719"/>
    <n v="1879.5"/>
    <x v="3"/>
    <s v="fiction"/>
    <d v="2015-04-06T17:39:45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70.199999999999989"/>
    <n v="55.555555555555557"/>
    <x v="3"/>
    <s v="fiction"/>
    <d v="2014-01-24T18:43:38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1.7000000000000002"/>
    <n v="2000"/>
    <x v="3"/>
    <s v="fiction"/>
    <d v="2011-11-16T01:26:35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51.4"/>
    <n v="122.80701754385964"/>
    <x v="3"/>
    <s v="fiction"/>
    <d v="2015-09-03T16:27:25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0.70000000000000007"/>
    <n v="1000"/>
    <x v="3"/>
    <s v="fiction"/>
    <d v="2013-07-01T23:32:57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0.4"/>
    <n v="500"/>
    <x v="3"/>
    <s v="fiction"/>
    <d v="2014-03-31T16:51:20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2.666666666666667"/>
    <n v="2500"/>
    <x v="3"/>
    <s v="fiction"/>
    <d v="2010-09-15T16:25:05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04"/>
    <n v="37.037037037037038"/>
    <x v="4"/>
    <s v="rock"/>
    <d v="2011-04-03T16:10:25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33.15375"/>
    <n v="32"/>
    <x v="4"/>
    <s v="rock"/>
    <d v="2013-05-09T00:01:14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00"/>
    <n v="50"/>
    <x v="4"/>
    <s v="rock"/>
    <d v="2012-07-26T18:11:42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48.13333333333333"/>
    <n v="42.857142857142854"/>
    <x v="4"/>
    <s v="rock"/>
    <d v="2012-03-19T18:34:09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02.49999999999999"/>
    <n v="100"/>
    <x v="4"/>
    <s v="rock"/>
    <d v="2014-02-05T03:35:19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80.62799999999999"/>
    <n v="17.241379310344829"/>
    <x v="4"/>
    <s v="rock"/>
    <d v="2013-01-29T14:15:15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42.79999999999998"/>
    <n v="113.63636363636364"/>
    <x v="4"/>
    <s v="rock"/>
    <d v="2012-03-15T01:20:34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14.16666666666666"/>
    <n v="70.588235294117652"/>
    <x v="4"/>
    <s v="rock"/>
    <d v="2013-10-02T15:03:46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03.505"/>
    <n v="29.411764705882351"/>
    <x v="4"/>
    <s v="rock"/>
    <d v="2012-05-30T00:09:48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09.41176470588236"/>
    <n v="121.42857142857143"/>
    <x v="4"/>
    <s v="rock"/>
    <d v="2013-01-03T04:28:00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44.37459999999999"/>
    <n v="64.102564102564102"/>
    <x v="4"/>
    <s v="rock"/>
    <d v="2013-01-02T01:08:59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03.86666666666666"/>
    <n v="58.59375"/>
    <x v="4"/>
    <s v="rock"/>
    <d v="2013-10-10T18:44:06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00.44440000000002"/>
    <n v="41.666666666666664"/>
    <x v="4"/>
    <s v="rock"/>
    <d v="2013-10-08T20:58:03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02.77927272727271"/>
    <n v="85.9375"/>
    <x v="4"/>
    <s v="rock"/>
    <d v="2013-06-17T17:47:24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05.31250000000001"/>
    <n v="150.9433962264151"/>
    <x v="4"/>
    <s v="rock"/>
    <d v="2011-07-12T02:45:37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11.78571428571429"/>
    <n v="76.086956521739125"/>
    <x v="4"/>
    <s v="rock"/>
    <d v="2012-02-24T14:42:46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n v="101.35000000000001"/>
    <n v="111.11111111111111"/>
    <x v="4"/>
    <s v="rock"/>
    <d v="2013-08-16T21:11:25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07.53333333333333"/>
    <n v="42.25352112676056"/>
    <x v="4"/>
    <s v="rock"/>
    <d v="2012-03-28T23:51:28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14.88571428571429"/>
    <n v="40.229885057471265"/>
    <x v="4"/>
    <s v="rock"/>
    <d v="2014-08-31T14:09:47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00.02"/>
    <n v="178.57142857142858"/>
    <x v="4"/>
    <s v="rock"/>
    <d v="2012-03-28T16:00:46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52.13333333333335"/>
    <n v="26.785714285714285"/>
    <x v="4"/>
    <s v="rock"/>
    <d v="2014-08-12T10:24:14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11.52149999999999"/>
    <n v="39.215686274509807"/>
    <x v="4"/>
    <s v="rock"/>
    <d v="2011-06-01T19:05:20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01.33333333333334"/>
    <n v="80"/>
    <x v="4"/>
    <s v="rock"/>
    <d v="2012-08-02T00:32:04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23.2608695652174"/>
    <n v="60.526315789473685"/>
    <x v="4"/>
    <s v="rock"/>
    <d v="2011-05-02T22:47:58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00"/>
    <n v="305.55555555555554"/>
    <x v="4"/>
    <s v="rock"/>
    <d v="2011-07-06T02:32:06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05"/>
    <n v="55.555555555555557"/>
    <x v="4"/>
    <s v="rock"/>
    <d v="2011-05-27T19:45:12"/>
    <d v="2011-07-16T23:00:00"/>
    <x v="805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04.4375"/>
    <n v="112.67605633802818"/>
    <x v="4"/>
    <s v="rock"/>
    <d v="2011-08-08T16:35:39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05.125"/>
    <n v="70.175438596491233"/>
    <x v="4"/>
    <s v="rock"/>
    <d v="2017-01-24T15:05:11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00"/>
    <n v="104.65116279069767"/>
    <x v="4"/>
    <s v="rock"/>
    <d v="2014-11-19T02:24:46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03.77499999999999"/>
    <n v="76.92307692307692"/>
    <x v="4"/>
    <s v="rock"/>
    <d v="2013-12-20T20:00:30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05"/>
    <n v="55.555555555555557"/>
    <x v="4"/>
    <s v="rock"/>
    <d v="2012-08-02T01:21:02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04"/>
    <n v="83.333333333333329"/>
    <x v="4"/>
    <s v="rock"/>
    <d v="2013-06-18T15:26:42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51.83333333333334"/>
    <n v="18.181818181818183"/>
    <x v="4"/>
    <s v="rock"/>
    <d v="2013-01-08T00:25:52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59.99600000000001"/>
    <n v="15.625"/>
    <x v="4"/>
    <s v="rock"/>
    <d v="2012-06-20T23:02:45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27.3"/>
    <n v="35.714285714285715"/>
    <x v="4"/>
    <s v="rock"/>
    <d v="2011-05-16T17:50:01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07"/>
    <n v="93.023255813953483"/>
    <x v="4"/>
    <s v="rock"/>
    <d v="2014-10-02T22:01:43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15.12214285714286"/>
    <n v="34.146341463414636"/>
    <x v="4"/>
    <s v="rock"/>
    <d v="2013-03-08T20:54:03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37.11066666666665"/>
    <n v="65.217391304347828"/>
    <x v="4"/>
    <s v="rock"/>
    <d v="2012-01-17T14:23:31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55.71428571428572"/>
    <n v="18.421052631578949"/>
    <x v="4"/>
    <s v="rock"/>
    <d v="2012-07-30T21:11:21"/>
    <d v="2012-08-07T17:01:00"/>
    <x v="818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08.74999999999999"/>
    <n v="28.571428571428573"/>
    <x v="4"/>
    <s v="rock"/>
    <d v="2013-12-11T23:57:34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34.05000000000001"/>
    <n v="52.631578947368418"/>
    <x v="4"/>
    <s v="rock"/>
    <d v="2014-05-09T20:12:22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00"/>
    <n v="224.12820512820514"/>
    <x v="4"/>
    <s v="rock"/>
    <d v="2015-03-30T22:07:45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19.16666666666667"/>
    <n v="43.478260869565219"/>
    <x v="4"/>
    <s v="rock"/>
    <d v="2012-09-05T22:44:10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79.5"/>
    <n v="24.242424242424242"/>
    <x v="4"/>
    <s v="rock"/>
    <d v="2015-02-20T23:20:52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34.38124999999999"/>
    <n v="29.62962962962963"/>
    <x v="4"/>
    <s v="rock"/>
    <d v="2010-03-13T05:48:38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00.43200000000002"/>
    <n v="126.26262626262626"/>
    <x v="4"/>
    <s v="rock"/>
    <d v="2012-10-04T07:21:24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01.45454545454547"/>
    <n v="112.24489795918367"/>
    <x v="4"/>
    <s v="rock"/>
    <d v="2012-03-05T00:55:30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03.33333333333334"/>
    <n v="27.272727272727273"/>
    <x v="4"/>
    <s v="rock"/>
    <d v="2012-01-19T11:21:47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07"/>
    <n v="34.210526315789473"/>
    <x v="4"/>
    <s v="rock"/>
    <d v="2012-06-13T01:13:02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04"/>
    <n v="31.25"/>
    <x v="4"/>
    <s v="rock"/>
    <d v="2016-05-14T19:14:00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07.83333333333334"/>
    <n v="56.25"/>
    <x v="4"/>
    <s v="rock"/>
    <d v="2013-02-20T12:37:05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33.33333333333334"/>
    <n v="75"/>
    <x v="4"/>
    <s v="rock"/>
    <d v="2012-03-28T15:31:34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00.60706666666665"/>
    <n v="97.402597402597408"/>
    <x v="4"/>
    <s v="rock"/>
    <d v="2011-11-22T16:12:15"/>
    <d v="2012-01-21T08:13:00"/>
    <x v="832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01.66666666666666"/>
    <n v="146.34146341463415"/>
    <x v="4"/>
    <s v="rock"/>
    <d v="2014-03-20T21:04:35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31.0181818181818"/>
    <n v="73.333333333333329"/>
    <x v="4"/>
    <s v="rock"/>
    <d v="2013-05-28T19:44:52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17.25000000000001"/>
    <n v="50"/>
    <x v="4"/>
    <s v="rock"/>
    <d v="2012-04-06T10:59:18"/>
    <d v="2012-05-19T03:00:00"/>
    <x v="835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00.93039999999999"/>
    <n v="108.69565217391305"/>
    <x v="4"/>
    <s v="rock"/>
    <d v="2013-09-07T01:21:58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21.8"/>
    <n v="40.322580645161288"/>
    <x v="4"/>
    <s v="rock"/>
    <d v="2014-04-01T23:57:42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45.4"/>
    <n v="32.786885245901637"/>
    <x v="4"/>
    <s v="rock"/>
    <d v="2011-12-18T21:33:05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16.61660000000001"/>
    <n v="52.083333333333336"/>
    <x v="4"/>
    <s v="rock"/>
    <d v="2012-08-23T18:19:16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20.4166"/>
    <n v="52.631578947368418"/>
    <x v="4"/>
    <s v="metal"/>
    <d v="2016-08-25T05:26:27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01.32000000000001"/>
    <n v="53.191489361702125"/>
    <x v="4"/>
    <s v="metal"/>
    <d v="2014-10-11T20:07:43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04.32"/>
    <n v="64.102564102564102"/>
    <x v="4"/>
    <s v="metal"/>
    <d v="2013-09-09T14:13:03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67.13333333333333"/>
    <n v="23.622047244094489"/>
    <x v="4"/>
    <s v="metal"/>
    <d v="2016-11-21T06:11:20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94.13333333333333"/>
    <n v="18.867924528301888"/>
    <x v="4"/>
    <s v="metal"/>
    <d v="2014-09-23T16:25:52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20.3802"/>
    <n v="28.248587570621471"/>
    <x v="4"/>
    <s v="metal"/>
    <d v="2016-07-27T04:56:36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22.00090909090908"/>
    <n v="23.404255319148938"/>
    <x v="4"/>
    <s v="metal"/>
    <d v="2014-02-24T09:24:15"/>
    <d v="2014-03-10T14:00:00"/>
    <x v="846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00"/>
    <n v="10"/>
    <x v="4"/>
    <s v="metal"/>
    <d v="2015-06-10T19:09:36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00"/>
    <n v="18.75"/>
    <x v="4"/>
    <s v="metal"/>
    <d v="2015-03-15T19:00:33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n v="119.9"/>
    <n v="34.782608695652172"/>
    <x v="4"/>
    <s v="metal"/>
    <d v="2015-02-16T03:34:24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55.17499999999998"/>
    <n v="30.075187969924812"/>
    <x v="4"/>
    <s v="metal"/>
    <d v="2016-03-23T19:51:57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30.44999999999999"/>
    <n v="28.571428571428573"/>
    <x v="4"/>
    <s v="metal"/>
    <d v="2016-06-01T21:07:33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04.97142857142859"/>
    <n v="56.451612903225808"/>
    <x v="4"/>
    <s v="metal"/>
    <d v="2016-10-13T19:19:55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00"/>
    <n v="30"/>
    <x v="4"/>
    <s v="metal"/>
    <d v="2015-01-17T19:58:29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18.2205035971223"/>
    <n v="55.711422845691381"/>
    <x v="4"/>
    <s v="metal"/>
    <d v="2016-11-28T05:05:46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03.44827586206897"/>
    <n v="30.851063829787233"/>
    <x v="4"/>
    <s v="metal"/>
    <d v="2016-06-24T03:00:17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18.00000000000003"/>
    <n v="8.9285714285714288"/>
    <x v="4"/>
    <s v="metal"/>
    <d v="2016-08-27T07:29:16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00"/>
    <n v="50"/>
    <x v="4"/>
    <s v="metal"/>
    <d v="2015-10-14T13:57:11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44.00583333333333"/>
    <n v="15.789473684210526"/>
    <x v="4"/>
    <s v="metal"/>
    <d v="2015-03-16T17:53:38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04.67500000000001"/>
    <n v="40.816326530612244"/>
    <x v="4"/>
    <s v="metal"/>
    <d v="2015-05-04T19:41:08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18.142857142857142"/>
    <n v="291.66666666666669"/>
    <x v="4"/>
    <s v="jazz"/>
    <d v="2013-10-23T11:35:13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.2444444444444445"/>
    <n v="2250"/>
    <x v="4"/>
    <s v="jazz"/>
    <d v="2016-08-17T23:10:04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0.33999999999999997"/>
    <n v="12500"/>
    <x v="4"/>
    <s v="jazz"/>
    <d v="2013-10-12T13:19:08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4.5"/>
    <n v="400"/>
    <x v="4"/>
    <s v="jazz"/>
    <d v="2012-01-13T02:49:26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41.53846153846154"/>
    <n v="82.278481012658233"/>
    <x v="4"/>
    <s v="jazz"/>
    <d v="2013-09-24T02:33:58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.0454545454545454"/>
    <n v="1100"/>
    <x v="4"/>
    <s v="jazz"/>
    <d v="2012-11-17T18:33:17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18.285714285714285"/>
    <n v="318.18181818181819"/>
    <x v="4"/>
    <s v="jazz"/>
    <d v="2015-01-21T15:18:38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24.02"/>
    <n v="454.54545454545456"/>
    <x v="4"/>
    <s v="jazz"/>
    <d v="2009-10-02T02:31:46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0.1111111111111111"/>
    <n v="45000"/>
    <x v="4"/>
    <s v="jazz"/>
    <d v="2013-12-08T00:39:58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11.818181818181818"/>
    <n v="2933.3333333333335"/>
    <x v="4"/>
    <s v="jazz"/>
    <d v="2013-03-09T20:17:37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0.31"/>
    <n v="4000"/>
    <x v="4"/>
    <s v="jazz"/>
    <d v="2013-08-02T00:32:03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.416666666666667"/>
    <n v="500"/>
    <x v="4"/>
    <s v="jazz"/>
    <d v="2013-10-30T13:28:15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0.8125"/>
    <n v="4000"/>
    <x v="4"/>
    <s v="jazz"/>
    <d v="2011-01-24T19:48:47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.2857142857142856"/>
    <n v="700"/>
    <x v="4"/>
    <s v="jazz"/>
    <d v="2012-10-02T04:00:40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24.333333333333336"/>
    <n v="142.85714285714286"/>
    <x v="4"/>
    <s v="jazz"/>
    <d v="2013-04-04T14:00:34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e v="#DIV/0!"/>
    <x v="4"/>
    <s v="jazz"/>
    <d v="2015-09-01T17:22:11"/>
    <d v="2015-09-21T17:22:11"/>
    <x v="875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40.799492385786799"/>
    <n v="70.044444444444451"/>
    <x v="4"/>
    <s v="jazz"/>
    <d v="2013-01-02T11:55:27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67.55"/>
    <n v="68.965517241379317"/>
    <x v="4"/>
    <s v="jazz"/>
    <d v="2013-11-19T18:56:00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.3"/>
    <n v="2500"/>
    <x v="4"/>
    <s v="jazz"/>
    <d v="2010-11-23T05:35:24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30.666666666666664"/>
    <n v="70"/>
    <x v="4"/>
    <s v="jazz"/>
    <d v="2012-05-08T19:55:05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2.9894179894179893"/>
    <n v="472.5"/>
    <x v="4"/>
    <s v="indie rock"/>
    <d v="2012-09-27T07:42:18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0.8"/>
    <n v="3750"/>
    <x v="4"/>
    <s v="indie rock"/>
    <d v="2011-11-30T06:01:26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20.133333333333333"/>
    <n v="107.14285714285714"/>
    <x v="4"/>
    <s v="indie rock"/>
    <d v="2011-08-04T20:39:10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40.020000000000003"/>
    <n v="208.33333333333334"/>
    <x v="4"/>
    <s v="indie rock"/>
    <d v="2016-01-02T22:27:15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1"/>
    <n v="1000"/>
    <x v="4"/>
    <s v="indie rock"/>
    <d v="2012-03-13T19:15:46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75"/>
    <n v="47.61904761904762"/>
    <x v="4"/>
    <s v="indie rock"/>
    <d v="2016-12-09T22:35:11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41"/>
    <n v="71.428571428571431"/>
    <x v="4"/>
    <s v="indie rock"/>
    <d v="2016-08-21T20:53:33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e v="#DIV/0!"/>
    <x v="4"/>
    <s v="indie rock"/>
    <d v="2012-04-27T23:00:55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.1999999999999993"/>
    <n v="250"/>
    <x v="4"/>
    <s v="indie rock"/>
    <d v="2011-07-27T18:04:45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.4412800000000008"/>
    <n v="781.25"/>
    <x v="4"/>
    <s v="indie rock"/>
    <d v="2014-09-05T18:49:03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.1666666666666661"/>
    <n v="750"/>
    <x v="4"/>
    <s v="indie rock"/>
    <d v="2013-10-22T16:46:19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.25"/>
    <n v="888.88888888888891"/>
    <x v="4"/>
    <s v="indie rock"/>
    <d v="2014-07-22T00:45:30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40.75"/>
    <n v="352.94117647058823"/>
    <x v="4"/>
    <s v="indie rock"/>
    <d v="2010-05-06T04:48:03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10"/>
    <n v="400"/>
    <x v="4"/>
    <s v="indie rock"/>
    <d v="2015-03-02T21:32:43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39.17"/>
    <n v="377.35849056603774"/>
    <x v="4"/>
    <s v="indie rock"/>
    <d v="2016-05-06T23:33:30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.4375"/>
    <n v="1142.8571428571429"/>
    <x v="4"/>
    <s v="indie rock"/>
    <d v="2010-09-10T03:03:49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40"/>
    <n v="111.11111111111111"/>
    <x v="4"/>
    <s v="indie rock"/>
    <d v="2015-08-02T20:57:06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e v="#DIV/0!"/>
    <x v="4"/>
    <s v="indie rock"/>
    <d v="2012-10-29T16:31:48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2.8000000000000003"/>
    <n v="1250"/>
    <x v="4"/>
    <s v="indie rock"/>
    <d v="2011-12-01T18:11:50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37.333333333333336"/>
    <n v="93.75"/>
    <x v="4"/>
    <s v="indie rock"/>
    <d v="2011-04-13T02:22:42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0.42"/>
    <n v="2500"/>
    <x v="4"/>
    <s v="jazz"/>
    <d v="2016-02-29T20:23:22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e v="#DIV/0!"/>
    <x v="4"/>
    <s v="jazz"/>
    <d v="2010-04-23T19:28:34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0.3"/>
    <n v="10000"/>
    <x v="4"/>
    <s v="jazz"/>
    <d v="2014-07-09T23:10:22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.2"/>
    <n v="1250"/>
    <x v="4"/>
    <s v="jazz"/>
    <d v="2012-08-28T19:06:20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0.30199999999999999"/>
    <n v="16666.666666666668"/>
    <x v="4"/>
    <s v="jazz"/>
    <d v="2015-12-04T01:55:37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.0153846153846153"/>
    <n v="1083.3333333333333"/>
    <x v="4"/>
    <s v="jazz"/>
    <d v="2010-11-25T05:45:26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e v="#DIV/0!"/>
    <x v="4"/>
    <s v="jazz"/>
    <d v="2014-02-11T04:33:10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e v="#DIV/0!"/>
    <x v="4"/>
    <s v="jazz"/>
    <d v="2011-08-12T04:37:03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e v="#DIV/0!"/>
    <x v="4"/>
    <s v="jazz"/>
    <d v="2010-06-11T19:14:15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.25"/>
    <n v="2000"/>
    <x v="4"/>
    <s v="jazz"/>
    <d v="2012-06-21T16:34:00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22.363636363636363"/>
    <n v="110"/>
    <x v="4"/>
    <s v="jazz"/>
    <d v="2017-01-02T13:05:19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e v="#DIV/0!"/>
    <x v="4"/>
    <s v="jazz"/>
    <d v="2014-01-03T00:07:25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0.85714285714285721"/>
    <n v="1750"/>
    <x v="4"/>
    <s v="jazz"/>
    <d v="2012-10-12T02:37:27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6.6066666666666665"/>
    <n v="1250"/>
    <x v="4"/>
    <s v="jazz"/>
    <d v="2012-04-05T03:20:19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e v="#DIV/0!"/>
    <x v="4"/>
    <s v="jazz"/>
    <d v="2012-07-26T18:19:07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5.7692307692307692"/>
    <n v="722.22222222222217"/>
    <x v="4"/>
    <s v="jazz"/>
    <d v="2012-01-29T16:18:34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e v="#DIV/0!"/>
    <x v="4"/>
    <s v="jazz"/>
    <d v="2010-09-13T20:28:54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0.6"/>
    <n v="5000"/>
    <x v="4"/>
    <s v="jazz"/>
    <d v="2014-06-12T22:38:50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.0256410256410255"/>
    <n v="390"/>
    <x v="4"/>
    <s v="jazz"/>
    <d v="2014-11-01T21:59:21"/>
    <d v="2014-12-01T22:59:21"/>
    <x v="918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0.5"/>
    <n v="20000"/>
    <x v="4"/>
    <s v="jazz"/>
    <d v="2012-11-14T15:24:05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e v="#DIV/0!"/>
    <x v="4"/>
    <s v="jazz"/>
    <d v="2013-10-15T16:07:02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30.9"/>
    <n v="750"/>
    <x v="4"/>
    <s v="jazz"/>
    <d v="2011-10-31T04:06:16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21.037037037037038"/>
    <n v="900"/>
    <x v="4"/>
    <s v="jazz"/>
    <d v="2014-08-27T12:43:13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.1999999999999997"/>
    <n v="2500"/>
    <x v="4"/>
    <s v="jazz"/>
    <d v="2014-10-22T23:02:03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10.9"/>
    <n v="200"/>
    <x v="4"/>
    <s v="jazz"/>
    <d v="2013-01-14T22:37:49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2.666666666666667"/>
    <n v="1200"/>
    <x v="4"/>
    <s v="jazz"/>
    <d v="2013-10-28T21:08:31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e v="#DIV/0!"/>
    <x v="4"/>
    <s v="jazz"/>
    <d v="2010-06-09T00:28:50"/>
    <d v="2010-07-08T22:40:00"/>
    <x v="926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e v="#DIV/0!"/>
    <x v="4"/>
    <s v="jazz"/>
    <d v="2012-04-14T19:44:55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10.86206896551724"/>
    <n v="517.85714285714289"/>
    <x v="4"/>
    <s v="jazz"/>
    <d v="2012-09-28T20:41:53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e v="#DIV/0!"/>
    <x v="4"/>
    <s v="jazz"/>
    <d v="2012-03-10T05:42:49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38.333333333333336"/>
    <n v="180"/>
    <x v="4"/>
    <s v="jazz"/>
    <d v="2010-05-14T21:58:26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6.5500000000000007"/>
    <n v="285.71428571428572"/>
    <x v="4"/>
    <s v="jazz"/>
    <d v="2014-02-10T08:38:22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14.536842105263158"/>
    <n v="316.66666666666669"/>
    <x v="4"/>
    <s v="jazz"/>
    <d v="2013-02-05T23:15:45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6"/>
    <n v="1000"/>
    <x v="4"/>
    <s v="jazz"/>
    <d v="2014-03-13T04:03:29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30.4"/>
    <n v="166.66666666666666"/>
    <x v="4"/>
    <s v="jazz"/>
    <d v="2014-04-04T17:41:24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.4285714285714286"/>
    <n v="1750"/>
    <x v="4"/>
    <s v="jazz"/>
    <d v="2015-12-30T08:00:29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e v="#DIV/0!"/>
    <x v="4"/>
    <s v="jazz"/>
    <d v="2011-12-06T00:34:49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.1428571428571428"/>
    <n v="1750"/>
    <x v="4"/>
    <s v="jazz"/>
    <d v="2013-10-04T19:09:17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n v="0.35714285714285715"/>
    <n v="7000"/>
    <x v="4"/>
    <s v="jazz"/>
    <d v="2012-08-03T11:30:48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.4545454545454546"/>
    <n v="1375"/>
    <x v="4"/>
    <s v="jazz"/>
    <d v="2013-05-22T18:18:58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17.155555555555555"/>
    <n v="642.85714285714289"/>
    <x v="2"/>
    <s v="wearables"/>
    <d v="2015-06-27T00:12:06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.3220000000000001"/>
    <n v="1612.9032258064517"/>
    <x v="2"/>
    <s v="wearables"/>
    <d v="2017-01-11T02:19:05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8.9066666666666663"/>
    <n v="468.75"/>
    <x v="2"/>
    <s v="wearables"/>
    <d v="2016-01-13T20:14:20"/>
    <d v="2016-02-18T20:14:20"/>
    <x v="942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9.6333333333333346"/>
    <n v="250"/>
    <x v="2"/>
    <s v="wearables"/>
    <d v="2016-10-30T16:01:45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13.325999999999999"/>
    <n v="520.83333333333337"/>
    <x v="2"/>
    <s v="wearables"/>
    <d v="2016-03-15T14:00:50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.484"/>
    <n v="6250"/>
    <x v="2"/>
    <s v="wearables"/>
    <d v="2016-12-28T20:57:06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1.9066666666666665"/>
    <n v="3000"/>
    <x v="2"/>
    <s v="wearables"/>
    <d v="2016-08-10T18:00:48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e v="#DIV/0!"/>
    <x v="2"/>
    <s v="wearables"/>
    <d v="2016-05-01T18:45:06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n v="12"/>
    <n v="500"/>
    <x v="2"/>
    <s v="wearables"/>
    <d v="2016-02-11T19:52:44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.365"/>
    <n v="2857.1428571428573"/>
    <x v="2"/>
    <s v="wearables"/>
    <d v="2015-12-23T01:02:56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28.04"/>
    <n v="208.33333333333334"/>
    <x v="2"/>
    <s v="wearables"/>
    <d v="2015-12-18T18:01:01"/>
    <d v="2016-01-17T18:01:01"/>
    <x v="950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38.39"/>
    <n v="413.22314049586777"/>
    <x v="2"/>
    <s v="wearables"/>
    <d v="2016-04-20T15:41:12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39.942857142857143"/>
    <n v="250"/>
    <x v="2"/>
    <s v="wearables"/>
    <d v="2016-10-19T14:43:32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0.84"/>
    <n v="3000"/>
    <x v="2"/>
    <s v="wearables"/>
    <d v="2014-12-26T03:56:39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43.406666666666666"/>
    <n v="205.47945205479451"/>
    <x v="2"/>
    <s v="wearables"/>
    <d v="2015-07-09T20:00:39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5.6613333333333333"/>
    <n v="3225.8064516129034"/>
    <x v="2"/>
    <s v="wearables"/>
    <d v="2016-08-04T07:05:00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n v="1.722"/>
    <n v="2941.1764705882351"/>
    <x v="2"/>
    <s v="wearables"/>
    <d v="2015-02-25T21:55:59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1.9416666666666664"/>
    <n v="1714.2857142857142"/>
    <x v="2"/>
    <s v="wearables"/>
    <d v="2016-10-17T13:15:33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11.328275684711327"/>
    <n v="457.47058823529414"/>
    <x v="2"/>
    <s v="wearables"/>
    <d v="2015-03-19T19:16:03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38.86"/>
    <n v="292.39766081871346"/>
    <x v="2"/>
    <s v="wearables"/>
    <d v="2014-12-20T04:11:05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46.100628930817614"/>
    <n v="296.01063829787233"/>
    <x v="2"/>
    <s v="wearables"/>
    <d v="2017-01-31T15:02:35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42.188421052631583"/>
    <n v="863.63636363636363"/>
    <x v="2"/>
    <s v="wearables"/>
    <d v="2017-01-05T16:38:55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28.48"/>
    <n v="67.567567567567565"/>
    <x v="2"/>
    <s v="wearables"/>
    <d v="2016-01-04T17:05:53"/>
    <d v="2016-02-11T17:05:53"/>
    <x v="962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.077142857142857"/>
    <n v="3888.8888888888887"/>
    <x v="2"/>
    <s v="wearables"/>
    <d v="2016-09-12T15:15:19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0.79909090909090907"/>
    <n v="3793.1034482758619"/>
    <x v="2"/>
    <s v="wearables"/>
    <d v="2015-07-23T15:05:19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.1919999999999999"/>
    <n v="4166.666666666667"/>
    <x v="2"/>
    <s v="wearables"/>
    <d v="2016-09-24T00:24:06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14.799999999999999"/>
    <n v="400"/>
    <x v="2"/>
    <s v="wearables"/>
    <d v="2016-09-06T15:15:32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17.810000000000002"/>
    <n v="246.91358024691357"/>
    <x v="2"/>
    <s v="wearables"/>
    <d v="2016-02-22T06:06:14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.325"/>
    <n v="2000"/>
    <x v="2"/>
    <s v="wearables"/>
    <d v="2014-07-16T20:20:34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46.666666666666664"/>
    <n v="2727.2727272727275"/>
    <x v="2"/>
    <s v="wearables"/>
    <d v="2017-01-07T07:16:47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45.92"/>
    <n v="357.14285714285717"/>
    <x v="2"/>
    <s v="wearables"/>
    <d v="2016-12-17T05:17:33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0.22599999999999998"/>
    <n v="20000"/>
    <x v="2"/>
    <s v="wearables"/>
    <d v="2015-04-17T17:01:00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34.625"/>
    <n v="444.44444444444446"/>
    <x v="2"/>
    <s v="wearables"/>
    <d v="2014-08-05T20:46:38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.0549999999999997"/>
    <n v="2500"/>
    <x v="2"/>
    <s v="wearables"/>
    <d v="2015-09-10T00:21:33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0.55999999999999994"/>
    <n v="16666.666666666668"/>
    <x v="2"/>
    <s v="wearables"/>
    <d v="2016-02-24T17:59:16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2.6069999999999998"/>
    <n v="4166.666666666667"/>
    <x v="2"/>
    <s v="wearables"/>
    <d v="2016-04-29T16:43:05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1.9259999999999999"/>
    <n v="8333.3333333333339"/>
    <x v="2"/>
    <s v="wearables"/>
    <d v="2015-06-30T01:24:57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33.666666666666664"/>
    <n v="225"/>
    <x v="2"/>
    <s v="wearables"/>
    <d v="2016-01-22T22:36:37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56.263267182990241"/>
    <n v="1405.6016260162601"/>
    <x v="2"/>
    <s v="wearables"/>
    <d v="2016-01-26T07:25:01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82.817599999999999"/>
    <n v="364.58333333333331"/>
    <x v="2"/>
    <s v="wearables"/>
    <d v="2016-05-16T10:00:28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14.860000000000001"/>
    <n v="322.58064516129031"/>
    <x v="2"/>
    <s v="wearables"/>
    <d v="2014-10-16T21:42:02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1.2375123751237513E-2"/>
    <n v="22222"/>
    <x v="2"/>
    <s v="wearables"/>
    <d v="2014-07-10T22:43:42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1.7142857142857144E-2"/>
    <n v="5833.333333333333"/>
    <x v="2"/>
    <s v="wearables"/>
    <d v="2016-09-02T18:04:46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29.506136117214709"/>
    <n v="582.22905027932961"/>
    <x v="2"/>
    <s v="wearables"/>
    <d v="2016-07-23T16:01:25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.06"/>
    <n v="3333.3333333333335"/>
    <x v="2"/>
    <s v="wearables"/>
    <d v="2015-02-26T02:46:48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.293333333333333"/>
    <n v="1304.3478260869565"/>
    <x v="2"/>
    <s v="wearables"/>
    <d v="2015-12-01T23:13:30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12.75"/>
    <n v="869.56521739130437"/>
    <x v="2"/>
    <s v="wearables"/>
    <d v="2015-11-16T18:25:00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13.22"/>
    <n v="1219.5121951219512"/>
    <x v="2"/>
    <s v="wearables"/>
    <d v="2014-05-14T07:04:10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n v="0"/>
    <e v="#DIV/0!"/>
    <x v="2"/>
    <s v="wearables"/>
    <d v="2016-09-01T08:33:45"/>
    <d v="2016-10-01T08:33:45"/>
    <x v="988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16.77"/>
    <n v="312.5"/>
    <x v="2"/>
    <s v="wearables"/>
    <d v="2016-08-29T22:24:55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0.104"/>
    <n v="12500"/>
    <x v="2"/>
    <s v="wearables"/>
    <d v="2014-08-04T18:49:24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.24"/>
    <n v="714.28571428571433"/>
    <x v="2"/>
    <s v="wearables"/>
    <d v="2016-06-17T18:09:48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0.46699999999999997"/>
    <n v="25000"/>
    <x v="2"/>
    <s v="wearables"/>
    <d v="2016-03-08T22:11:59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25.087142857142858"/>
    <n v="357.14285714285717"/>
    <x v="2"/>
    <s v="wearables"/>
    <d v="2016-10-09T23:09:28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n v="2.3345000000000002"/>
    <n v="18181.81818181818"/>
    <x v="2"/>
    <s v="wearables"/>
    <d v="2014-10-09T06:18:50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.26"/>
    <n v="1111.1111111111111"/>
    <x v="2"/>
    <s v="wearables"/>
    <d v="2014-11-04T22:34:40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1.625"/>
    <n v="800"/>
    <x v="2"/>
    <s v="wearables"/>
    <d v="2014-06-27T20:47:40"/>
    <d v="2014-07-27T15:27:00"/>
    <x v="996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.3"/>
    <n v="625"/>
    <x v="2"/>
    <s v="wearables"/>
    <d v="2014-10-29T02:28:17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58.558333333333337"/>
    <n v="262.00873362445412"/>
    <x v="2"/>
    <s v="wearables"/>
    <d v="2015-10-05T04:03:21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7.7886666666666677"/>
    <n v="3750"/>
    <x v="2"/>
    <s v="wearables"/>
    <d v="2014-10-14T07:11:30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.2157147647256061"/>
    <n v="149116.66666666666"/>
    <x v="2"/>
    <s v="wearables"/>
    <d v="2017-01-14T01:26:00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04"/>
    <n v="1250"/>
    <x v="2"/>
    <s v="wearables"/>
    <d v="2016-12-16T17:16:53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29.6029602960296"/>
    <n v="454.5"/>
    <x v="2"/>
    <s v="wearables"/>
    <d v="2015-11-17T16:25:14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16.055"/>
    <n v="1333.3333333333333"/>
    <x v="2"/>
    <s v="wearables"/>
    <d v="2017-02-14T17:01:01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82.207999999999998"/>
    <n v="263.15789473684208"/>
    <x v="2"/>
    <s v="wearables"/>
    <d v="2016-01-19T17:00:27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75.051000000000002"/>
    <n v="1242.2360248447205"/>
    <x v="2"/>
    <s v="wearables"/>
    <d v="2015-09-29T14:59:43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5.8500000000000005"/>
    <n v="500"/>
    <x v="2"/>
    <s v="wearables"/>
    <d v="2014-12-04T00:57:52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44.32"/>
    <n v="394.73684210526318"/>
    <x v="2"/>
    <s v="wearables"/>
    <d v="2016-11-02T14:00:23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0.26737967914438499"/>
    <n v="93500"/>
    <x v="2"/>
    <s v="wearables"/>
    <d v="2016-11-28T19:25:15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13.13"/>
    <n v="495.04950495049508"/>
    <x v="2"/>
    <s v="wearables"/>
    <d v="2016-05-20T14:30:46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0.19088937093275488"/>
    <n v="28812.5"/>
    <x v="2"/>
    <s v="wearables"/>
    <d v="2016-07-10T19:54:22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0.375"/>
    <n v="20000"/>
    <x v="2"/>
    <s v="wearables"/>
    <d v="2014-11-03T21:33:15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35.021000000001"/>
    <n v="6.4516129032258061"/>
    <x v="2"/>
    <s v="wearables"/>
    <d v="2016-12-10T10:34:12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34.527999999999999"/>
    <n v="277.77777777777777"/>
    <x v="2"/>
    <s v="wearables"/>
    <d v="2015-12-01T20:00:56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30.599999999999998"/>
    <n v="625"/>
    <x v="2"/>
    <s v="wearables"/>
    <d v="2014-11-12T00:03:35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2.666666666666667"/>
    <n v="1500"/>
    <x v="2"/>
    <s v="wearables"/>
    <d v="2015-10-26T21:04:55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2.8420000000000001"/>
    <n v="2631.5789473684213"/>
    <x v="2"/>
    <s v="wearables"/>
    <d v="2016-02-22T02:34:16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22.878799999999998"/>
    <n v="704.22535211267609"/>
    <x v="2"/>
    <s v="wearables"/>
    <d v="2015-10-12T16:12:15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.105"/>
    <n v="2857.1428571428573"/>
    <x v="2"/>
    <s v="wearables"/>
    <d v="2016-06-14T11:48:53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47.333333333333336"/>
    <n v="112.5"/>
    <x v="2"/>
    <s v="wearables"/>
    <d v="2015-01-05T23:22:29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05.54838709677421"/>
    <n v="51.666666666666664"/>
    <x v="4"/>
    <s v="electronic music"/>
    <d v="2015-05-03T01:40:09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51.80366666666669"/>
    <n v="6.2761506276150625"/>
    <x v="4"/>
    <s v="electronic music"/>
    <d v="2015-09-24T06:02:51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14.9"/>
    <n v="27.027027027027028"/>
    <x v="4"/>
    <s v="electronic music"/>
    <d v="2015-04-17T15:31:17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37.15"/>
    <n v="15.267175572519085"/>
    <x v="4"/>
    <s v="electronic music"/>
    <d v="2015-05-21T22:04:21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18.63774999999998"/>
    <n v="327.86885245901641"/>
    <x v="4"/>
    <s v="electronic music"/>
    <d v="2016-01-01T13:56:03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09.92831428571431"/>
    <n v="65.359477124183002"/>
    <x v="4"/>
    <s v="electronic music"/>
    <d v="2015-02-14T20:00:37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00.00828571428571"/>
    <n v="57.377049180327866"/>
    <x v="4"/>
    <s v="electronic music"/>
    <d v="2016-02-26T09:46:56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03.09292094387415"/>
    <n v="67.576576576576571"/>
    <x v="4"/>
    <s v="electronic music"/>
    <d v="2014-09-23T00:49:07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17.27000000000001"/>
    <n v="39.215686274509807"/>
    <x v="4"/>
    <s v="electronic music"/>
    <d v="2017-01-20T15:03:25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11.75999999999999"/>
    <n v="70.921985815602838"/>
    <x v="4"/>
    <s v="electronic music"/>
    <d v="2015-02-09T17:05:07"/>
    <d v="2015-04-04T21:59:00"/>
    <x v="1029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42.09999999999997"/>
    <n v="12.578616352201259"/>
    <x v="4"/>
    <s v="electronic music"/>
    <d v="2016-08-29T11:35:49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07.4"/>
    <n v="101.01010101010101"/>
    <x v="4"/>
    <s v="electronic music"/>
    <d v="2015-11-16T18:20:10"/>
    <d v="2015-12-16T18:20:10"/>
    <x v="1031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08.49703703703703"/>
    <n v="56.25"/>
    <x v="4"/>
    <s v="electronic music"/>
    <d v="2016-05-24T16:00:25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02.86144578313252"/>
    <n v="49.185185185185183"/>
    <x v="4"/>
    <s v="electronic music"/>
    <d v="2016-11-14T17:34:40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30.0018"/>
    <n v="30.120481927710845"/>
    <x v="4"/>
    <s v="electronic music"/>
    <d v="2016-07-04T04:00:04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07.65217391304347"/>
    <n v="60.526315789473685"/>
    <x v="4"/>
    <s v="electronic music"/>
    <d v="2015-01-12T15:23:40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12.36044444444444"/>
    <n v="21.327014218009477"/>
    <x v="4"/>
    <s v="electronic music"/>
    <d v="2012-12-06T10:46:30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02.1"/>
    <n v="47.61904761904762"/>
    <x v="4"/>
    <s v="electronic music"/>
    <d v="2015-04-25T19:44:22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45.33333333333334"/>
    <n v="24.590163934426229"/>
    <x v="4"/>
    <s v="electronic music"/>
    <d v="2016-02-18T05:33:43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28.19999999999999"/>
    <n v="16.666666666666668"/>
    <x v="4"/>
    <s v="electronic music"/>
    <d v="2016-11-18T02:37:26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0.29411764705882354"/>
    <n v="85000"/>
    <x v="5"/>
    <s v="audio"/>
    <d v="2016-07-28T17:00:09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e v="#DIV/0!"/>
    <x v="5"/>
    <s v="audio"/>
    <d v="2014-07-11T01:26:32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1.5384615384615385"/>
    <n v="650"/>
    <x v="5"/>
    <s v="audio"/>
    <d v="2014-07-31T16:42:28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8.5370000000000008"/>
    <n v="342.46575342465752"/>
    <x v="5"/>
    <s v="audio"/>
    <d v="2015-04-20T06:04:15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8.5714285714285715E-2"/>
    <n v="3500"/>
    <x v="5"/>
    <s v="audio"/>
    <d v="2015-01-07T22:13:21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2.6599999999999997"/>
    <n v="1250"/>
    <x v="5"/>
    <s v="audio"/>
    <d v="2014-07-24T20:59:10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e v="#DIV/0!"/>
    <x v="5"/>
    <s v="audio"/>
    <d v="2015-11-11T20:26:00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0.05"/>
    <n v="2000"/>
    <x v="5"/>
    <s v="audio"/>
    <d v="2014-10-06T19:38:35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.4133333333333333"/>
    <n v="3750"/>
    <x v="5"/>
    <s v="audio"/>
    <d v="2016-08-16T01:16:29"/>
    <d v="2016-09-25T01:16:29"/>
    <x v="1048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e v="#DIV/0!"/>
    <x v="5"/>
    <s v="audio"/>
    <d v="2016-01-13T10:20:45"/>
    <d v="2016-02-12T10:20:45"/>
    <x v="1049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e v="#DIV/0!"/>
    <x v="5"/>
    <s v="audio"/>
    <d v="2015-08-15T19:07:57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e v="#DIV/0!"/>
    <x v="5"/>
    <s v="audio"/>
    <d v="2014-07-30T00:20:25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e v="#DIV/0!"/>
    <x v="5"/>
    <s v="audio"/>
    <d v="2016-04-23T19:08:15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1"/>
    <n v="1500"/>
    <x v="5"/>
    <s v="audio"/>
    <d v="2017-02-09T04:08:52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e v="#DIV/0!"/>
    <x v="5"/>
    <s v="audio"/>
    <d v="2014-07-11T20:26:39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e v="#DIV/0!"/>
    <x v="5"/>
    <s v="audio"/>
    <d v="2016-02-06T23:49:05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e v="#DIV/0!"/>
    <x v="5"/>
    <s v="audio"/>
    <d v="2015-02-23T17:16:17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e v="#DIV/0!"/>
    <x v="5"/>
    <s v="audio"/>
    <d v="2016-11-04T20:54:43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e v="#DIV/0!"/>
    <x v="5"/>
    <s v="audio"/>
    <d v="2015-02-12T21:37:23"/>
    <d v="2015-03-26T00:00:00"/>
    <x v="1058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e v="#DIV/0!"/>
    <x v="5"/>
    <s v="audio"/>
    <d v="2015-02-11T18:57:36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1"/>
    <n v="5000"/>
    <x v="5"/>
    <s v="audio"/>
    <d v="2015-03-16T21:54:53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e v="#DIV/0!"/>
    <x v="5"/>
    <s v="audio"/>
    <d v="2016-03-03T06:38:28"/>
    <d v="2016-05-02T01:00:00"/>
    <x v="1061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95.477386934673376"/>
    <n v="49.75"/>
    <x v="5"/>
    <s v="audio"/>
    <d v="2016-07-05T19:22:21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e v="#DIV/0!"/>
    <x v="5"/>
    <s v="audio"/>
    <d v="2016-08-01T00:44:22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8.974444444444444"/>
    <n v="731.70731707317077"/>
    <x v="6"/>
    <s v="video games"/>
    <d v="2013-05-23T05:28:23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2.7"/>
    <n v="600"/>
    <x v="6"/>
    <s v="video games"/>
    <d v="2014-01-22T09:08:42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.3673333333333333"/>
    <n v="1013.5135135135135"/>
    <x v="6"/>
    <s v="video games"/>
    <d v="2013-06-20T23:06:22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26"/>
    <n v="50"/>
    <x v="6"/>
    <s v="video games"/>
    <d v="2013-11-21T20:32:11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0.15"/>
    <n v="7500"/>
    <x v="6"/>
    <s v="video games"/>
    <d v="2016-03-11T08:54:24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38.636363636363633"/>
    <n v="104.76190476190476"/>
    <x v="6"/>
    <s v="video games"/>
    <d v="2013-10-25T05:30:59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0.70000000000000007"/>
    <n v="5000"/>
    <x v="6"/>
    <s v="video games"/>
    <d v="2012-09-11T00:17:02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e v="#DIV/0!"/>
    <x v="6"/>
    <s v="video games"/>
    <d v="2015-10-18T18:04:53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6.8000000000000005E-2"/>
    <n v="18750"/>
    <x v="6"/>
    <s v="video games"/>
    <d v="2014-01-06T19:58:17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.3333333333333335"/>
    <n v="750"/>
    <x v="6"/>
    <s v="video games"/>
    <d v="2011-09-16T23:09:01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.3092592592592585"/>
    <n v="1800"/>
    <x v="6"/>
    <s v="video games"/>
    <d v="2013-12-05T04:09:05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4.5"/>
    <n v="333.33333333333331"/>
    <x v="6"/>
    <s v="video games"/>
    <d v="2012-04-06T21:41:56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62.765333333333331"/>
    <n v="76.92307692307692"/>
    <x v="6"/>
    <s v="video games"/>
    <d v="2014-07-18T09:04:10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29.376000000000001"/>
    <n v="149.70059880239521"/>
    <x v="6"/>
    <s v="video games"/>
    <d v="2015-12-15T04:00:11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7.5"/>
    <n v="120"/>
    <x v="6"/>
    <s v="video games"/>
    <d v="2011-06-07T04:42:01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2.6076923076923078"/>
    <n v="1444.4444444444443"/>
    <x v="6"/>
    <s v="video games"/>
    <d v="2016-04-19T13:35:36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.1050000000000004"/>
    <n v="204.08163265306123"/>
    <x v="6"/>
    <s v="video games"/>
    <d v="2014-04-11T03:18:53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1.7647058823529412E-2"/>
    <n v="17000"/>
    <x v="6"/>
    <s v="video games"/>
    <d v="2014-12-29T22:14:52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0.55999999999999994"/>
    <n v="3333.3333333333335"/>
    <x v="6"/>
    <s v="video games"/>
    <d v="2012-07-11T21:44:48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0.82000000000000006"/>
    <n v="50000"/>
    <x v="6"/>
    <s v="video games"/>
    <d v="2014-06-03T15:49:43"/>
    <d v="2014-08-02T15:49:43"/>
    <x v="108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e v="#DIV/0!"/>
    <x v="6"/>
    <s v="video games"/>
    <d v="2014-07-09T21:53:24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.42"/>
    <n v="3333.3333333333335"/>
    <x v="6"/>
    <s v="video games"/>
    <d v="2016-02-13T16:06:15"/>
    <d v="2016-03-14T15:06:15"/>
    <x v="108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8.3333333333333343E-2"/>
    <n v="9000"/>
    <x v="6"/>
    <s v="video games"/>
    <d v="2014-07-25T20:48:11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e v="#DIV/0!"/>
    <x v="6"/>
    <s v="video games"/>
    <d v="2014-05-16T17:08:07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14.182977777777777"/>
    <n v="306.12244897959181"/>
    <x v="6"/>
    <s v="video games"/>
    <d v="2014-03-25T19:11:07"/>
    <d v="2014-04-24T19:11:07"/>
    <x v="1088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7.8266666666666662"/>
    <n v="306.12244897959181"/>
    <x v="6"/>
    <s v="video games"/>
    <d v="2015-05-27T04:32:55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3.8464497269020695E-2"/>
    <n v="12999"/>
    <x v="6"/>
    <s v="video games"/>
    <d v="2015-04-29T04:27:33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12.5"/>
    <n v="100"/>
    <x v="6"/>
    <s v="video games"/>
    <d v="2016-03-11T19:41:12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.05"/>
    <n v="285.71428571428572"/>
    <x v="6"/>
    <s v="video games"/>
    <d v="2012-12-07T00:37:18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14.083333333333334"/>
    <n v="75"/>
    <x v="6"/>
    <s v="video games"/>
    <d v="2016-01-27T23:22:17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18.300055555555556"/>
    <n v="666.66666666666663"/>
    <x v="6"/>
    <s v="video games"/>
    <d v="2011-09-09T17:07:13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.0347999999999997"/>
    <n v="5319.1489361702124"/>
    <x v="6"/>
    <s v="video games"/>
    <d v="2013-07-31T12:53:40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17.933333333333334"/>
    <n v="413.79310344827587"/>
    <x v="6"/>
    <s v="video games"/>
    <d v="2014-09-03T12:25:54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4.7E-2"/>
    <n v="14285.714285714286"/>
    <x v="6"/>
    <s v="video games"/>
    <d v="2014-01-21T19:01:17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.2120000000000006"/>
    <n v="1136.3636363636363"/>
    <x v="6"/>
    <s v="video games"/>
    <d v="2014-03-14T18:18:15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0.5"/>
    <n v="5000"/>
    <x v="6"/>
    <s v="video games"/>
    <d v="2015-04-13T20:04:28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2.5"/>
    <n v="400"/>
    <x v="6"/>
    <s v="video games"/>
    <d v="2016-01-15T02:39:31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4.1000000000000002E-2"/>
    <n v="16666.666666666668"/>
    <x v="6"/>
    <s v="video games"/>
    <d v="2016-06-17T18:32:18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.3125"/>
    <n v="333.33333333333331"/>
    <x v="6"/>
    <s v="video games"/>
    <d v="2013-10-30T01:05:25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1.6199999999999999"/>
    <n v="1000"/>
    <x v="6"/>
    <s v="video games"/>
    <d v="2016-04-19T05:19:50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4.9516666666666671"/>
    <n v="1621.6216216216217"/>
    <x v="6"/>
    <s v="video games"/>
    <d v="2014-05-12T09:50:21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0.159"/>
    <n v="45000"/>
    <x v="6"/>
    <s v="video games"/>
    <d v="2014-02-22T03:15:27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41.25"/>
    <n v="57.142857142857146"/>
    <x v="6"/>
    <s v="video games"/>
    <d v="2012-03-05T17:46:15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e v="#DIV/0!"/>
    <x v="6"/>
    <s v="video games"/>
    <d v="2014-06-23T20:40:24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2.93"/>
    <n v="1190.4761904761904"/>
    <x v="6"/>
    <s v="video games"/>
    <d v="2012-02-13T15:17:15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0.44999999999999996"/>
    <n v="3333.3333333333335"/>
    <x v="6"/>
    <s v="video games"/>
    <d v="2016-10-19T18:03:10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0.51"/>
    <n v="4545.454545454545"/>
    <x v="6"/>
    <s v="video games"/>
    <d v="2012-11-07T22:23:42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0.04"/>
    <n v="2500"/>
    <x v="6"/>
    <s v="video games"/>
    <d v="2015-12-09T04:53:10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35.537409090909087"/>
    <n v="282.05128205128204"/>
    <x v="6"/>
    <s v="video games"/>
    <d v="2014-11-20T18:13:31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0.5"/>
    <n v="1000"/>
    <x v="6"/>
    <s v="video games"/>
    <d v="2014-07-15T23:27:00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0.16666666666666669"/>
    <n v="2000"/>
    <x v="6"/>
    <s v="video games"/>
    <d v="2013-09-09T08:18:07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0.13250000000000001"/>
    <n v="10000"/>
    <x v="6"/>
    <s v="video games"/>
    <d v="2016-02-29T16:41:35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3.5704000000000007E-2"/>
    <n v="50000"/>
    <x v="6"/>
    <s v="video games"/>
    <d v="2012-04-10T20:20:08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.3000000000000007"/>
    <n v="125"/>
    <x v="6"/>
    <s v="video games"/>
    <d v="2015-11-25T14:21:53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.4222222222222221"/>
    <n v="1500"/>
    <x v="6"/>
    <s v="video games"/>
    <d v="2014-03-06T03:59:39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0.23809523809523811"/>
    <n v="2100"/>
    <x v="6"/>
    <s v="video games"/>
    <d v="2014-03-24T19:01:04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e v="#DIV/0!"/>
    <x v="6"/>
    <s v="video games"/>
    <d v="2011-09-13T20:56:40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1.1599999999999999E-2"/>
    <n v="50000"/>
    <x v="6"/>
    <s v="video games"/>
    <d v="2016-02-12T22:25:16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e v="#DIV/0!"/>
    <x v="6"/>
    <s v="video games"/>
    <d v="2013-05-16T16:53:45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0.22"/>
    <n v="1666.6666666666667"/>
    <x v="6"/>
    <s v="video games"/>
    <d v="2014-03-20T12:34:08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0.47222222222222221"/>
    <n v="12857.142857142857"/>
    <x v="6"/>
    <s v="mobile games"/>
    <d v="2015-03-31T16:00:51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e v="#DIV/0!"/>
    <x v="6"/>
    <s v="mobile games"/>
    <d v="2015-07-27T14:58:50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0.5"/>
    <n v="1000"/>
    <x v="6"/>
    <s v="mobile games"/>
    <d v="2016-06-14T07:51:34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1.6714285714285713"/>
    <n v="1521.7391304347825"/>
    <x v="6"/>
    <s v="mobile games"/>
    <d v="2014-10-14T20:30:00"/>
    <d v="2014-11-14T21:30:00"/>
    <x v="1127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0.1"/>
    <n v="1000"/>
    <x v="6"/>
    <s v="mobile games"/>
    <d v="2014-07-08T15:35:17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0.105"/>
    <n v="10000"/>
    <x v="6"/>
    <s v="mobile games"/>
    <d v="2016-05-06T06:21:33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0.22"/>
    <n v="1666.6666666666667"/>
    <x v="6"/>
    <s v="mobile games"/>
    <d v="2014-09-26T23:55:00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e v="#DIV/0!"/>
    <x v="6"/>
    <s v="mobile games"/>
    <d v="2015-11-24T21:47:48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14.38"/>
    <n v="769.23076923076928"/>
    <x v="6"/>
    <s v="mobile games"/>
    <d v="2016-12-02T02:46:11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0.66666666666666674"/>
    <n v="3000"/>
    <x v="6"/>
    <s v="mobile games"/>
    <d v="2014-07-01T09:46:21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4.0000000000000001E-3"/>
    <n v="25000"/>
    <x v="6"/>
    <s v="mobile games"/>
    <d v="2014-11-15T06:50:28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n v="5"/>
    <n v="1000"/>
    <x v="6"/>
    <s v="mobile games"/>
    <d v="2016-07-07T23:44:54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.4439140811455857"/>
    <n v="698.33333333333337"/>
    <x v="6"/>
    <s v="mobile games"/>
    <d v="2015-11-19T16:07:09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39.5"/>
    <n v="641.02564102564099"/>
    <x v="6"/>
    <s v="mobile games"/>
    <d v="2016-03-24T19:40:21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0.35714285714285715"/>
    <n v="8750"/>
    <x v="6"/>
    <s v="mobile games"/>
    <d v="2017-01-01T21:45:31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6.25E-2"/>
    <n v="8000"/>
    <x v="6"/>
    <s v="mobile games"/>
    <d v="2014-12-02T08:20:26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e v="#DIV/0!"/>
    <x v="6"/>
    <s v="mobile games"/>
    <d v="2015-07-07T11:05:21"/>
    <d v="2015-08-06T11:05:21"/>
    <x v="1140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e v="#DIV/0!"/>
    <x v="6"/>
    <s v="mobile games"/>
    <d v="2015-06-09T16:47:30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n v="0"/>
    <e v="#DIV/0!"/>
    <x v="6"/>
    <s v="mobile games"/>
    <d v="2015-01-18T00:08:47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0.41333333333333333"/>
    <n v="5625"/>
    <x v="6"/>
    <s v="mobile games"/>
    <d v="2015-11-17T04:38:46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e v="#DIV/0!"/>
    <x v="7"/>
    <s v="food trucks"/>
    <d v="2015-03-30T04:22:00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0.125"/>
    <n v="80000"/>
    <x v="7"/>
    <s v="food trucks"/>
    <d v="2014-08-03T17:56:32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8.8333333333333339"/>
    <n v="500"/>
    <x v="7"/>
    <s v="food trucks"/>
    <d v="2014-03-25T22:52:53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e v="#DIV/0!"/>
    <x v="7"/>
    <s v="food trucks"/>
    <d v="2014-08-20T23:19:43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0.48666666666666669"/>
    <n v="5000"/>
    <x v="7"/>
    <s v="food trucks"/>
    <d v="2016-11-01T04:06:21"/>
    <d v="2016-12-01T05:06:21"/>
    <x v="1148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0.15"/>
    <n v="25000"/>
    <x v="7"/>
    <s v="food trucks"/>
    <d v="2016-05-17T17:02:46"/>
    <d v="2016-06-16T17:02:46"/>
    <x v="1149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10.08"/>
    <n v="416.66666666666669"/>
    <x v="7"/>
    <s v="food trucks"/>
    <d v="2015-11-09T22:54:35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e v="#DIV/0!"/>
    <x v="7"/>
    <s v="food trucks"/>
    <d v="2015-08-08T02:27:43"/>
    <d v="2015-09-07T02:27:43"/>
    <x v="1151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5.6937500000000005"/>
    <n v="1066.6666666666667"/>
    <x v="7"/>
    <s v="food trucks"/>
    <d v="2015-04-15T17:01:52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0.625"/>
    <n v="8000"/>
    <x v="7"/>
    <s v="food trucks"/>
    <d v="2015-05-19T17:08:25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6.5"/>
    <n v="1666.6666666666667"/>
    <x v="7"/>
    <s v="food trucks"/>
    <d v="2015-08-07T02:36:46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0.752"/>
    <n v="3125"/>
    <x v="7"/>
    <s v="food trucks"/>
    <d v="2014-07-15T18:20:08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e v="#DIV/0!"/>
    <x v="7"/>
    <s v="food trucks"/>
    <d v="2015-01-25T01:42:42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1.51"/>
    <n v="3333.3333333333335"/>
    <x v="7"/>
    <s v="food trucks"/>
    <d v="2014-10-06T15:04:40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0.46666666666666673"/>
    <n v="2500"/>
    <x v="7"/>
    <s v="food trucks"/>
    <d v="2014-11-09T02:12:08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e v="#DIV/0!"/>
    <x v="7"/>
    <s v="food trucks"/>
    <d v="2015-05-30T17:26:05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3.85"/>
    <n v="1578.9473684210527"/>
    <x v="7"/>
    <s v="food trucks"/>
    <d v="2015-02-26T03:43:06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e v="#DIV/0!"/>
    <x v="7"/>
    <s v="food trucks"/>
    <d v="2015-04-28T15:06:29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5.8333333333333341E-2"/>
    <n v="30000"/>
    <x v="7"/>
    <s v="food trucks"/>
    <d v="2014-08-25T16:24:24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e v="#DIV/0!"/>
    <x v="7"/>
    <s v="food trucks"/>
    <d v="2014-07-10T17:22:00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n v="0"/>
    <e v="#DIV/0!"/>
    <x v="7"/>
    <s v="food trucks"/>
    <d v="2016-05-19T17:23:02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20.705000000000002"/>
    <n v="400"/>
    <x v="7"/>
    <s v="food trucks"/>
    <d v="2014-06-02T05:08:50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19.139999999999997"/>
    <n v="1875"/>
    <x v="7"/>
    <s v="food trucks"/>
    <d v="2015-05-26T11:39:02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1.6316666666666666"/>
    <n v="3750"/>
    <x v="7"/>
    <s v="food trucks"/>
    <d v="2014-08-12T17:38:15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5.6666666666666661"/>
    <n v="6000"/>
    <x v="7"/>
    <s v="food trucks"/>
    <d v="2016-08-23T01:17:45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0.16999999999999998"/>
    <n v="3333.3333333333335"/>
    <x v="7"/>
    <s v="food trucks"/>
    <d v="2015-01-23T08:29:23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0.4"/>
    <n v="12500"/>
    <x v="7"/>
    <s v="food trucks"/>
    <d v="2015-04-30T21:26:11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0.1"/>
    <n v="25000"/>
    <x v="7"/>
    <s v="food trucks"/>
    <d v="2014-10-26T19:18:47"/>
    <d v="2014-11-13T20:18:47"/>
    <x v="1171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e v="#DIV/0!"/>
    <x v="7"/>
    <s v="food trucks"/>
    <d v="2014-07-21T16:22:32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2.4E-2"/>
    <n v="125000"/>
    <x v="7"/>
    <s v="food trucks"/>
    <d v="2015-06-29T04:27:37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5.9066666666666672"/>
    <n v="789.47368421052636"/>
    <x v="7"/>
    <s v="food trucks"/>
    <d v="2016-04-08T20:12:07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2.9250000000000003"/>
    <n v="2222.2222222222222"/>
    <x v="7"/>
    <s v="food trucks"/>
    <d v="2015-06-15T17:28:59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5.7142857142857143E-3"/>
    <n v="175000"/>
    <x v="7"/>
    <s v="food trucks"/>
    <d v="2017-01-11T00:28:18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e v="#DIV/0!"/>
    <x v="7"/>
    <s v="food trucks"/>
    <d v="2014-09-15T15:51:36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6.6666666666666671E-3"/>
    <n v="75000"/>
    <x v="7"/>
    <s v="food trucks"/>
    <d v="2014-07-17T21:44:12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.3333333333333339"/>
    <n v="12000"/>
    <x v="7"/>
    <s v="food trucks"/>
    <d v="2015-09-28T17:17:07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11.75"/>
    <n v="588.23529411764707"/>
    <x v="7"/>
    <s v="food trucks"/>
    <d v="2014-05-22T19:21:54"/>
    <d v="2014-06-28T19:21:54"/>
    <x v="1180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8.0000000000000002E-3"/>
    <n v="16666.666666666668"/>
    <x v="7"/>
    <s v="food trucks"/>
    <d v="2015-01-30T08:08:41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.2"/>
    <n v="250"/>
    <x v="7"/>
    <s v="food trucks"/>
    <d v="2016-12-24T19:51:28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4"/>
    <n v="833.33333333333337"/>
    <x v="7"/>
    <s v="food trucks"/>
    <d v="2016-10-13T20:40:23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04.93636363636362"/>
    <n v="58.666666666666664"/>
    <x v="8"/>
    <s v="photobooks"/>
    <d v="2017-01-06T14:23:31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05.44"/>
    <n v="112.61261261261261"/>
    <x v="8"/>
    <s v="photobooks"/>
    <d v="2015-05-06T20:45:49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06.73333333333332"/>
    <n v="60.975609756097562"/>
    <x v="8"/>
    <s v="photobooks"/>
    <d v="2015-04-29T20:43:15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04.12571428571428"/>
    <n v="125"/>
    <x v="8"/>
    <s v="photobooks"/>
    <d v="2015-04-15T21:28:43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60.54999999999998"/>
    <n v="23.529411764705884"/>
    <x v="8"/>
    <s v="photobooks"/>
    <d v="2016-12-07T16:49:00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07.77777777777777"/>
    <n v="104.65116279069767"/>
    <x v="8"/>
    <s v="photobooks"/>
    <d v="2016-06-08T23:29:55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35"/>
    <n v="38.46153846153846"/>
    <x v="8"/>
    <s v="photobooks"/>
    <d v="2014-08-01T15:58:45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09.07407407407408"/>
    <n v="81.818181818181813"/>
    <x v="8"/>
    <s v="photobooks"/>
    <d v="2016-02-19T14:29:20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90"/>
    <n v="6.666666666666667"/>
    <x v="8"/>
    <s v="photobooks"/>
    <d v="2017-01-12T12:09:38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03.95714285714286"/>
    <n v="76.92307692307692"/>
    <x v="8"/>
    <s v="photobooks"/>
    <d v="2016-02-09T18:37:33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22.24"/>
    <n v="17.50700280112045"/>
    <x v="8"/>
    <s v="photobooks"/>
    <d v="2015-03-09T11:42:59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n v="135"/>
    <n v="58.823529411764703"/>
    <x v="8"/>
    <s v="photobooks"/>
    <d v="2015-10-21T08:20:53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69.91034482758624"/>
    <n v="28.3203125"/>
    <x v="8"/>
    <s v="photobooks"/>
    <d v="2015-11-18T19:38:59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53.29333333333332"/>
    <n v="47.770700636942678"/>
    <x v="8"/>
    <s v="photobooks"/>
    <d v="2016-05-13T15:57:14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60.59999999999997"/>
    <n v="20.95808383233533"/>
    <x v="8"/>
    <s v="photobooks"/>
    <d v="2015-11-25T14:51:26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01.31677953348381"/>
    <n v="295.33333333333331"/>
    <x v="8"/>
    <s v="photobooks"/>
    <d v="2015-06-06T18:30:00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25.60416666666667"/>
    <n v="46.601941747572816"/>
    <x v="8"/>
    <s v="photobooks"/>
    <d v="2015-03-26T11:27:36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02.43783333333334"/>
    <n v="54.054054054054056"/>
    <x v="8"/>
    <s v="photobooks"/>
    <d v="2016-06-15T14:34:06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99.244"/>
    <n v="92.250922509225092"/>
    <x v="8"/>
    <s v="photobooks"/>
    <d v="2015-05-28T06:55:54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02.45398773006136"/>
    <n v="161.38613861386139"/>
    <x v="8"/>
    <s v="photobooks"/>
    <d v="2015-05-01T14:45:27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02.94615384615385"/>
    <n v="228.07017543859649"/>
    <x v="8"/>
    <s v="photobooks"/>
    <d v="2015-10-20T17:57:13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00.86153846153847"/>
    <n v="209.67741935483872"/>
    <x v="8"/>
    <s v="photobooks"/>
    <d v="2015-05-14T12:09:11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14.99999999999999"/>
    <n v="28.125"/>
    <x v="8"/>
    <s v="photobooks"/>
    <d v="2017-02-06T18:37:33"/>
    <d v="2017-03-11T13:29:00"/>
    <x v="1206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04.16766467065868"/>
    <n v="118.43971631205673"/>
    <x v="8"/>
    <s v="photobooks"/>
    <d v="2016-03-01T10:19:33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55.29999999999998"/>
    <n v="133.33333333333334"/>
    <x v="8"/>
    <s v="photobooks"/>
    <d v="2016-02-23T17:01:04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06"/>
    <n v="130.43478260869566"/>
    <x v="8"/>
    <s v="photobooks"/>
    <d v="2017-01-26T20:18:25"/>
    <d v="2017-02-25T20:18:25"/>
    <x v="1209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54.31499999999997"/>
    <n v="194.17475728155341"/>
    <x v="8"/>
    <s v="photobooks"/>
    <d v="2015-05-08T22:36:12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01.1"/>
    <n v="166.66666666666666"/>
    <x v="8"/>
    <s v="photobooks"/>
    <d v="2016-05-25T20:47:41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29.04"/>
    <n v="30.120481927710845"/>
    <x v="8"/>
    <s v="photobooks"/>
    <d v="2015-11-10T22:48:15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02.23076923076924"/>
    <n v="60.185185185185183"/>
    <x v="8"/>
    <s v="photobooks"/>
    <d v="2016-12-27T18:08:20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31.80000000000001"/>
    <n v="80"/>
    <x v="8"/>
    <s v="photobooks"/>
    <d v="2015-04-10T20:10:05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86.0802000000001"/>
    <n v="9.1074681238615671"/>
    <x v="8"/>
    <s v="photobooks"/>
    <d v="2014-04-30T22:09:16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45.70000000000002"/>
    <n v="63.063063063063062"/>
    <x v="8"/>
    <s v="photobooks"/>
    <d v="2015-08-31T14:47:37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02.60000000000001"/>
    <n v="144.80874316939889"/>
    <x v="8"/>
    <s v="photobooks"/>
    <d v="2016-06-14T19:25:40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72.27777777777777"/>
    <n v="101.12359550561797"/>
    <x v="8"/>
    <s v="photobooks"/>
    <d v="2015-10-01T15:53:20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59.16819571865443"/>
    <n v="64.62450592885375"/>
    <x v="8"/>
    <s v="photobooks"/>
    <d v="2016-09-20T11:05:13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03.76666666666668"/>
    <n v="107.14285714285714"/>
    <x v="8"/>
    <s v="photobooks"/>
    <d v="2015-07-26T15:05:12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11.40954545454547"/>
    <n v="21.359223300970875"/>
    <x v="8"/>
    <s v="photobooks"/>
    <d v="2016-11-06T11:24:48"/>
    <d v="2016-12-04T00:00:00"/>
    <x v="1221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80.375"/>
    <n v="28.985507246376812"/>
    <x v="8"/>
    <s v="photobooks"/>
    <d v="2016-03-01T17:17:27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12.10606060606061"/>
    <n v="103.66492146596859"/>
    <x v="8"/>
    <s v="photobooks"/>
    <d v="2016-10-11T04:15:09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.0666666666666673"/>
    <n v="833.33333333333337"/>
    <x v="4"/>
    <s v="world music"/>
    <d v="2014-04-07T13:11:42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.3999999999999995"/>
    <n v="1000"/>
    <x v="4"/>
    <s v="world music"/>
    <d v="2013-08-23T21:44:38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3.8739999999999997"/>
    <n v="1250"/>
    <x v="4"/>
    <s v="world music"/>
    <d v="2014-03-17T20:59:41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e v="#DIV/0!"/>
    <x v="4"/>
    <s v="world music"/>
    <d v="2014-07-07T22:03:36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29.299999999999997"/>
    <n v="208.33333333333334"/>
    <x v="4"/>
    <s v="world music"/>
    <d v="2011-07-30T17:30:08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0.90909090909090906"/>
    <n v="2750"/>
    <x v="4"/>
    <s v="world music"/>
    <d v="2012-03-17T11:02:07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e v="#DIV/0!"/>
    <x v="4"/>
    <s v="world music"/>
    <d v="2011-01-25T23:20:30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e v="#DIV/0!"/>
    <x v="4"/>
    <s v="world music"/>
    <d v="2015-07-08T22:36:08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0.8"/>
    <n v="5000"/>
    <x v="4"/>
    <s v="world music"/>
    <d v="2013-08-20T20:21:10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11.600000000000001"/>
    <n v="166.66666666666666"/>
    <x v="4"/>
    <s v="world music"/>
    <d v="2012-01-31T22:46:14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e v="#DIV/0!"/>
    <x v="4"/>
    <s v="world music"/>
    <d v="2015-01-03T18:55:42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2.7873639500929119"/>
    <n v="1255.6666666666667"/>
    <x v="4"/>
    <s v="world music"/>
    <d v="2013-11-05T03:14:59"/>
    <d v="2013-12-15T03:14:59"/>
    <x v="1235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e v="#DIV/0!"/>
    <x v="4"/>
    <s v="world music"/>
    <d v="2012-07-20T16:19:24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e v="#DIV/0!"/>
    <x v="4"/>
    <s v="world music"/>
    <d v="2012-08-04T06:47:45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17.8"/>
    <n v="333.33333333333331"/>
    <x v="4"/>
    <s v="world music"/>
    <d v="2011-07-07T14:38:56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e v="#DIV/0!"/>
    <x v="4"/>
    <s v="world music"/>
    <d v="2011-12-06T23:06:07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.0124999999999997"/>
    <n v="1000"/>
    <x v="4"/>
    <s v="world music"/>
    <d v="2013-05-15T00:57:37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50.739999999999995"/>
    <n v="147.05882352941177"/>
    <x v="4"/>
    <s v="world music"/>
    <d v="2014-10-11T20:06:20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0.54884742041712409"/>
    <n v="911"/>
    <x v="4"/>
    <s v="world music"/>
    <d v="2011-08-27T03:58:22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14.091666666666667"/>
    <n v="315.78947368421052"/>
    <x v="4"/>
    <s v="world music"/>
    <d v="2011-05-08T21:06:11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03.8"/>
    <n v="44.444444444444443"/>
    <x v="4"/>
    <s v="rock"/>
    <d v="2013-03-22T19:48:43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20.24999999999999"/>
    <n v="117.64705882352941"/>
    <x v="4"/>
    <s v="rock"/>
    <d v="2014-05-15T14:23:54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17"/>
    <n v="64.516129032258064"/>
    <x v="4"/>
    <s v="rock"/>
    <d v="2011-10-22T01:02:29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22.14285714285715"/>
    <n v="70"/>
    <x v="4"/>
    <s v="rock"/>
    <d v="2013-04-06T07:00:55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51.63999999999999"/>
    <n v="42.372881355932201"/>
    <x v="4"/>
    <s v="rock"/>
    <d v="2014-05-08T15:45:53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04.44"/>
    <n v="61.728395061728392"/>
    <x v="4"/>
    <s v="rock"/>
    <d v="2012-06-07T17:46:51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00.15333333333331"/>
    <n v="59.055118110236222"/>
    <x v="4"/>
    <s v="rock"/>
    <d v="2014-07-23T15:25:31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01.8"/>
    <n v="81.081081081081081"/>
    <x v="4"/>
    <s v="rock"/>
    <d v="2011-07-27T19:32:47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37.65714285714284"/>
    <n v="24.822695035460992"/>
    <x v="4"/>
    <s v="rock"/>
    <d v="2013-09-26T23:42:49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33.2"/>
    <n v="1.4064697609001406E-2"/>
    <x v="4"/>
    <s v="rock"/>
    <d v="2014-08-04T18:48:27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98.85074626865671"/>
    <n v="47.5177304964539"/>
    <x v="4"/>
    <s v="rock"/>
    <d v="2010-11-05T14:54:46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02.36666666666667"/>
    <n v="27.522935779816514"/>
    <x v="4"/>
    <s v="rock"/>
    <d v="2013-11-01T20:17:32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17.96376666666666"/>
    <n v="83.10249307479225"/>
    <x v="4"/>
    <s v="rock"/>
    <d v="2012-01-13T22:03:51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94.72727272727275"/>
    <n v="31.25"/>
    <x v="4"/>
    <s v="rock"/>
    <d v="2011-02-13T02:03:10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13.14633333333336"/>
    <n v="17.910447761194028"/>
    <x v="4"/>
    <s v="rock"/>
    <d v="2013-08-01T14:40:12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04.24"/>
    <n v="26.041666666666668"/>
    <x v="4"/>
    <s v="rock"/>
    <d v="2014-05-07T23:17:44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13.66666666666667"/>
    <n v="44.594594594594597"/>
    <x v="4"/>
    <s v="rock"/>
    <d v="2014-01-27T20:13:40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01.25"/>
    <n v="38.46153846153846"/>
    <x v="4"/>
    <s v="rock"/>
    <d v="2013-12-30T08:13:47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n v="125.41538461538462"/>
    <n v="61.904761904761905"/>
    <x v="4"/>
    <s v="rock"/>
    <d v="2014-01-17T18:18:12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19"/>
    <n v="36.585365853658537"/>
    <x v="4"/>
    <s v="rock"/>
    <d v="2014-02-22T02:01:10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66.46153846153845"/>
    <n v="19.117647058823529"/>
    <x v="4"/>
    <s v="rock"/>
    <d v="2013-09-30T15:54:43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19.14771428571429"/>
    <n v="53.030303030303031"/>
    <x v="4"/>
    <s v="rock"/>
    <d v="2010-10-14T15:43:35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00.47368421052632"/>
    <n v="190"/>
    <x v="4"/>
    <s v="rock"/>
    <d v="2013-12-12T21:02:25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01.8"/>
    <n v="138.36477987421384"/>
    <x v="4"/>
    <s v="rock"/>
    <d v="2013-06-24T14:02:38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16.66666666666667"/>
    <n v="65.934065934065927"/>
    <x v="4"/>
    <s v="rock"/>
    <d v="2013-08-21T20:17:27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08.64893617021276"/>
    <n v="91.262135922330103"/>
    <x v="4"/>
    <s v="rock"/>
    <d v="2016-03-16T19:45:12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14.72"/>
    <n v="59.171597633136095"/>
    <x v="4"/>
    <s v="rock"/>
    <d v="2012-01-25T20:34:02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01.8"/>
    <n v="241.93548387096774"/>
    <x v="4"/>
    <s v="rock"/>
    <d v="2013-10-14T16:24:19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06"/>
    <n v="178.57142857142858"/>
    <x v="4"/>
    <s v="rock"/>
    <d v="2010-04-06T17:52:59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03.49999999999999"/>
    <n v="74.074074074074076"/>
    <x v="4"/>
    <s v="rock"/>
    <d v="2014-08-01T17:31:31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54.97535999999999"/>
    <n v="53.533190578158461"/>
    <x v="4"/>
    <s v="rock"/>
    <d v="2012-07-26T16:33:45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62.14066666666668"/>
    <n v="38.560411311053983"/>
    <x v="4"/>
    <s v="rock"/>
    <d v="2013-07-03T20:49:47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04.42100000000001"/>
    <n v="44.117647058823529"/>
    <x v="4"/>
    <s v="rock"/>
    <d v="2009-07-13T16:54:07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06.12433333333333"/>
    <n v="36.319612590799032"/>
    <x v="4"/>
    <s v="rock"/>
    <d v="2012-07-31T13:29:07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54.93846153846152"/>
    <n v="34.210526315789473"/>
    <x v="4"/>
    <s v="rock"/>
    <d v="2014-05-27T13:19:26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10.77157238734421"/>
    <n v="66.222222222222229"/>
    <x v="4"/>
    <s v="rock"/>
    <d v="2014-02-12T02:22:50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10.91186666666665"/>
    <n v="115.38461538461539"/>
    <x v="4"/>
    <s v="rock"/>
    <d v="2010-12-01T18:10:54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10.71428571428572"/>
    <n v="94.594594594594597"/>
    <x v="4"/>
    <s v="rock"/>
    <d v="2013-07-08T17:50:36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23.61333333333333"/>
    <n v="54.744525547445257"/>
    <x v="4"/>
    <s v="rock"/>
    <d v="2013-11-08T11:24:15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11.05"/>
    <n v="45.454545454545453"/>
    <x v="4"/>
    <s v="rock"/>
    <d v="2013-02-15T17:13:09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01"/>
    <n v="64.516129032258064"/>
    <x v="1"/>
    <s v="plays"/>
    <d v="2016-12-08T05:38:02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01.64999999999999"/>
    <n v="31.746031746031747"/>
    <x v="1"/>
    <s v="plays"/>
    <d v="2015-06-05T13:59:35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08.33333333333333"/>
    <n v="75"/>
    <x v="1"/>
    <s v="plays"/>
    <d v="2015-02-04T09:13:47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42"/>
    <n v="10"/>
    <x v="1"/>
    <s v="plays"/>
    <d v="2015-04-13T14:54:16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00.44999999999999"/>
    <n v="65.573770491803273"/>
    <x v="1"/>
    <s v="plays"/>
    <d v="2016-07-10T03:42:43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25.06666666666666"/>
    <n v="28.846153846153847"/>
    <x v="1"/>
    <s v="plays"/>
    <d v="2016-12-05T03:14:05"/>
    <d v="2017-01-04T03:14:05"/>
    <x v="1289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08.57142857142857"/>
    <n v="40.697674418604649"/>
    <x v="1"/>
    <s v="plays"/>
    <d v="2015-03-23T14:45:31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45.70000000000002"/>
    <n v="71.428571428571431"/>
    <x v="1"/>
    <s v="plays"/>
    <d v="2015-03-01T15:39:51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10.00000000000001"/>
    <n v="32.692307692307693"/>
    <x v="1"/>
    <s v="plays"/>
    <d v="2015-09-09T18:20:28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02.23333333333333"/>
    <n v="125"/>
    <x v="1"/>
    <s v="plays"/>
    <d v="2015-10-15T16:49:31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22"/>
    <n v="22.727272727272727"/>
    <x v="1"/>
    <s v="plays"/>
    <d v="2015-10-01T10:53:17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01.96000000000001"/>
    <n v="39.0625"/>
    <x v="1"/>
    <s v="plays"/>
    <d v="2015-06-29T13:44:57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41.1764705882353"/>
    <n v="36.956521739130437"/>
    <x v="1"/>
    <s v="plays"/>
    <d v="2016-02-23T01:12:53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09.52500000000001"/>
    <n v="84.033613445378151"/>
    <x v="1"/>
    <s v="plays"/>
    <d v="2016-04-01T17:55:58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04.65"/>
    <n v="60.606060606060609"/>
    <x v="1"/>
    <s v="plays"/>
    <d v="2016-03-29T16:20:32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24"/>
    <n v="109.375"/>
    <x v="1"/>
    <s v="plays"/>
    <d v="2015-06-14T19:32:39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35"/>
    <n v="125"/>
    <x v="1"/>
    <s v="plays"/>
    <d v="2016-04-23T16:12:18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02.75000000000001"/>
    <n v="68.965517241379317"/>
    <x v="1"/>
    <s v="plays"/>
    <d v="2015-07-10T17:59:38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00"/>
    <n v="50"/>
    <x v="1"/>
    <s v="plays"/>
    <d v="2016-11-01T01:23:31"/>
    <d v="2016-12-01T02:23:31"/>
    <x v="1302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30.26085714285716"/>
    <n v="32.407407407407405"/>
    <x v="1"/>
    <s v="plays"/>
    <d v="2016-07-15T10:35:20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39.627499999999998"/>
    <n v="384.61538461538464"/>
    <x v="2"/>
    <s v="wearables"/>
    <d v="2017-01-12T04:40:05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25.976666666666663"/>
    <n v="348.83720930232556"/>
    <x v="2"/>
    <s v="wearables"/>
    <d v="2016-06-22T15:58:28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65.24636363636364"/>
    <n v="308.98876404494382"/>
    <x v="2"/>
    <s v="wearables"/>
    <d v="2014-11-04T10:58:54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11.514000000000001"/>
    <n v="1111.1111111111111"/>
    <x v="2"/>
    <s v="wearables"/>
    <d v="2016-01-18T12:04:39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11.360000000000001"/>
    <n v="263.15789473684208"/>
    <x v="2"/>
    <s v="wearables"/>
    <d v="2016-08-29T14:43:32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11.99130434782609"/>
    <n v="328.57142857142856"/>
    <x v="2"/>
    <s v="wearables"/>
    <d v="2015-09-10T21:11:08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15.5"/>
    <n v="833.33333333333337"/>
    <x v="2"/>
    <s v="wearables"/>
    <d v="2016-07-05T16:00:50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32.027999999999999"/>
    <n v="2500"/>
    <x v="2"/>
    <s v="wearables"/>
    <d v="2016-10-26T19:15:19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0.60869565217391308"/>
    <n v="4600"/>
    <x v="2"/>
    <s v="wearables"/>
    <d v="2015-03-19T16:52:02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31.114999999999998"/>
    <n v="327.86885245901641"/>
    <x v="2"/>
    <s v="wearables"/>
    <d v="2016-02-02T17:01:54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.1266666666666667"/>
    <n v="16363.636363636364"/>
    <x v="2"/>
    <s v="wearables"/>
    <d v="2016-08-22T16:04:20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40.404000000000003"/>
    <n v="403.22580645161293"/>
    <x v="2"/>
    <s v="wearables"/>
    <d v="2015-10-01T11:57:28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1.3333333333333333E-3"/>
    <n v="75000"/>
    <x v="2"/>
    <s v="wearables"/>
    <d v="2016-01-24T23:05:09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5.7334999999999994"/>
    <n v="10526.315789473685"/>
    <x v="2"/>
    <s v="wearables"/>
    <d v="2016-05-30T05:39:06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15.324999999999999"/>
    <n v="296.2962962962963"/>
    <x v="2"/>
    <s v="wearables"/>
    <d v="2014-12-12T01:02:52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15.103448275862069"/>
    <n v="644.44444444444446"/>
    <x v="2"/>
    <s v="wearables"/>
    <d v="2014-06-26T19:29:25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0.503"/>
    <n v="33333.333333333336"/>
    <x v="2"/>
    <s v="wearables"/>
    <d v="2016-12-01T16:34:06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.3028138528138529"/>
    <n v="66000"/>
    <x v="2"/>
    <s v="wearables"/>
    <d v="2016-11-23T17:58:57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0.30285714285714288"/>
    <n v="8750"/>
    <x v="2"/>
    <s v="wearables"/>
    <d v="2015-04-21T15:45:25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8.8800000000000008"/>
    <n v="340.90909090909093"/>
    <x v="2"/>
    <s v="wearables"/>
    <d v="2016-03-22T16:45:46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9.84"/>
    <n v="555.55555555555554"/>
    <x v="2"/>
    <s v="wearables"/>
    <d v="2016-09-13T15:12:32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.4299999999999997"/>
    <n v="2500"/>
    <x v="2"/>
    <s v="wearables"/>
    <d v="2016-11-30T02:03:55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.1299999999999999"/>
    <n v="9090.9090909090901"/>
    <x v="2"/>
    <s v="wearables"/>
    <d v="2014-12-01T19:00:28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3.5520833333333335"/>
    <n v="1170.7317073170732"/>
    <x v="2"/>
    <s v="wearables"/>
    <d v="2015-04-29T16:17:15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.3306666666666667"/>
    <n v="5000"/>
    <x v="2"/>
    <s v="wearables"/>
    <d v="2016-08-30T15:25:34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0.81600000000000006"/>
    <n v="5555.5555555555557"/>
    <x v="2"/>
    <s v="wearables"/>
    <d v="2014-10-23T05:19:05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22.494285714285713"/>
    <n v="700"/>
    <x v="2"/>
    <s v="wearables"/>
    <d v="2016-06-01T06:38:29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.3668"/>
    <n v="7352.9411764705883"/>
    <x v="2"/>
    <s v="wearables"/>
    <d v="2016-07-18T12:05:54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e v="#DIV/0!"/>
    <x v="2"/>
    <s v="wearables"/>
    <d v="2016-12-28T01:26:48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e v="#DIV/0!"/>
    <x v="2"/>
    <s v="wearables"/>
    <d v="2014-06-16T02:33:45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10.754135338345865"/>
    <n v="481.8840579710145"/>
    <x v="2"/>
    <s v="wearables"/>
    <d v="2016-02-10T18:34:47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19.759999999999998"/>
    <n v="1562.5"/>
    <x v="2"/>
    <s v="wearables"/>
    <d v="2015-11-05T22:28:22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84.946999999999989"/>
    <n v="446.42857142857144"/>
    <x v="2"/>
    <s v="wearables"/>
    <d v="2014-11-12T20:43:48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49.381999999999998"/>
    <n v="357.14285714285717"/>
    <x v="2"/>
    <s v="wearables"/>
    <d v="2017-02-01T13:51:19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.3033333333333332"/>
    <n v="2000"/>
    <x v="2"/>
    <s v="wearables"/>
    <d v="2015-07-03T19:17:13"/>
    <d v="2015-08-02T19:17:13"/>
    <x v="1338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6.6339999999999995"/>
    <n v="1351.3513513513512"/>
    <x v="2"/>
    <s v="wearables"/>
    <d v="2014-10-24T15:31:55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e v="#DIV/0!"/>
    <x v="2"/>
    <s v="wearables"/>
    <d v="2014-07-16T14:17:33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70.36"/>
    <n v="543.47826086956525"/>
    <x v="2"/>
    <s v="wearables"/>
    <d v="2016-08-30T14:58:37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0.2"/>
    <n v="50000"/>
    <x v="2"/>
    <s v="wearables"/>
    <d v="2015-06-17T19:35:39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02.298"/>
    <n v="154.79876160990713"/>
    <x v="2"/>
    <s v="wearables"/>
    <d v="2016-06-21T12:38:03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77.73333333333335"/>
    <n v="10.791366906474821"/>
    <x v="3"/>
    <s v="nonfiction"/>
    <d v="2016-06-01T18:57:19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25"/>
    <n v="42.857142857142854"/>
    <x v="3"/>
    <s v="nonfiction"/>
    <d v="2014-06-09T19:32:39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47.32653061224491"/>
    <n v="32.885906040268459"/>
    <x v="3"/>
    <s v="nonfiction"/>
    <d v="2013-05-28T01:49:11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02.2"/>
    <n v="80.645161290322577"/>
    <x v="3"/>
    <s v="nonfiction"/>
    <d v="2015-02-05T15:18:45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01.8723404255319"/>
    <n v="225.96153846153845"/>
    <x v="3"/>
    <s v="nonfiction"/>
    <d v="2014-11-20T12:08:53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04.2"/>
    <n v="29.069767441860463"/>
    <x v="3"/>
    <s v="nonfiction"/>
    <d v="2015-11-09T07:58:55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04.05"/>
    <n v="64.102564102564102"/>
    <x v="3"/>
    <s v="nonfiction"/>
    <d v="2015-11-26T00:18:54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01.265"/>
    <n v="166.66666666666666"/>
    <x v="3"/>
    <s v="nonfiction"/>
    <d v="2016-01-13T17:45:44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36.13999999999999"/>
    <n v="44.052863436123346"/>
    <x v="3"/>
    <s v="nonfiction"/>
    <d v="2015-07-15T13:52:46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33.6"/>
    <n v="23.80952380952381"/>
    <x v="3"/>
    <s v="nonfiction"/>
    <d v="2013-02-04T02:49:48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30.25"/>
    <n v="18.75"/>
    <x v="3"/>
    <s v="nonfiction"/>
    <d v="2016-05-12T19:22:59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22.67999999999999"/>
    <n v="20.66115702479339"/>
    <x v="3"/>
    <s v="nonfiction"/>
    <d v="2012-10-31T06:06:45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82.81058823529412"/>
    <n v="39.080459770114942"/>
    <x v="3"/>
    <s v="nonfiction"/>
    <d v="2013-06-05T00:56:00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25.29999999999998"/>
    <n v="30.76923076923077"/>
    <x v="3"/>
    <s v="nonfiction"/>
    <d v="2013-01-30T23:05:37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11.66666666666667"/>
    <n v="61.224489795918366"/>
    <x v="3"/>
    <s v="nonfiction"/>
    <d v="2011-05-26T13:42:03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15.75757575757575"/>
    <n v="34.736842105263158"/>
    <x v="3"/>
    <s v="nonfiction"/>
    <d v="2011-05-05T19:33:10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73.2"/>
    <n v="18.518518518518519"/>
    <x v="3"/>
    <s v="nonfiction"/>
    <d v="2012-07-05T21:37:00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25.98333333333333"/>
    <n v="22.727272727272727"/>
    <x v="3"/>
    <s v="nonfiction"/>
    <d v="2014-05-22T17:12:52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09.1"/>
    <n v="40"/>
    <x v="3"/>
    <s v="nonfiction"/>
    <d v="2013-07-09T22:25:31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18.64285714285714"/>
    <n v="291.66666666666669"/>
    <x v="4"/>
    <s v="rock"/>
    <d v="2014-11-08T16:41:46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00.26666666666667"/>
    <n v="81.521739130434781"/>
    <x v="4"/>
    <s v="rock"/>
    <d v="2015-02-14T17:35:52"/>
    <d v="2015-03-16T16:35:52"/>
    <x v="1365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26.48920000000001"/>
    <n v="51.020408163265309"/>
    <x v="4"/>
    <s v="rock"/>
    <d v="2014-10-12T23:54:23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14.26"/>
    <n v="55.555555555555557"/>
    <x v="4"/>
    <s v="rock"/>
    <d v="2015-10-15T00:04:10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10.7"/>
    <n v="57.47126436781609"/>
    <x v="4"/>
    <s v="rock"/>
    <d v="2015-05-22T04:34:54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05.34805315203954"/>
    <n v="79.70443349753694"/>
    <x v="4"/>
    <s v="rock"/>
    <d v="2014-03-12T14:15:46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03.66666666666666"/>
    <n v="75"/>
    <x v="4"/>
    <s v="rock"/>
    <d v="2013-10-01T00:04:50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07.08672667523933"/>
    <n v="99.98571428571428"/>
    <x v="4"/>
    <s v="rock"/>
    <d v="2015-04-07T18:12:22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24"/>
    <n v="31.25"/>
    <x v="4"/>
    <s v="rock"/>
    <d v="2012-06-12T17:45:32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05.01"/>
    <n v="192.30769230769232"/>
    <x v="4"/>
    <s v="rock"/>
    <d v="2016-11-30T22:50:33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89.46666666666667"/>
    <n v="22.727272727272727"/>
    <x v="4"/>
    <s v="rock"/>
    <d v="2016-02-24T03:53:08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71.32499999999999"/>
    <n v="36.697247706422019"/>
    <x v="4"/>
    <s v="rock"/>
    <d v="2016-12-16T01:35:19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52.48648648648651"/>
    <n v="22.023809523809526"/>
    <x v="4"/>
    <s v="rock"/>
    <d v="2016-11-03T16:03:26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16.15384615384616"/>
    <n v="41.935483870967744"/>
    <x v="4"/>
    <s v="rock"/>
    <d v="2017-01-12T05:16:10"/>
    <d v="2017-02-03T04:11:00"/>
    <x v="1377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03.35000000000002"/>
    <n v="15.037593984962406"/>
    <x v="4"/>
    <s v="rock"/>
    <d v="2016-07-17T18:13:30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11.60000000000001"/>
    <n v="66.225165562913901"/>
    <x v="4"/>
    <s v="rock"/>
    <d v="2015-05-06T11:47:56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24"/>
    <n v="5"/>
    <x v="4"/>
    <s v="rock"/>
    <d v="2015-05-17T18:18:26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07.1"/>
    <n v="68.493150684931507"/>
    <x v="4"/>
    <s v="rock"/>
    <d v="2016-11-29T05:08:45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04.3625"/>
    <n v="54.054054054054056"/>
    <x v="4"/>
    <s v="rock"/>
    <d v="2013-04-06T19:12:16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12.40909090909091"/>
    <n v="23.655913978494624"/>
    <x v="4"/>
    <s v="rock"/>
    <d v="2016-12-03T01:47:58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24.08571428571429"/>
    <n v="55.555555555555557"/>
    <x v="4"/>
    <s v="rock"/>
    <d v="2015-06-05T17:38:42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10.406125"/>
    <n v="59.701492537313435"/>
    <x v="4"/>
    <s v="rock"/>
    <d v="2016-03-04T16:32:01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18.75"/>
    <n v="28.571428571428573"/>
    <x v="4"/>
    <s v="rock"/>
    <d v="2015-06-29T15:31:29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36.625"/>
    <n v="51.282051282051285"/>
    <x v="4"/>
    <s v="rock"/>
    <d v="2015-05-02T22:06:35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34.8074"/>
    <n v="44.642857142857146"/>
    <x v="4"/>
    <s v="rock"/>
    <d v="2016-09-21T14:45:17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45.4"/>
    <n v="14.705882352941176"/>
    <x v="4"/>
    <s v="rock"/>
    <d v="2016-07-14T11:32:37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09.10714285714285"/>
    <n v="147.36842105263159"/>
    <x v="4"/>
    <s v="rock"/>
    <d v="2015-03-24T19:16:46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10.2"/>
    <n v="38.46153846153846"/>
    <x v="4"/>
    <s v="rock"/>
    <d v="2015-07-08T15:36:58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13.64000000000001"/>
    <n v="24.03846153846154"/>
    <x v="4"/>
    <s v="rock"/>
    <d v="2016-02-01T03:43:06"/>
    <d v="2016-03-03T03:43:06"/>
    <x v="1392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02.35000000000001"/>
    <n v="192.30769230769232"/>
    <x v="4"/>
    <s v="rock"/>
    <d v="2016-07-02T16:22:03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22.13333333333334"/>
    <n v="44.117647058823529"/>
    <x v="4"/>
    <s v="rock"/>
    <d v="2017-01-17T03:28:46"/>
    <d v="2017-03-01T03:00:00"/>
    <x v="1394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11.88571428571427"/>
    <n v="42.68292682926829"/>
    <x v="4"/>
    <s v="rock"/>
    <d v="2016-12-15T21:48:01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07.3"/>
    <n v="82.191780821917803"/>
    <x v="4"/>
    <s v="rock"/>
    <d v="2015-01-14T23:58:02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13.85000000000001"/>
    <n v="63.291139240506332"/>
    <x v="4"/>
    <s v="rock"/>
    <d v="2016-09-27T22:01:50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09.68181818181819"/>
    <n v="67.692307692307693"/>
    <x v="4"/>
    <s v="rock"/>
    <d v="2016-06-05T20:58:54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26.14444444444443"/>
    <n v="48.913043478260867"/>
    <x v="4"/>
    <s v="rock"/>
    <d v="2014-09-07T00:06:13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67.42857142857144"/>
    <n v="10.294117647058824"/>
    <x v="4"/>
    <s v="rock"/>
    <d v="2016-05-08T08:11:13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96.52000000000004"/>
    <n v="10.416666666666666"/>
    <x v="4"/>
    <s v="rock"/>
    <d v="2013-05-05T23:54:34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09.16"/>
    <n v="22.123893805309734"/>
    <x v="4"/>
    <s v="rock"/>
    <d v="2015-03-02T01:16:51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02.57499999999999"/>
    <n v="60.606060606060609"/>
    <x v="4"/>
    <s v="rock"/>
    <d v="2013-06-26T01:30:35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1.6620689655172414"/>
    <n v="2900"/>
    <x v="3"/>
    <s v="translations"/>
    <d v="2015-01-28T12:14:45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0.42"/>
    <n v="1470.5882352941176"/>
    <x v="3"/>
    <s v="translations"/>
    <d v="2014-10-29T16:20:01"/>
    <d v="2014-11-28T17:20:01"/>
    <x v="1405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0.125"/>
    <n v="4000"/>
    <x v="3"/>
    <s v="translations"/>
    <d v="2015-10-20T10:23:27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0.5"/>
    <n v="1500"/>
    <x v="3"/>
    <s v="translations"/>
    <d v="2014-07-18T12:52:58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.1999999999999993"/>
    <n v="166.66666666666666"/>
    <x v="3"/>
    <s v="translations"/>
    <d v="2015-10-14T20:55:56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1.6666666666666666E-2"/>
    <n v="6000"/>
    <x v="3"/>
    <s v="translations"/>
    <d v="2016-04-19T07:38:40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0.23333333333333336"/>
    <n v="1000"/>
    <x v="3"/>
    <s v="translations"/>
    <d v="2015-01-09T01:25:00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4.5714285714285712"/>
    <n v="538.46153846153845"/>
    <x v="3"/>
    <s v="translations"/>
    <d v="2014-11-04T01:31:39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5"/>
    <n v="2000"/>
    <x v="3"/>
    <s v="translations"/>
    <d v="2015-12-22T10:29:30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0.2"/>
    <n v="500"/>
    <x v="3"/>
    <s v="translations"/>
    <d v="2016-12-04T06:04:27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18.181818181818183"/>
    <n v="488.88888888888891"/>
    <x v="3"/>
    <s v="translations"/>
    <d v="2015-07-07T16:13:11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.2222222222222223"/>
    <n v="2250"/>
    <x v="3"/>
    <s v="translations"/>
    <d v="2015-08-16T03:36:14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0.2"/>
    <n v="3000"/>
    <x v="3"/>
    <s v="translations"/>
    <d v="2016-01-26T10:57:14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.0634920634920633"/>
    <n v="630"/>
    <x v="3"/>
    <s v="translations"/>
    <d v="2016-09-09T10:56:59"/>
    <d v="2016-10-09T10:56:59"/>
    <x v="141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2.7272727272727271"/>
    <n v="36.666666666666664"/>
    <x v="3"/>
    <s v="translations"/>
    <d v="2016-06-03T16:01:26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0.1"/>
    <n v="100000"/>
    <x v="3"/>
    <s v="translations"/>
    <d v="2015-01-09T21:58:29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0.104"/>
    <n v="12500"/>
    <x v="3"/>
    <s v="translations"/>
    <d v="2016-08-22T05:45:04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0.33333333333333337"/>
    <n v="30000"/>
    <x v="3"/>
    <s v="translations"/>
    <d v="2015-12-02T08:38:51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20.36"/>
    <n v="535.71428571428567"/>
    <x v="3"/>
    <s v="translations"/>
    <d v="2016-11-02T17:13:22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.3800000000000008"/>
    <n v="1250"/>
    <x v="3"/>
    <s v="translations"/>
    <d v="2016-08-19T20:26:25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4.5"/>
    <n v="333.33333333333331"/>
    <x v="3"/>
    <s v="translations"/>
    <d v="2016-03-03T09:06:57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.06"/>
    <n v="1000"/>
    <x v="3"/>
    <s v="translations"/>
    <d v="2014-11-18T19:31:28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31.94705882352941"/>
    <n v="361.70212765957444"/>
    <x v="3"/>
    <s v="translations"/>
    <d v="2015-10-27T05:03:36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6.708333333333333"/>
    <n v="1200"/>
    <x v="3"/>
    <s v="translations"/>
    <d v="2016-10-30T15:01:15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9.9878048780487809"/>
    <n v="7454.545454545455"/>
    <x v="3"/>
    <s v="translations"/>
    <d v="2015-05-18T18:24:38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0.1"/>
    <n v="7500"/>
    <x v="3"/>
    <s v="translations"/>
    <d v="2015-09-11T18:43:40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0.77"/>
    <n v="5000"/>
    <x v="3"/>
    <s v="translations"/>
    <d v="2016-01-22T08:24:17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26.900000000000002"/>
    <n v="136.36363636363637"/>
    <x v="3"/>
    <s v="translations"/>
    <d v="2014-06-06T12:45:39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3"/>
    <n v="2500"/>
    <x v="3"/>
    <s v="translations"/>
    <d v="2016-03-28T20:54:59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6.6055045871559637"/>
    <n v="454.16666666666669"/>
    <x v="3"/>
    <s v="translations"/>
    <d v="2015-02-05T19:55:01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7.6923076923076927E-3"/>
    <n v="13000"/>
    <x v="3"/>
    <s v="translations"/>
    <d v="2016-04-26T17:57:43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.1222222222222222"/>
    <n v="60000"/>
    <x v="3"/>
    <s v="translations"/>
    <d v="2015-07-13T18:22:49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x v="1446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1.4999999999999999E-2"/>
    <n v="166666.66666666666"/>
    <x v="3"/>
    <s v="translations"/>
    <d v="2016-06-08T17:32:14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1E-3"/>
    <n v="100000"/>
    <x v="3"/>
    <s v="translations"/>
    <d v="2016-01-21T04:06:37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1.0554089709762533E-2"/>
    <n v="9475"/>
    <x v="3"/>
    <s v="translations"/>
    <d v="2014-10-19T23:00:59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0.85714285714285721"/>
    <n v="1750"/>
    <x v="3"/>
    <s v="translations"/>
    <d v="2016-04-03T20:48:00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10.5"/>
    <n v="2142.8571428571427"/>
    <x v="3"/>
    <s v="translations"/>
    <d v="2014-07-12T16:08:40"/>
    <d v="2014-09-05T13:39:00"/>
    <x v="1455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2.9000000000000004"/>
    <n v="1666.6666666666667"/>
    <x v="3"/>
    <s v="translations"/>
    <d v="2016-12-04T16:02:45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01.24459999999999"/>
    <n v="44.117647058823529"/>
    <x v="3"/>
    <s v="radio &amp; podcasts"/>
    <d v="2014-09-17T15:29:14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08.5175"/>
    <n v="26.666666666666668"/>
    <x v="3"/>
    <s v="radio &amp; podcasts"/>
    <d v="2013-03-11T15:54:31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47.66666666666666"/>
    <n v="24"/>
    <x v="3"/>
    <s v="radio &amp; podcasts"/>
    <d v="2013-02-21T21:52:18"/>
    <d v="2013-04-07T20:52:18"/>
    <x v="1463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63.19999999999999"/>
    <n v="21.367521367521366"/>
    <x v="3"/>
    <s v="radio &amp; podcasts"/>
    <d v="2013-01-17T15:52:38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56.41449999999998"/>
    <n v="11.529592621060722"/>
    <x v="3"/>
    <s v="radio &amp; podcasts"/>
    <d v="2012-02-20T17:37:32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07.87731249999999"/>
    <n v="64.516129032258064"/>
    <x v="3"/>
    <s v="radio &amp; podcasts"/>
    <d v="2015-12-02T04:07:46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15.08"/>
    <n v="66.666666666666671"/>
    <x v="3"/>
    <s v="radio &amp; podcasts"/>
    <d v="2012-01-25T19:14:45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02.36842105263158"/>
    <n v="32.423208191126278"/>
    <x v="3"/>
    <s v="radio &amp; podcasts"/>
    <d v="2011-04-13T00:20:49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08.42485875706214"/>
    <n v="137.85046728971963"/>
    <x v="3"/>
    <s v="radio &amp; podcasts"/>
    <d v="2013-01-16T14:21:49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25.13333333333334"/>
    <n v="18.518518518518519"/>
    <x v="3"/>
    <s v="radio &amp; podcasts"/>
    <d v="2012-12-07T19:51:03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03.840625"/>
    <n v="93.294460641399411"/>
    <x v="3"/>
    <s v="radio &amp; podcasts"/>
    <d v="2015-03-10T22:58:54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38.70400000000001"/>
    <n v="74.404761904761898"/>
    <x v="3"/>
    <s v="radio &amp; podcasts"/>
    <d v="2013-09-16T13:01:43"/>
    <d v="2013-10-16T13:01:43"/>
    <x v="1472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20.51600000000001"/>
    <n v="31.914893617021278"/>
    <x v="3"/>
    <s v="radio &amp; podcasts"/>
    <d v="2012-01-31T23:30:39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12.26666666666667"/>
    <n v="39.473684210526315"/>
    <x v="3"/>
    <s v="radio &amp; podcasts"/>
    <d v="2013-08-14T17:28:12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88.66966666666667"/>
    <n v="34.013605442176868"/>
    <x v="3"/>
    <s v="radio &amp; podcasts"/>
    <d v="2014-11-17T17:21:03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61.55466666666666"/>
    <n v="6.5502183406113534"/>
    <x v="3"/>
    <s v="radio &amp; podcasts"/>
    <d v="2011-08-11T01:00:22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11.31"/>
    <n v="81.300813008130078"/>
    <x v="3"/>
    <s v="radio &amp; podcasts"/>
    <d v="2011-10-24T14:46:44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81.6142199999999"/>
    <n v="2.4701116490465367"/>
    <x v="3"/>
    <s v="radio &amp; podcasts"/>
    <d v="2013-04-30T20:55:13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37.375"/>
    <n v="22.535211267605632"/>
    <x v="3"/>
    <s v="radio &amp; podcasts"/>
    <d v="2014-04-25T17:53:09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17.04040000000001"/>
    <n v="78.740157480314963"/>
    <x v="3"/>
    <s v="radio &amp; podcasts"/>
    <d v="2013-07-09T22:24:59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.1"/>
    <n v="833.33333333333337"/>
    <x v="3"/>
    <s v="fiction"/>
    <d v="2013-10-03T22:09:05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n v="0.1"/>
    <n v="5000"/>
    <x v="3"/>
    <s v="fiction"/>
    <d v="2012-08-15T20:35:36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0.7142857142857143"/>
    <n v="3500"/>
    <x v="3"/>
    <s v="fiction"/>
    <d v="2016-06-27T04:37:55"/>
    <d v="2016-07-22T04:37:55"/>
    <x v="1483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e v="#DIV/0!"/>
    <x v="3"/>
    <s v="fiction"/>
    <d v="2012-05-24T04:49:23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.2388059701492535"/>
    <n v="2233.3333333333335"/>
    <x v="3"/>
    <s v="fiction"/>
    <d v="2015-05-06T19:06:13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0.24"/>
    <n v="6666.666666666667"/>
    <x v="3"/>
    <s v="fiction"/>
    <d v="2015-01-28T04:02:41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e v="#DIV/0!"/>
    <x v="3"/>
    <s v="fiction"/>
    <d v="2016-07-03T22:01:11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.4"/>
    <n v="2500"/>
    <x v="3"/>
    <s v="fiction"/>
    <d v="2013-12-06T13:31:00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e v="#DIV/0!"/>
    <x v="3"/>
    <s v="fiction"/>
    <d v="2012-10-16T14:40:52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30.862068965517242"/>
    <n v="152.63157894736841"/>
    <x v="3"/>
    <s v="fiction"/>
    <d v="2013-09-03T13:27:54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.3333333333333321"/>
    <n v="1200"/>
    <x v="3"/>
    <s v="fiction"/>
    <d v="2014-12-18T17:07:23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0.75"/>
    <n v="2000"/>
    <x v="3"/>
    <s v="fiction"/>
    <d v="2011-05-19T21:14:06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n v="0"/>
    <e v="#DIV/0!"/>
    <x v="3"/>
    <s v="fiction"/>
    <d v="2013-05-17T20:47:55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8.9"/>
    <n v="454.54545454545456"/>
    <x v="3"/>
    <s v="fiction"/>
    <d v="2015-03-04T17:20:13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e v="#DIV/0!"/>
    <x v="3"/>
    <s v="fiction"/>
    <d v="2011-07-28T18:57:11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e v="#DIV/0!"/>
    <x v="3"/>
    <s v="fiction"/>
    <d v="2014-07-18T11:24:19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6.6666666666666671E-3"/>
    <n v="15000"/>
    <x v="3"/>
    <s v="fiction"/>
    <d v="2013-06-19T15:25:22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1.9"/>
    <n v="1000"/>
    <x v="3"/>
    <s v="fiction"/>
    <d v="2014-07-20T23:36:18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0.25"/>
    <n v="2000"/>
    <x v="3"/>
    <s v="fiction"/>
    <d v="2016-06-06T00:10:33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25.035714285714285"/>
    <n v="186.66666666666666"/>
    <x v="3"/>
    <s v="fiction"/>
    <d v="2013-04-01T21:42:37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66.33076923076925"/>
    <n v="58.757062146892657"/>
    <x v="8"/>
    <s v="photobooks"/>
    <d v="2015-06-08T14:00:23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01.44545454545455"/>
    <n v="66.869300911854097"/>
    <x v="8"/>
    <s v="photobooks"/>
    <d v="2016-02-26T13:01:20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07.89146666666667"/>
    <n v="52.816901408450704"/>
    <x v="8"/>
    <s v="photobooks"/>
    <d v="2016-08-24T08:20:01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77.93846153846158"/>
    <n v="24.1635687732342"/>
    <x v="8"/>
    <s v="photobooks"/>
    <d v="2014-05-13T15:47:04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03.58125"/>
    <n v="46.376811594202898"/>
    <x v="8"/>
    <s v="photobooks"/>
    <d v="2016-02-14T10:38:23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11.4"/>
    <n v="34.883720930232556"/>
    <x v="8"/>
    <s v="photobooks"/>
    <d v="2014-06-24T18:51:44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15"/>
    <n v="36.363636363636367"/>
    <x v="8"/>
    <s v="photobooks"/>
    <d v="2010-03-17T10:48:29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10.76216216216217"/>
    <n v="87.677725118483409"/>
    <x v="8"/>
    <s v="photobooks"/>
    <d v="2014-05-27T14:44:41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23.64125714285714"/>
    <n v="89.285714285714292"/>
    <x v="8"/>
    <s v="photobooks"/>
    <d v="2017-01-16T12:48:05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01.03500000000001"/>
    <n v="39.506172839506171"/>
    <x v="8"/>
    <s v="photobooks"/>
    <d v="2014-06-19T09:14:38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11.79285714285714"/>
    <n v="67.961165048543691"/>
    <x v="8"/>
    <s v="photobooks"/>
    <d v="2015-10-19T14:00:04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58.7714285714286"/>
    <n v="10.447761194029852"/>
    <x v="8"/>
    <s v="photobooks"/>
    <d v="2017-01-06T16:25:39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50.01875000000001"/>
    <n v="37.209302325581397"/>
    <x v="8"/>
    <s v="photobooks"/>
    <d v="2014-06-16T15:17:46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06.476"/>
    <n v="142.04545454545453"/>
    <x v="8"/>
    <s v="photobooks"/>
    <d v="2015-08-18T14:20:40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57.18899999999999"/>
    <n v="540.54054054054052"/>
    <x v="8"/>
    <s v="photobooks"/>
    <d v="2016-02-15T06:04:57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08.65882352941176"/>
    <n v="146.55172413793105"/>
    <x v="8"/>
    <s v="photobooks"/>
    <d v="2016-09-06T11:11:32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61.97999999999999"/>
    <n v="24.390243902439025"/>
    <x v="8"/>
    <s v="photobooks"/>
    <d v="2014-11-05T13:35:53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05.36666666666665"/>
    <n v="63.559322033898304"/>
    <x v="8"/>
    <s v="photobooks"/>
    <d v="2014-05-01T19:40:52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03.36388888888889"/>
    <n v="62.068965517241381"/>
    <x v="8"/>
    <s v="photobooks"/>
    <d v="2014-05-23T17:48:03"/>
    <d v="2014-06-20T21:59:00"/>
    <x v="1519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03.47222222222223"/>
    <n v="107.78443113772455"/>
    <x v="8"/>
    <s v="photobooks"/>
    <d v="2014-11-12T20:35:13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06.81333333333333"/>
    <n v="159.57446808510639"/>
    <x v="8"/>
    <s v="photobooks"/>
    <d v="2016-05-03T04:01:31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38.96574712643678"/>
    <n v="96.238938053097343"/>
    <x v="8"/>
    <s v="photobooks"/>
    <d v="2014-09-17T19:55:39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24.84324324324325"/>
    <n v="76.763485477178421"/>
    <x v="8"/>
    <s v="photobooks"/>
    <d v="2014-11-21T18:01:56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06.99999999999997"/>
    <n v="107.14285714285714"/>
    <x v="8"/>
    <s v="photobooks"/>
    <d v="2017-01-21T12:01:30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74.00576923076923"/>
    <n v="18.571428571428573"/>
    <x v="8"/>
    <s v="photobooks"/>
    <d v="2016-07-19T16:52:18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20.32608695652173"/>
    <n v="82.142857142857139"/>
    <x v="8"/>
    <s v="photobooks"/>
    <d v="2015-12-01T06:37:27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10.44428571428573"/>
    <n v="50"/>
    <x v="8"/>
    <s v="photobooks"/>
    <d v="2017-02-14T14:24:46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81.56666666666666"/>
    <n v="18.75"/>
    <x v="8"/>
    <s v="photobooks"/>
    <d v="2017-01-01T17:35:22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00.67894736842105"/>
    <n v="134.75177304964538"/>
    <x v="8"/>
    <s v="photobooks"/>
    <d v="2015-02-17T15:05:20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34.82571428571427"/>
    <n v="40.045766590389015"/>
    <x v="8"/>
    <s v="photobooks"/>
    <d v="2015-09-28T18:24:55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75.95744680851064"/>
    <n v="32.19178082191781"/>
    <x v="8"/>
    <s v="photobooks"/>
    <d v="2014-10-29T19:15:26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84.02000000000004"/>
    <n v="17.006802721088434"/>
    <x v="8"/>
    <s v="photobooks"/>
    <d v="2016-01-22T11:24:25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45.14000000000001"/>
    <n v="60.810810810810814"/>
    <x v="8"/>
    <s v="photobooks"/>
    <d v="2016-03-14T00:02:57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17.73333333333335"/>
    <n v="20.325203252032519"/>
    <x v="8"/>
    <s v="photobooks"/>
    <d v="2015-08-05T16:11:02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32.42499999999998"/>
    <n v="36.363636363636367"/>
    <x v="8"/>
    <s v="photobooks"/>
    <d v="2016-04-24T19:53:51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50.30841666666666"/>
    <n v="26.373626373626372"/>
    <x v="8"/>
    <s v="photobooks"/>
    <d v="2015-07-28T19:15:10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79.9"/>
    <n v="53.571428571428569"/>
    <x v="8"/>
    <s v="photobooks"/>
    <d v="2016-07-01T07:33:47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02.62857142857142"/>
    <n v="152.17391304347825"/>
    <x v="8"/>
    <s v="photobooks"/>
    <d v="2014-12-08T18:46:10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35.98609999999999"/>
    <n v="70.422535211267601"/>
    <x v="8"/>
    <s v="photobooks"/>
    <d v="2016-12-01T22:03:39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17.86666666666667"/>
    <n v="153.0612244897959"/>
    <x v="8"/>
    <s v="photobooks"/>
    <d v="2014-10-27T00:10:16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3.3333333333333333E-2"/>
    <n v="9000"/>
    <x v="8"/>
    <s v="nature"/>
    <d v="2014-12-01T17:05:38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4"/>
    <n v="500"/>
    <x v="8"/>
    <s v="nature"/>
    <d v="2015-06-15T23:55:00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0.44444444444444442"/>
    <n v="2250"/>
    <x v="8"/>
    <s v="nature"/>
    <d v="2014-10-23T12:13:54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e v="#DIV/0!"/>
    <x v="8"/>
    <s v="nature"/>
    <d v="2015-02-18T01:13:44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n v="3.3333333333333333E-2"/>
    <n v="3000"/>
    <x v="8"/>
    <s v="nature"/>
    <d v="2015-01-27T21:13:54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28.9"/>
    <n v="90.909090909090907"/>
    <x v="8"/>
    <s v="nature"/>
    <d v="2014-07-19T05:06:39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e v="#DIV/0!"/>
    <x v="8"/>
    <s v="nature"/>
    <d v="2017-02-16T10:14:42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8.5714285714285712"/>
    <n v="700"/>
    <x v="8"/>
    <s v="nature"/>
    <d v="2015-10-09T21:10:20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34"/>
    <n v="83.333333333333329"/>
    <x v="8"/>
    <s v="nature"/>
    <d v="2015-10-04T03:15:59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13.466666666666665"/>
    <n v="107.14285714285714"/>
    <x v="8"/>
    <s v="nature"/>
    <d v="2016-04-12T10:47:14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e v="#DIV/0!"/>
    <x v="8"/>
    <s v="nature"/>
    <d v="2015-04-27T19:47:19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49.186046511627907"/>
    <n v="268.75"/>
    <x v="8"/>
    <s v="nature"/>
    <d v="2014-09-10T16:31:48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e v="#DIV/0!"/>
    <x v="8"/>
    <s v="nature"/>
    <d v="2015-08-03T06:47:27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e v="#DIV/0!"/>
    <x v="8"/>
    <s v="nature"/>
    <d v="2015-07-03T06:03:10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e v="#DIV/0!"/>
    <x v="8"/>
    <s v="nature"/>
    <d v="2015-08-25T14:43:52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45.133333333333333"/>
    <n v="125"/>
    <x v="8"/>
    <s v="nature"/>
    <d v="2016-06-04T03:40:24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4"/>
    <n v="2500"/>
    <x v="8"/>
    <s v="nature"/>
    <d v="2014-08-20T15:40:33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4.666666666666667"/>
    <n v="250"/>
    <x v="8"/>
    <s v="nature"/>
    <d v="2015-06-30T09:32:39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0.33333333333333337"/>
    <n v="15000"/>
    <x v="8"/>
    <s v="nature"/>
    <d v="2015-04-14T01:16:39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3.7600000000000002"/>
    <n v="625"/>
    <x v="8"/>
    <s v="nature"/>
    <d v="2014-10-24T00:29:53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0.67"/>
    <n v="10000"/>
    <x v="3"/>
    <s v="art books"/>
    <d v="2013-10-08T01:00:03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e v="#DIV/0!"/>
    <x v="3"/>
    <s v="art books"/>
    <d v="2009-09-23T13:35:16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.4166666666666665"/>
    <n v="3000"/>
    <x v="3"/>
    <s v="art books"/>
    <d v="2014-01-13T17:49:11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0.1"/>
    <n v="10000"/>
    <x v="3"/>
    <s v="art books"/>
    <d v="2015-04-27T08:48:29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2.5"/>
    <n v="4000"/>
    <x v="3"/>
    <s v="art books"/>
    <d v="2011-05-09T17:31:01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21.25"/>
    <n v="508.47457627118644"/>
    <x v="3"/>
    <s v="art books"/>
    <d v="2016-06-28T22:00:04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.117647058823529"/>
    <n v="653.84615384615381"/>
    <x v="3"/>
    <s v="art books"/>
    <d v="2014-02-01T22:29:05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13.639999999999999"/>
    <n v="1136.3636363636363"/>
    <x v="3"/>
    <s v="art books"/>
    <d v="2014-11-19T01:29:45"/>
    <d v="2014-12-24T01:29:45"/>
    <x v="1568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e v="#DIV/0!"/>
    <x v="3"/>
    <s v="art books"/>
    <d v="2013-04-25T16:18:34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n v="41.4"/>
    <n v="115.38461538461539"/>
    <x v="3"/>
    <s v="art books"/>
    <d v="2016-03-09T19:31:22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0.66115702479338845"/>
    <n v="3025"/>
    <x v="3"/>
    <s v="art books"/>
    <d v="2015-05-20T18:28:03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5"/>
    <n v="833.33333333333337"/>
    <x v="3"/>
    <s v="art books"/>
    <d v="2016-02-04T00:47:39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.4777777777777779"/>
    <n v="3000"/>
    <x v="3"/>
    <s v="art books"/>
    <d v="2017-02-20T00:00:02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.0599999999999996"/>
    <n v="1666.6666666666667"/>
    <x v="3"/>
    <s v="art books"/>
    <d v="2015-01-13T22:15:29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22.91"/>
    <n v="285.71428571428572"/>
    <x v="3"/>
    <s v="art books"/>
    <d v="2014-06-09T12:34:56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13"/>
    <n v="500"/>
    <x v="3"/>
    <s v="art books"/>
    <d v="2015-05-16T21:06:08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0.54999999999999993"/>
    <n v="5000"/>
    <x v="3"/>
    <s v="art books"/>
    <d v="2012-05-25T20:20:48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10.806536636794938"/>
    <n v="474.25"/>
    <x v="3"/>
    <s v="art books"/>
    <d v="2010-08-09T01:34:51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0.84008400840084008"/>
    <n v="1666.5"/>
    <x v="3"/>
    <s v="art books"/>
    <d v="2013-07-26T23:54:51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e v="#DIV/0!"/>
    <x v="3"/>
    <s v="art books"/>
    <d v="2012-03-22T01:12:06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0.5"/>
    <n v="1000"/>
    <x v="8"/>
    <s v="places"/>
    <d v="2015-11-17T10:46:30"/>
    <d v="2015-12-19T10:46:30"/>
    <x v="1581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.3000000000000007"/>
    <n v="333.33333333333331"/>
    <x v="8"/>
    <s v="places"/>
    <d v="2015-08-30T18:57:33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7.4999999999999997E-2"/>
    <n v="20000"/>
    <x v="8"/>
    <s v="places"/>
    <d v="2014-08-26T21:43:11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e v="#DIV/0!"/>
    <x v="8"/>
    <s v="places"/>
    <d v="2014-05-20T15:35:01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79"/>
    <n v="166.66666666666666"/>
    <x v="8"/>
    <s v="places"/>
    <d v="2016-12-03T21:29:28"/>
    <d v="2016-12-25T11:00:00"/>
    <x v="1585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e v="#DIV/0!"/>
    <x v="8"/>
    <s v="places"/>
    <d v="2015-03-06T02:30:22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1.3333333333333334E-2"/>
    <n v="7500"/>
    <x v="8"/>
    <s v="places"/>
    <d v="2014-11-13T22:49:25"/>
    <d v="2014-12-13T22:49:25"/>
    <x v="1587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e v="#DIV/0!"/>
    <x v="8"/>
    <s v="places"/>
    <d v="2015-01-01T05:59:59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e v="#DIV/0!"/>
    <x v="8"/>
    <s v="places"/>
    <d v="2015-09-09T23:38:06"/>
    <d v="2015-10-09T23:38:06"/>
    <x v="1589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1.7000000000000002"/>
    <n v="30000"/>
    <x v="8"/>
    <s v="places"/>
    <d v="2015-08-24T20:34:24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29.228571428571428"/>
    <n v="152.17391304347825"/>
    <x v="8"/>
    <s v="places"/>
    <d v="2016-03-04T17:25:41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e v="#DIV/0!"/>
    <x v="8"/>
    <s v="places"/>
    <d v="2015-02-11T01:44:45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1.3636363636363637E-2"/>
    <n v="7333.333333333333"/>
    <x v="8"/>
    <s v="places"/>
    <d v="2015-01-29T20:17:35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20.5"/>
    <n v="100"/>
    <x v="8"/>
    <s v="places"/>
    <d v="2016-03-16T17:06:22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0.27999999999999997"/>
    <n v="14285.714285714286"/>
    <x v="8"/>
    <s v="places"/>
    <d v="2014-05-21T01:12:08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.3076923076923079"/>
    <n v="1083.3333333333333"/>
    <x v="8"/>
    <s v="places"/>
    <d v="2014-10-29T10:19:29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e v="#DIV/0!"/>
    <x v="8"/>
    <s v="places"/>
    <d v="2016-08-21T08:29:57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0.125"/>
    <n v="800"/>
    <x v="8"/>
    <s v="places"/>
    <d v="2015-05-27T16:00:58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e v="#DIV/0!"/>
    <x v="8"/>
    <s v="places"/>
    <d v="2016-03-09T12:56:16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.3400000000000007"/>
    <n v="555.55555555555554"/>
    <x v="8"/>
    <s v="places"/>
    <d v="2014-06-01T01:22:32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08.2492"/>
    <n v="44.642857142857146"/>
    <x v="4"/>
    <s v="rock"/>
    <d v="2011-04-05T02:13:53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00.16666666666667"/>
    <n v="46.875"/>
    <x v="4"/>
    <s v="rock"/>
    <d v="2011-09-02T07:08:37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00.03299999999999"/>
    <n v="66.666666666666671"/>
    <x v="4"/>
    <s v="rock"/>
    <d v="2011-11-29T04:04:19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22.10714285714286"/>
    <n v="40"/>
    <x v="4"/>
    <s v="rock"/>
    <d v="2012-02-06T20:17:15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00.69333333333334"/>
    <n v="136.36363636363637"/>
    <x v="4"/>
    <s v="rock"/>
    <d v="2011-07-23T00:18:33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01.004125"/>
    <n v="86.956521739130437"/>
    <x v="4"/>
    <s v="rock"/>
    <d v="2010-12-24T02:40:38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45.11000000000001"/>
    <n v="48.780487804878049"/>
    <x v="4"/>
    <s v="rock"/>
    <d v="2012-05-24T19:24:11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01.25"/>
    <n v="52.173913043478258"/>
    <x v="4"/>
    <s v="rock"/>
    <d v="2013-11-29T19:56:26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18.33333333333333"/>
    <n v="375"/>
    <x v="4"/>
    <s v="rock"/>
    <d v="2011-09-10T00:01:49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71.85000000000002"/>
    <n v="17.857142857142858"/>
    <x v="4"/>
    <s v="rock"/>
    <d v="2012-11-15T22:11:50"/>
    <d v="2012-12-15T22:11:50"/>
    <x v="161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25.125"/>
    <n v="29.62962962962963"/>
    <x v="4"/>
    <s v="rock"/>
    <d v="2013-05-15T00:00:32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10.00000000000001"/>
    <n v="45.454545454545453"/>
    <x v="4"/>
    <s v="rock"/>
    <d v="2012-12-03T20:59:44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01.49999999999999"/>
    <n v="38.46153846153846"/>
    <x v="4"/>
    <s v="rock"/>
    <d v="2012-06-22T01:40:02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02.69999999999999"/>
    <n v="64.935064935064929"/>
    <x v="4"/>
    <s v="rock"/>
    <d v="2014-06-04T23:32:49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14.12500000000001"/>
    <n v="58.823529411764703"/>
    <x v="4"/>
    <s v="rock"/>
    <d v="2011-10-29T01:13:16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04.2"/>
    <n v="63.694267515923563"/>
    <x v="4"/>
    <s v="rock"/>
    <d v="2012-10-12T17:10:21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45.85714285714286"/>
    <n v="44.303797468354432"/>
    <x v="4"/>
    <s v="rock"/>
    <d v="2013-09-29T15:56:28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05.06666666666666"/>
    <n v="55.555555555555557"/>
    <x v="4"/>
    <s v="rock"/>
    <d v="2013-01-27T15:42:15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33.33333333333331"/>
    <n v="65.217391304347828"/>
    <x v="4"/>
    <s v="rock"/>
    <d v="2014-08-25T04:28:06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12.99999999999999"/>
    <n v="58.823529411764703"/>
    <x v="4"/>
    <s v="rock"/>
    <d v="2013-02-16T08:09:00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21.2"/>
    <n v="135.13513513513513"/>
    <x v="4"/>
    <s v="rock"/>
    <d v="2012-04-04T14:33:35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01.72463768115942"/>
    <n v="106.15384615384616"/>
    <x v="4"/>
    <s v="rock"/>
    <d v="2014-11-07T07:04:34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01.06666666666666"/>
    <n v="41.666666666666664"/>
    <x v="4"/>
    <s v="rock"/>
    <d v="2013-06-28T16:31:29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18"/>
    <n v="40"/>
    <x v="4"/>
    <s v="rock"/>
    <d v="2012-11-30T08:48:55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55.33333333333331"/>
    <n v="72.115384615384613"/>
    <x v="4"/>
    <s v="rock"/>
    <d v="2012-08-14T16:47:33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01.18750000000001"/>
    <n v="74.074074074074076"/>
    <x v="4"/>
    <s v="rock"/>
    <d v="2013-11-01T20:21:07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17"/>
    <n v="52.631578947368418"/>
    <x v="4"/>
    <s v="rock"/>
    <d v="2012-10-23T16:58:09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00.925"/>
    <n v="45.454545454545453"/>
    <x v="4"/>
    <s v="rock"/>
    <d v="2014-05-15T17:41:22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03.66666666666666"/>
    <n v="73.170731707317074"/>
    <x v="4"/>
    <s v="rock"/>
    <d v="2014-01-06T20:48:53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65.25"/>
    <n v="31.746031746031747"/>
    <x v="4"/>
    <s v="rock"/>
    <d v="2012-01-31T20:06:15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55.91"/>
    <n v="75.187969924812023"/>
    <x v="4"/>
    <s v="rock"/>
    <d v="2012-09-12T20:37:41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01.62500000000001"/>
    <n v="85.106382978723403"/>
    <x v="4"/>
    <s v="rock"/>
    <d v="2011-07-26T08:10:54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00"/>
    <n v="172.41379310344828"/>
    <x v="4"/>
    <s v="rock"/>
    <d v="2011-12-19T21:12:36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00.49999999999999"/>
    <n v="62.5"/>
    <x v="4"/>
    <s v="rock"/>
    <d v="2011-04-25T04:33:21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25.29999999999998"/>
    <n v="54.054054054054056"/>
    <x v="4"/>
    <s v="rock"/>
    <d v="2016-05-12T20:51:01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03.55555555555556"/>
    <n v="51.724137931034484"/>
    <x v="4"/>
    <s v="rock"/>
    <d v="2011-04-30T02:04:48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03.8"/>
    <n v="33.333333333333336"/>
    <x v="4"/>
    <s v="rock"/>
    <d v="2009-11-05T18:02:20"/>
    <d v="2009-12-31T23:39:00"/>
    <x v="1637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05"/>
    <n v="37.037037037037038"/>
    <x v="4"/>
    <s v="rock"/>
    <d v="2013-01-14T16:29:28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00"/>
    <n v="94.736842105263165"/>
    <x v="4"/>
    <s v="rock"/>
    <d v="2012-02-02T15:39:25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69.86"/>
    <n v="23.529411764705884"/>
    <x v="4"/>
    <s v="rock"/>
    <d v="2010-07-20T05:32:35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01.4"/>
    <n v="96.15384615384616"/>
    <x v="4"/>
    <s v="pop"/>
    <d v="2014-11-19T14:19:04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00"/>
    <n v="42.857142857142854"/>
    <x v="4"/>
    <s v="pop"/>
    <d v="2011-05-25T00:35:27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24.70000000000002"/>
    <n v="135.13513513513513"/>
    <x v="4"/>
    <s v="pop"/>
    <d v="2012-08-25T19:46:52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09.5"/>
    <n v="78.125"/>
    <x v="4"/>
    <s v="pop"/>
    <d v="2012-09-23T01:26:00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10.80000000000001"/>
    <n v="500"/>
    <x v="4"/>
    <s v="pop"/>
    <d v="2013-09-04T14:49:00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10.2"/>
    <n v="24.096385542168676"/>
    <x v="4"/>
    <s v="pop"/>
    <d v="2014-07-13T10:48:23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04.71999999999998"/>
    <n v="108.69565217391305"/>
    <x v="4"/>
    <s v="pop"/>
    <d v="2012-05-10T09:49:37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25.26086956521738"/>
    <n v="25.555555555555557"/>
    <x v="4"/>
    <s v="pop"/>
    <d v="2011-02-18T16:54:42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00.58763157894737"/>
    <n v="46.913580246913583"/>
    <x v="4"/>
    <s v="pop"/>
    <d v="2014-04-08T16:25:55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41.55000000000001"/>
    <n v="62.5"/>
    <x v="4"/>
    <s v="pop"/>
    <d v="2013-09-09T10:27:17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00.75"/>
    <n v="100"/>
    <x v="4"/>
    <s v="pop"/>
    <d v="2011-03-23T21:37:00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00.66666666666666"/>
    <n v="64.285714285714292"/>
    <x v="4"/>
    <s v="pop"/>
    <d v="2013-10-25T11:49:53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74.2304"/>
    <n v="29.761904761904763"/>
    <x v="4"/>
    <s v="pop"/>
    <d v="2011-03-24T20:01:36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19.90909090909089"/>
    <n v="32.352941176470587"/>
    <x v="4"/>
    <s v="pop"/>
    <d v="2012-03-19T21:22:40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42.86666666666667"/>
    <n v="31.25"/>
    <x v="4"/>
    <s v="pop"/>
    <d v="2012-03-06T19:00:20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n v="100.33493333333334"/>
    <n v="156.25"/>
    <x v="4"/>
    <s v="pop"/>
    <d v="2012-11-13T22:17:32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04.93380000000001"/>
    <n v="113.12217194570135"/>
    <x v="4"/>
    <s v="pop"/>
    <d v="2012-04-24T18:46:08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32.23333333333335"/>
    <n v="56.074766355140184"/>
    <x v="4"/>
    <s v="pop"/>
    <d v="2012-11-10T05:19:27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12.79999999999998"/>
    <n v="11.111111111111111"/>
    <x v="4"/>
    <s v="pop"/>
    <d v="2013-11-18T21:55:21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53.75"/>
    <n v="2.2222222222222223"/>
    <x v="4"/>
    <s v="pop"/>
    <d v="2016-03-30T16:39:10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02.50632911392405"/>
    <n v="78.21782178217822"/>
    <x v="4"/>
    <s v="pop"/>
    <d v="2015-12-05T23:57:11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02.6375"/>
    <n v="129.03225806451613"/>
    <x v="4"/>
    <s v="pop"/>
    <d v="2011-11-01T04:45:36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08"/>
    <n v="31.25"/>
    <x v="4"/>
    <s v="pop"/>
    <d v="2015-01-02T00:31:47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22.40879999999999"/>
    <n v="28.089887640449437"/>
    <x v="4"/>
    <s v="pop"/>
    <d v="2012-01-31T18:16:58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19.45714285714286"/>
    <n v="37.634408602150536"/>
    <x v="4"/>
    <s v="pop"/>
    <d v="2011-01-21T15:35:13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60.88"/>
    <n v="25.510204081632654"/>
    <x v="4"/>
    <s v="pop"/>
    <d v="2013-02-26T06:04:33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26.85294117647059"/>
    <n v="41.463414634146339"/>
    <x v="4"/>
    <s v="pop"/>
    <d v="2014-02-12T01:41:38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02.6375"/>
    <n v="68.965517241379317"/>
    <x v="4"/>
    <s v="pop"/>
    <d v="2011-10-29T03:35:39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n v="139.75"/>
    <n v="38.46153846153846"/>
    <x v="4"/>
    <s v="pop"/>
    <d v="2016-04-01T21:14:36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02.60000000000001"/>
    <n v="43.478260869565219"/>
    <x v="4"/>
    <s v="pop"/>
    <d v="2010-05-15T22:19:59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00.67349999999999"/>
    <n v="25.974025974025974"/>
    <x v="4"/>
    <s v="pop"/>
    <d v="2016-07-02T13:03:34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12.94117647058823"/>
    <n v="34.693877551020407"/>
    <x v="4"/>
    <s v="pop"/>
    <d v="2012-05-05T15:45:30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28.09523809523807"/>
    <n v="35.593220338983052"/>
    <x v="4"/>
    <s v="pop"/>
    <d v="2015-02-04T21:04:52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01.7"/>
    <n v="44.247787610619469"/>
    <x v="4"/>
    <s v="pop"/>
    <d v="2016-07-18T14:31:46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37.416"/>
    <n v="29.411764705882351"/>
    <x v="4"/>
    <s v="pop"/>
    <d v="2011-09-16T17:35:40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15.33333333333333"/>
    <n v="71.428571428571431"/>
    <x v="4"/>
    <s v="pop"/>
    <d v="2012-03-05T17:25:47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11.66666666666667"/>
    <n v="142.85714285714286"/>
    <x v="4"/>
    <s v="pop"/>
    <d v="2016-02-16T09:46:16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18.39999999999999"/>
    <n v="30.612244897959183"/>
    <x v="4"/>
    <s v="pop"/>
    <d v="2014-01-23T20:31:11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n v="175"/>
    <n v="35.714285714285715"/>
    <x v="4"/>
    <s v="pop"/>
    <d v="2011-06-29T01:39:05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17.5"/>
    <n v="40"/>
    <x v="4"/>
    <s v="pop"/>
    <d v="2014-06-12T18:11:07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01.42212307692309"/>
    <n v="73.529411764705884"/>
    <x v="4"/>
    <s v="faith"/>
    <d v="2017-02-08T02:54:44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e v="#DIV/0!"/>
    <x v="4"/>
    <s v="faith"/>
    <d v="2017-02-13T05:07:40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21.714285714285715"/>
    <n v="350"/>
    <x v="4"/>
    <s v="faith"/>
    <d v="2017-03-14T18:45:38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09.125"/>
    <n v="79.207920792079207"/>
    <x v="4"/>
    <s v="faith"/>
    <d v="2017-02-17T19:34:01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02.85714285714285"/>
    <n v="23.333333333333332"/>
    <x v="4"/>
    <s v="faith"/>
    <d v="2017-02-22T06:00:23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0.36"/>
    <n v="5000"/>
    <x v="4"/>
    <s v="faith"/>
    <d v="2017-02-26T20:15:19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31.25"/>
    <n v="256.41025641025641"/>
    <x v="4"/>
    <s v="faith"/>
    <d v="2017-03-08T01:07:25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44.3"/>
    <n v="571.42857142857144"/>
    <x v="4"/>
    <s v="faith"/>
    <d v="2017-03-10T12:49:54"/>
    <d v="2017-04-09T11:49:54"/>
    <x v="1688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00"/>
    <n v="171.42857142857142"/>
    <x v="4"/>
    <s v="faith"/>
    <d v="2017-02-14T22:37:10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25.4"/>
    <n v="227.27272727272728"/>
    <x v="4"/>
    <s v="faith"/>
    <d v="2017-03-07T10:20:42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33.473333333333329"/>
    <n v="789.47368421052636"/>
    <x v="4"/>
    <s v="faith"/>
    <d v="2017-03-01T16:50:08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47.8"/>
    <n v="333.33333333333331"/>
    <x v="4"/>
    <s v="faith"/>
    <d v="2017-02-22T03:37:47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.3333333333333339"/>
    <n v="375"/>
    <x v="4"/>
    <s v="faith"/>
    <d v="2017-03-09T22:05:12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0.05"/>
    <n v="10000"/>
    <x v="4"/>
    <s v="faith"/>
    <d v="2017-02-25T16:04:34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11.708333333333334"/>
    <n v="521.73913043478262"/>
    <x v="4"/>
    <s v="faith"/>
    <d v="2017-03-07T00:45:14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e v="#DIV/0!"/>
    <x v="4"/>
    <s v="faith"/>
    <d v="2017-03-02T01:40:11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20.208000000000002"/>
    <n v="568.18181818181813"/>
    <x v="4"/>
    <s v="faith"/>
    <d v="2017-03-11T00:47:28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n v="0"/>
    <e v="#DIV/0!"/>
    <x v="4"/>
    <s v="faith"/>
    <d v="2017-03-02T04:59:20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.2311459353574925"/>
    <n v="1276.25"/>
    <x v="4"/>
    <s v="faith"/>
    <d v="2017-03-12T20:44:05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26.06"/>
    <n v="253.16455696202533"/>
    <x v="4"/>
    <s v="faith"/>
    <d v="2017-03-02T01:43:10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0.19801980198019803"/>
    <n v="2525"/>
    <x v="4"/>
    <s v="faith"/>
    <d v="2014-12-16T15:56:45"/>
    <d v="2015-01-15T15:56:45"/>
    <x v="1701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6.0606060606060606E-3"/>
    <n v="16500"/>
    <x v="4"/>
    <s v="faith"/>
    <d v="2015-02-28T20:52:30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.02"/>
    <n v="2500"/>
    <x v="4"/>
    <s v="faith"/>
    <d v="2015-07-02T06:45:37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65.100000000000009"/>
    <n v="181.81818181818181"/>
    <x v="4"/>
    <s v="faith"/>
    <d v="2015-01-17T03:21:13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e v="#DIV/0!"/>
    <x v="4"/>
    <s v="faith"/>
    <d v="2015-08-29T00:24:06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e v="#DIV/0!"/>
    <x v="4"/>
    <s v="faith"/>
    <d v="2015-06-24T07:21:12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9.74"/>
    <n v="555.55555555555554"/>
    <x v="4"/>
    <s v="faith"/>
    <d v="2016-02-27T17:18:15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e v="#DIV/0!"/>
    <x v="4"/>
    <s v="faith"/>
    <d v="2016-03-22T20:48:26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4.8571428571428568"/>
    <n v="437.5"/>
    <x v="4"/>
    <s v="faith"/>
    <d v="2014-07-21T13:31:54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0.67999999999999994"/>
    <n v="5000"/>
    <x v="4"/>
    <s v="faith"/>
    <d v="2015-12-03T14:11:28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10.5"/>
    <n v="5000"/>
    <x v="4"/>
    <s v="faith"/>
    <d v="2014-08-01T15:30:34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e v="#DIV/0!"/>
    <x v="4"/>
    <s v="faith"/>
    <d v="2015-05-01T21:55:53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1.6666666666666667"/>
    <n v="3000"/>
    <x v="4"/>
    <s v="faith"/>
    <d v="2014-09-05T19:13:32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7.8680000000000003"/>
    <n v="1470.5882352941176"/>
    <x v="4"/>
    <s v="faith"/>
    <d v="2015-04-01T22:02:41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0.22"/>
    <n v="2500"/>
    <x v="4"/>
    <s v="faith"/>
    <d v="2015-03-01T05:13:05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7.5"/>
    <n v="666.66666666666663"/>
    <x v="4"/>
    <s v="faith"/>
    <d v="2016-10-30T13:51:39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42.725880551301685"/>
    <n v="79.634146341463421"/>
    <x v="4"/>
    <s v="faith"/>
    <d v="2016-03-31T23:33:58"/>
    <d v="2016-04-21T04:00:00"/>
    <x v="1717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0.2142857142857143"/>
    <n v="17500"/>
    <x v="4"/>
    <s v="faith"/>
    <d v="2016-03-31T14:39:09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0.87500000000000011"/>
    <n v="1333.3333333333333"/>
    <x v="4"/>
    <s v="faith"/>
    <d v="2014-08-18T12:49:51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5.625"/>
    <n v="500"/>
    <x v="4"/>
    <s v="faith"/>
    <d v="2014-10-10T18:47:51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e v="#DIV/0!"/>
    <x v="4"/>
    <s v="faith"/>
    <d v="2015-11-11T11:04:23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3.4722222222222224E-2"/>
    <n v="2880"/>
    <x v="4"/>
    <s v="faith"/>
    <d v="2016-02-25T23:03:49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6.5"/>
    <n v="3333.3333333333335"/>
    <x v="4"/>
    <s v="faith"/>
    <d v="2015-05-05T19:48:35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0.58333333333333337"/>
    <n v="1500"/>
    <x v="4"/>
    <s v="faith"/>
    <d v="2014-09-30T22:22:42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10.181818181818182"/>
    <n v="611.11111111111109"/>
    <x v="4"/>
    <s v="faith"/>
    <d v="2014-07-25T23:14:09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33.784615384615385"/>
    <n v="406.25"/>
    <x v="4"/>
    <s v="faith"/>
    <d v="2014-05-29T22:04:24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3.3333333333333333E-2"/>
    <n v="3000"/>
    <x v="4"/>
    <s v="faith"/>
    <d v="2015-02-09T22:16:17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68.400000000000006"/>
    <n v="178.57142857142858"/>
    <x v="4"/>
    <s v="faith"/>
    <d v="2015-09-21T15:01:14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e v="#DIV/0!"/>
    <x v="4"/>
    <s v="faith"/>
    <d v="2016-04-11T01:15:06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e v="#DIV/0!"/>
    <x v="4"/>
    <s v="faith"/>
    <d v="2015-09-25T02:06:23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e v="#DIV/0!"/>
    <x v="4"/>
    <s v="faith"/>
    <d v="2015-05-28T21:45:52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e v="#DIV/0!"/>
    <x v="4"/>
    <s v="faith"/>
    <d v="2015-11-17T16:24:41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e v="#DIV/0!"/>
    <x v="4"/>
    <s v="faith"/>
    <d v="2016-09-01T16:12:54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2.2222222222222223E-2"/>
    <n v="4500"/>
    <x v="4"/>
    <s v="faith"/>
    <d v="2015-04-08T00:52:36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11"/>
    <n v="500"/>
    <x v="4"/>
    <s v="faith"/>
    <d v="2016-07-08T19:32:25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0.73333333333333328"/>
    <n v="3000"/>
    <x v="4"/>
    <s v="faith"/>
    <d v="2015-10-09T20:40:33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21.25"/>
    <n v="266.66666666666669"/>
    <x v="4"/>
    <s v="faith"/>
    <d v="2015-06-20T22:46:32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0.4"/>
    <n v="5000"/>
    <x v="4"/>
    <s v="faith"/>
    <d v="2014-09-02T20:59:02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0.1"/>
    <n v="1000"/>
    <x v="4"/>
    <s v="faith"/>
    <d v="2016-03-06T20:58:52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e v="#DIV/0!"/>
    <x v="4"/>
    <s v="faith"/>
    <d v="2015-06-16T19:37:02"/>
    <d v="2015-07-16T19:37:02"/>
    <x v="1740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10.83333333333334"/>
    <n v="23.076923076923077"/>
    <x v="8"/>
    <s v="photobooks"/>
    <d v="2015-04-26T15:04:31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08.74999999999999"/>
    <n v="58.823529411764703"/>
    <x v="8"/>
    <s v="photobooks"/>
    <d v="2016-12-06T21:02:50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00.41666666666667"/>
    <n v="89.552238805970148"/>
    <x v="8"/>
    <s v="photobooks"/>
    <d v="2016-08-04T22:12:55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18.45454545454545"/>
    <n v="78.571428571428569"/>
    <x v="8"/>
    <s v="photobooks"/>
    <d v="2015-01-22T14:31:17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14.01428571428571"/>
    <n v="78.651685393258433"/>
    <x v="8"/>
    <s v="photobooks"/>
    <d v="2016-11-16T06:13:58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48.10000000000002"/>
    <n v="140.18691588785046"/>
    <x v="8"/>
    <s v="photobooks"/>
    <d v="2016-10-25T04:14:27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04.95555555555556"/>
    <n v="56.60377358490566"/>
    <x v="8"/>
    <s v="photobooks"/>
    <d v="2015-10-15T10:27:10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29.94800000000001"/>
    <n v="276.24309392265195"/>
    <x v="8"/>
    <s v="photobooks"/>
    <d v="2015-08-03T22:49:03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23.48756218905473"/>
    <n v="76.717557251908403"/>
    <x v="8"/>
    <s v="photobooks"/>
    <d v="2017-01-23T23:25:21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01.62"/>
    <n v="40"/>
    <x v="8"/>
    <s v="photobooks"/>
    <d v="2016-03-25T20:05:04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02.89999999999999"/>
    <n v="163.9344262295082"/>
    <x v="8"/>
    <s v="photobooks"/>
    <d v="2015-02-17T18:45:23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60.16666666666663"/>
    <n v="13.333333333333334"/>
    <x v="8"/>
    <s v="photobooks"/>
    <d v="2016-09-14T06:04:42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08"/>
    <n v="428.57142857142856"/>
    <x v="8"/>
    <s v="photobooks"/>
    <d v="2016-02-20T17:59:28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10.52941176470587"/>
    <n v="94.444444444444443"/>
    <x v="8"/>
    <s v="photobooks"/>
    <d v="2015-03-04T21:02:33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20"/>
    <n v="6.25"/>
    <x v="8"/>
    <s v="photobooks"/>
    <d v="2015-09-05T18:56:01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02.82909090909091"/>
    <n v="45.833333333333336"/>
    <x v="8"/>
    <s v="photobooks"/>
    <d v="2016-07-20T04:01:09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15.99999999999999"/>
    <n v="357.14285714285717"/>
    <x v="8"/>
    <s v="photobooks"/>
    <d v="2016-12-29T19:51:23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14.7"/>
    <n v="37.037037037037038"/>
    <x v="8"/>
    <s v="photobooks"/>
    <d v="2016-05-15T22:56:32"/>
    <d v="2016-07-14T22:56:32"/>
    <x v="1758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06.60000000000001"/>
    <n v="102.04081632653062"/>
    <x v="8"/>
    <s v="photobooks"/>
    <d v="2015-03-05T19:53:49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65.44"/>
    <n v="49.019607843137258"/>
    <x v="8"/>
    <s v="photobooks"/>
    <d v="2016-02-05T16:08:33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55"/>
    <n v="33.333333333333336"/>
    <x v="8"/>
    <s v="photobooks"/>
    <d v="2015-07-24T13:37:40"/>
    <d v="2015-09-12T13:37:40"/>
    <x v="1761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85"/>
    <n v="4"/>
    <x v="8"/>
    <s v="photobooks"/>
    <d v="2016-02-10T23:34:05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01.90833333333333"/>
    <n v="101.69491525423729"/>
    <x v="8"/>
    <s v="photobooks"/>
    <d v="2016-09-23T20:50:40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19.600000000000001"/>
    <n v="282.05128205128204"/>
    <x v="8"/>
    <s v="photobooks"/>
    <d v="2014-07-05T11:39:39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59.467839999999995"/>
    <n v="121.35922330097087"/>
    <x v="8"/>
    <s v="photobooks"/>
    <d v="2014-07-14T23:31:52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e v="#DIV/0!"/>
    <x v="8"/>
    <s v="photobooks"/>
    <d v="2014-08-04T20:38:08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45.72"/>
    <n v="128.2051282051282"/>
    <x v="8"/>
    <s v="photobooks"/>
    <d v="2014-07-04T15:48:04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3.74"/>
    <n v="333.33333333333331"/>
    <x v="8"/>
    <s v="photobooks"/>
    <d v="2014-07-29T13:27:24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2.7025000000000001"/>
    <n v="1818.1818181818182"/>
    <x v="8"/>
    <s v="photobooks"/>
    <d v="2014-12-14T19:39:19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56.51428571428572"/>
    <n v="266.30434782608694"/>
    <x v="8"/>
    <s v="photobooks"/>
    <d v="2014-09-09T18:43:14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21.30952380952381"/>
    <n v="168"/>
    <x v="8"/>
    <s v="photobooks"/>
    <d v="2014-09-23T23:30:40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15.6"/>
    <n v="289.4736842105263"/>
    <x v="8"/>
    <s v="photobooks"/>
    <d v="2014-05-07T17:13:56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.2566666666666677"/>
    <n v="1578.9473684210527"/>
    <x v="8"/>
    <s v="photobooks"/>
    <d v="2014-12-05T18:14:58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45.92"/>
    <n v="192.30769230769232"/>
    <x v="8"/>
    <s v="photobooks"/>
    <d v="2014-10-18T05:14:52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65.101538461538468"/>
    <n v="262.09677419354841"/>
    <x v="8"/>
    <s v="photobooks"/>
    <d v="2014-09-09T23:26:00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6.7"/>
    <n v="1250"/>
    <x v="8"/>
    <s v="photobooks"/>
    <d v="2014-09-23T22:57:51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13.5625"/>
    <n v="480"/>
    <x v="8"/>
    <s v="photobooks"/>
    <d v="2015-01-21T08:34:13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1.9900000000000002"/>
    <n v="3333.3333333333335"/>
    <x v="8"/>
    <s v="photobooks"/>
    <d v="2015-02-10T20:43:15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36.236363636363642"/>
    <n v="289.4736842105263"/>
    <x v="8"/>
    <s v="photobooks"/>
    <d v="2016-08-03T16:36:20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39.743333333333339"/>
    <n v="197.36842105263159"/>
    <x v="8"/>
    <s v="photobooks"/>
    <d v="2016-05-03T14:25:10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25.763636363636365"/>
    <n v="229.16666666666666"/>
    <x v="8"/>
    <s v="photobooks"/>
    <d v="2016-08-15T14:49:05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15.491428571428573"/>
    <n v="460.5263157894737"/>
    <x v="8"/>
    <s v="photobooks"/>
    <d v="2016-01-19T13:48:09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23.692499999999999"/>
    <n v="216.21621621621622"/>
    <x v="8"/>
    <s v="photobooks"/>
    <d v="2015-04-21T22:47:58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39.76"/>
    <n v="151.5151515151515"/>
    <x v="8"/>
    <s v="photobooks"/>
    <d v="2014-12-30T15:44:00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20.220833333333331"/>
    <n v="222.22222222222223"/>
    <x v="8"/>
    <s v="photobooks"/>
    <d v="2014-09-15T03:14:15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47.631578947368418"/>
    <n v="65.517241379310349"/>
    <x v="8"/>
    <s v="photobooks"/>
    <d v="2014-11-15T13:12:57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15.329999999999998"/>
    <n v="416.66666666666669"/>
    <x v="8"/>
    <s v="photobooks"/>
    <d v="2015-03-05T15:43:57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.3818181818181818"/>
    <n v="1375"/>
    <x v="8"/>
    <s v="photobooks"/>
    <d v="2014-10-01T22:45:42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0.5"/>
    <n v="2000"/>
    <x v="8"/>
    <s v="photobooks"/>
    <d v="2014-11-13T06:00:03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4.957575757575758"/>
    <n v="2200"/>
    <x v="8"/>
    <s v="photobooks"/>
    <d v="2015-01-06T16:11:18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3.5666666666666664"/>
    <n v="750"/>
    <x v="8"/>
    <s v="photobooks"/>
    <d v="2014-11-30T17:46:05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61.124000000000002"/>
    <n v="179.85611510791367"/>
    <x v="8"/>
    <s v="photobooks"/>
    <d v="2015-07-04T00:44:42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.3333333333333335"/>
    <n v="1500"/>
    <x v="8"/>
    <s v="photobooks"/>
    <d v="2014-10-28T21:24:00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11.077777777777778"/>
    <n v="500"/>
    <x v="8"/>
    <s v="photobooks"/>
    <d v="2015-01-07T13:13:42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38.735714285714288"/>
    <n v="345.67901234567898"/>
    <x v="8"/>
    <s v="photobooks"/>
    <d v="2016-09-15T06:55:41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22.05263157894737"/>
    <n v="220.93023255813952"/>
    <x v="8"/>
    <s v="photobooks"/>
    <d v="2016-05-25T10:32:46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67.55"/>
    <n v="71.428571428571431"/>
    <x v="8"/>
    <s v="photobooks"/>
    <d v="2016-11-15T13:39:49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13.637499999999999"/>
    <n v="432.43243243243245"/>
    <x v="8"/>
    <s v="photobooks"/>
    <d v="2015-12-06T07:50:33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1.7457500000000001"/>
    <n v="666.66666666666663"/>
    <x v="8"/>
    <s v="photobooks"/>
    <d v="2014-10-22T20:13:28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20.44963251188932"/>
    <n v="409.3805309734513"/>
    <x v="8"/>
    <s v="photobooks"/>
    <d v="2016-09-10T14:32:50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13.852941176470587"/>
    <n v="459.45945945945948"/>
    <x v="8"/>
    <s v="photobooks"/>
    <d v="2015-11-13T15:51:08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48.485714285714288"/>
    <n v="194.44444444444446"/>
    <x v="8"/>
    <s v="photobooks"/>
    <d v="2015-06-04T11:20:30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30.8"/>
    <n v="233.33333333333334"/>
    <x v="8"/>
    <s v="photobooks"/>
    <d v="2015-01-14T01:43:02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35.174193548387095"/>
    <n v="298.07692307692309"/>
    <x v="8"/>
    <s v="photobooks"/>
    <d v="2015-10-05T16:16:44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36.404444444444444"/>
    <n v="184.42622950819671"/>
    <x v="8"/>
    <s v="photobooks"/>
    <d v="2015-08-31T19:17:38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2.9550000000000001"/>
    <n v="2500"/>
    <x v="8"/>
    <s v="photobooks"/>
    <d v="2014-08-26T15:19:09"/>
    <d v="2014-09-30T15:19:09"/>
    <x v="1806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11.06"/>
    <n v="625"/>
    <x v="8"/>
    <s v="photobooks"/>
    <d v="2014-08-29T01:38:33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41.407142857142858"/>
    <n v="291.66666666666669"/>
    <x v="8"/>
    <s v="photobooks"/>
    <d v="2017-01-07T16:20:30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10.857142857142858"/>
    <n v="388.88888888888891"/>
    <x v="8"/>
    <s v="photobooks"/>
    <d v="2015-01-25T21:47:19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.3333333333333335"/>
    <n v="225"/>
    <x v="8"/>
    <s v="photobooks"/>
    <d v="2014-08-09T21:50:26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7.407407407407407E-2"/>
    <n v="2076.9230769230771"/>
    <x v="8"/>
    <s v="photobooks"/>
    <d v="2014-08-25T10:24:30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13.307692307692307"/>
    <n v="282.60869565217394"/>
    <x v="8"/>
    <s v="photobooks"/>
    <d v="2016-06-03T07:38:56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e v="#DIV/0!"/>
    <x v="8"/>
    <s v="photobooks"/>
    <d v="2014-07-09T21:20:12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49.183333333333337"/>
    <n v="85.714285714285708"/>
    <x v="8"/>
    <s v="photobooks"/>
    <d v="2015-01-29T07:32:16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e v="#DIV/0!"/>
    <x v="8"/>
    <s v="photobooks"/>
    <d v="2015-06-17T21:45:37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.036"/>
    <n v="4166.666666666667"/>
    <x v="8"/>
    <s v="photobooks"/>
    <d v="2016-06-27T21:01:43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52.327777777777776"/>
    <n v="180"/>
    <x v="8"/>
    <s v="photobooks"/>
    <d v="2016-12-01T15:53:27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e v="#DIV/0!"/>
    <x v="8"/>
    <s v="photobooks"/>
    <d v="2015-03-04T05:37:30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.083333333333333"/>
    <n v="300"/>
    <x v="8"/>
    <s v="photobooks"/>
    <d v="2014-06-30T18:03:16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6.565384615384616"/>
    <n v="3250"/>
    <x v="8"/>
    <s v="photobooks"/>
    <d v="2015-03-02T02:01:30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34.88999999999999"/>
    <n v="43.859649122807021"/>
    <x v="4"/>
    <s v="rock"/>
    <d v="2012-01-18T07:39:27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00"/>
    <n v="27.272727272727273"/>
    <x v="4"/>
    <s v="rock"/>
    <d v="2013-12-26T19:07:42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15.85714285714286"/>
    <n v="21.212121212121211"/>
    <x v="4"/>
    <s v="rock"/>
    <d v="2012-09-24T16:26:16"/>
    <d v="2012-10-24T16:26:16"/>
    <x v="1823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00.06666666666666"/>
    <n v="75"/>
    <x v="4"/>
    <s v="rock"/>
    <d v="2013-12-18T21:59:27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05.05"/>
    <n v="40"/>
    <x v="4"/>
    <s v="rock"/>
    <d v="2013-06-18T20:01:43"/>
    <d v="2013-07-11T20:01:43"/>
    <x v="1825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01"/>
    <n v="52.631578947368418"/>
    <x v="4"/>
    <s v="rock"/>
    <d v="2014-01-18T22:10:17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00.66250000000001"/>
    <n v="83.333333333333329"/>
    <x v="4"/>
    <s v="rock"/>
    <d v="2011-01-12T07:49:21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00.16000000000001"/>
    <n v="416.66666666666669"/>
    <x v="4"/>
    <s v="rock"/>
    <d v="2014-04-07T21:35:30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66.68333333333334"/>
    <n v="45.454545454545453"/>
    <x v="4"/>
    <s v="rock"/>
    <d v="2010-12-04T02:06:11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01.53333333333335"/>
    <n v="66.371681415929203"/>
    <x v="4"/>
    <s v="rock"/>
    <d v="2014-01-25T16:25:07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03"/>
    <n v="71.428571428571431"/>
    <x v="4"/>
    <s v="rock"/>
    <d v="2012-04-27T23:54:23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42.85714285714286"/>
    <n v="17.5"/>
    <x v="4"/>
    <s v="rock"/>
    <d v="2011-02-02T12:57:07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62.5"/>
    <n v="16"/>
    <x v="4"/>
    <s v="rock"/>
    <d v="2013-01-29T01:03:23"/>
    <d v="2013-03-02T07:59:00"/>
    <x v="1833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18.05000000000001"/>
    <n v="111.11111111111111"/>
    <x v="4"/>
    <s v="rock"/>
    <d v="2014-12-15T23:08:15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n v="104"/>
    <n v="45.454545454545453"/>
    <x v="4"/>
    <s v="rock"/>
    <d v="2016-03-01T16:51:11"/>
    <d v="2016-03-31T15:51:11"/>
    <x v="1835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00.34"/>
    <n v="90.909090909090907"/>
    <x v="4"/>
    <s v="rock"/>
    <d v="2013-01-31T19:25:29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06.83333333333331"/>
    <n v="20"/>
    <x v="4"/>
    <s v="rock"/>
    <d v="2012-01-18T01:08:55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00.149"/>
    <n v="35.714285714285715"/>
    <x v="4"/>
    <s v="rock"/>
    <d v="2011-09-02T18:52:37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05.29999999999998"/>
    <n v="22.222222222222221"/>
    <x v="4"/>
    <s v="rock"/>
    <d v="2016-09-01T17:19:42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08.88888888888889"/>
    <n v="69.230769230769226"/>
    <x v="4"/>
    <s v="rock"/>
    <d v="2013-04-18T02:18:30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01.75"/>
    <n v="50"/>
    <x v="4"/>
    <s v="rock"/>
    <d v="2014-04-16T20:17:25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25.25"/>
    <n v="95.238095238095241"/>
    <x v="4"/>
    <s v="rock"/>
    <d v="2015-01-27T15:09:41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24.0061"/>
    <n v="74.626865671641795"/>
    <x v="4"/>
    <s v="rock"/>
    <d v="2011-01-21T23:52:34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01.4"/>
    <n v="75"/>
    <x v="4"/>
    <s v="rock"/>
    <d v="2011-05-03T23:21:54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00"/>
    <n v="52.631578947368418"/>
    <x v="4"/>
    <s v="rock"/>
    <d v="2016-06-02T07:59:58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37.92666666666668"/>
    <n v="71.770334928229659"/>
    <x v="4"/>
    <s v="rock"/>
    <d v="2012-11-15T15:36:17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20.88000000000001"/>
    <n v="65.78947368421052"/>
    <x v="4"/>
    <s v="rock"/>
    <d v="2015-03-31T05:40:32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07.36666666666667"/>
    <n v="125"/>
    <x v="4"/>
    <s v="rock"/>
    <d v="2011-05-28T18:54:48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00.33333333333334"/>
    <n v="37.5"/>
    <x v="4"/>
    <s v="rock"/>
    <d v="2012-09-17T20:17:39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01.52222222222223"/>
    <n v="50.279329608938546"/>
    <x v="4"/>
    <s v="rock"/>
    <d v="2014-06-10T23:01:40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00.07692307692308"/>
    <n v="50"/>
    <x v="4"/>
    <s v="rock"/>
    <d v="2014-07-07T21:45:38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16.96666666666667"/>
    <n v="114.50381679389314"/>
    <x v="4"/>
    <s v="rock"/>
    <d v="2015-03-18T18:30:52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01.875"/>
    <n v="57.142857142857146"/>
    <x v="4"/>
    <s v="rock"/>
    <d v="2012-09-25T01:26:57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02.12366666666665"/>
    <n v="86.206896551724142"/>
    <x v="4"/>
    <s v="rock"/>
    <d v="2013-04-24T00:30:37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54.05897142857143"/>
    <n v="45.811518324607327"/>
    <x v="4"/>
    <s v="rock"/>
    <d v="2013-11-22T12:55:40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01.25"/>
    <n v="52.631578947368418"/>
    <x v="4"/>
    <s v="rock"/>
    <d v="2014-06-27T20:31:12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00"/>
    <n v="136.36363636363637"/>
    <x v="4"/>
    <s v="rock"/>
    <d v="2014-08-13T18:26:53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08.74800874800874"/>
    <n v="37.285570469798657"/>
    <x v="4"/>
    <s v="rock"/>
    <d v="2011-10-17T04:48:41"/>
    <d v="2011-12-16T05:48:41"/>
    <x v="1858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31.83333333333334"/>
    <n v="53.571428571428569"/>
    <x v="4"/>
    <s v="rock"/>
    <d v="2011-08-23T18:28:49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33.46666666666667"/>
    <n v="39.473684210526315"/>
    <x v="4"/>
    <s v="rock"/>
    <d v="2014-01-16T17:01:24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e v="#DIV/0!"/>
    <x v="6"/>
    <s v="mobile games"/>
    <d v="2014-12-27T07:12:21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.0833333333333321"/>
    <n v="1125"/>
    <x v="6"/>
    <s v="mobile games"/>
    <d v="2017-01-20T11:49:34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0.4"/>
    <n v="1250"/>
    <x v="6"/>
    <s v="mobile games"/>
    <d v="2014-05-13T19:08:05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42.892307692307689"/>
    <n v="135.41666666666666"/>
    <x v="6"/>
    <s v="mobile games"/>
    <d v="2014-04-04T17:11:40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3.6363636363636364E-3"/>
    <n v="55000"/>
    <x v="6"/>
    <s v="mobile games"/>
    <d v="2016-10-02T08:49:07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0.5"/>
    <n v="12500"/>
    <x v="6"/>
    <s v="mobile games"/>
    <d v="2017-01-07T05:54:57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0.05"/>
    <n v="20000"/>
    <x v="6"/>
    <s v="mobile games"/>
    <d v="2016-10-06T22:11:52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4.8680000000000003"/>
    <n v="1470.5882352941176"/>
    <x v="6"/>
    <s v="mobile games"/>
    <d v="2015-11-20T18:42:05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e v="#DIV/0!"/>
    <x v="6"/>
    <s v="mobile games"/>
    <d v="2016-12-05T00:04:09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10.314285714285715"/>
    <n v="318.18181818181819"/>
    <x v="6"/>
    <s v="mobile games"/>
    <d v="2016-01-02T08:32:15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71.784615384615378"/>
    <n v="68.421052631578945"/>
    <x v="6"/>
    <s v="mobile games"/>
    <d v="2014-10-11T18:48:21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.06"/>
    <n v="1538.4615384615386"/>
    <x v="6"/>
    <s v="mobile games"/>
    <d v="2015-05-31T03:06:42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0.44999999999999996"/>
    <n v="4000"/>
    <x v="6"/>
    <s v="mobile games"/>
    <d v="2015-06-09T14:46:50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1.6250000000000001E-2"/>
    <n v="80000"/>
    <x v="6"/>
    <s v="mobile games"/>
    <d v="2016-06-08T23:15:33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0.51"/>
    <n v="3333.3333333333335"/>
    <x v="6"/>
    <s v="mobile games"/>
    <d v="2016-06-07T21:35:08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e v="#DIV/0!"/>
    <x v="6"/>
    <s v="mobile games"/>
    <d v="2014-05-17T06:50:05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e v="#DIV/0!"/>
    <x v="6"/>
    <s v="mobile games"/>
    <d v="2015-01-31T00:42:05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e v="#DIV/0!"/>
    <x v="6"/>
    <s v="mobile games"/>
    <d v="2014-05-14T00:12:35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0.12"/>
    <n v="2500"/>
    <x v="6"/>
    <s v="mobile games"/>
    <d v="2016-02-13T15:35:29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20.080000000000002"/>
    <n v="208.33333333333334"/>
    <x v="6"/>
    <s v="mobile games"/>
    <d v="2016-03-01T13:36:20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72.68449999999999"/>
    <n v="28.571428571428573"/>
    <x v="4"/>
    <s v="indie rock"/>
    <d v="2015-02-08T03:39:49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00.8955223880597"/>
    <n v="41.358024691358025"/>
    <x v="4"/>
    <s v="indie rock"/>
    <d v="2012-06-07T22:46:52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04.8048048048048"/>
    <n v="31.21875"/>
    <x v="4"/>
    <s v="indie rock"/>
    <d v="2012-03-09T22:45:08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35.1"/>
    <n v="38.46153846153846"/>
    <x v="4"/>
    <s v="indie rock"/>
    <d v="2012-10-23T04:45:35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16.32786885245903"/>
    <n v="43.571428571428569"/>
    <x v="4"/>
    <s v="indie rock"/>
    <d v="2012-07-09T02:15:10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02.08333333333333"/>
    <n v="41.379310344827587"/>
    <x v="4"/>
    <s v="indie rock"/>
    <d v="2014-10-13T21:45:38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11.16666666666666"/>
    <n v="375"/>
    <x v="4"/>
    <s v="indie rock"/>
    <d v="2015-11-15T19:12:12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66.08"/>
    <n v="28.089887640449437"/>
    <x v="4"/>
    <s v="indie rock"/>
    <d v="2010-05-01T05:45:32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06.60000000000001"/>
    <n v="45.454545454545453"/>
    <x v="4"/>
    <s v="indie rock"/>
    <d v="2013-01-25T19:02:26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44.58441666666667"/>
    <n v="48.780487804878049"/>
    <x v="4"/>
    <s v="indie rock"/>
    <d v="2012-11-15T18:52:08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05.55000000000001"/>
    <n v="83.333333333333329"/>
    <x v="4"/>
    <s v="indie rock"/>
    <d v="2010-06-06T19:09:14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36.60000000000002"/>
    <n v="19.23076923076923"/>
    <x v="4"/>
    <s v="indie rock"/>
    <d v="2011-05-08T15:18:01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04"/>
    <n v="55.555555555555557"/>
    <x v="4"/>
    <s v="indie rock"/>
    <d v="2011-03-30T22:36:25"/>
    <d v="2011-04-16T03:59:00"/>
    <x v="1893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14.5"/>
    <n v="50"/>
    <x v="4"/>
    <s v="indie rock"/>
    <d v="2012-01-12T21:43:03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01.71957671957672"/>
    <n v="193.02127659574469"/>
    <x v="4"/>
    <s v="indie rock"/>
    <d v="2015-09-20T17:55:22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23.94678492239468"/>
    <n v="34.692307692307693"/>
    <x v="4"/>
    <s v="indie rock"/>
    <d v="2012-03-13T17:02:45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02.45669291338582"/>
    <n v="34.699453551912569"/>
    <x v="4"/>
    <s v="indie rock"/>
    <d v="2014-02-10T14:00:06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44.5"/>
    <n v="47.61904761904762"/>
    <x v="4"/>
    <s v="indie rock"/>
    <d v="2015-12-28T04:37:53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33.33333333333331"/>
    <n v="21.428571428571427"/>
    <x v="4"/>
    <s v="indie rock"/>
    <d v="2015-02-23T22:36:06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09.3644"/>
    <n v="46.296296296296298"/>
    <x v="4"/>
    <s v="indie rock"/>
    <d v="2012-09-08T20:55:31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2.6969696969696968"/>
    <n v="3960"/>
    <x v="2"/>
    <s v="gadgets"/>
    <d v="2015-04-22T13:02:09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.2"/>
    <n v="333.33333333333331"/>
    <x v="2"/>
    <s v="gadgets"/>
    <d v="2015-02-02T18:57:27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46.6"/>
    <n v="73.170731707317074"/>
    <x v="2"/>
    <s v="gadgets"/>
    <d v="2016-11-28T18:29:51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0.1"/>
    <n v="25000"/>
    <x v="2"/>
    <s v="gadgets"/>
    <d v="2015-11-18T16:27:01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0.16800000000000001"/>
    <n v="6250"/>
    <x v="2"/>
    <s v="gadgets"/>
    <d v="2014-08-08T22:13:14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42.76"/>
    <n v="505.05050505050502"/>
    <x v="2"/>
    <s v="gadgets"/>
    <d v="2016-05-24T16:06:23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0.28333333333333333"/>
    <n v="7500"/>
    <x v="2"/>
    <s v="gadgets"/>
    <d v="2014-05-08T14:05:25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1.7319999999999998"/>
    <n v="6250"/>
    <x v="2"/>
    <s v="gadgets"/>
    <d v="2016-11-29T22:01:40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14.111428571428572"/>
    <n v="921.0526315789474"/>
    <x v="2"/>
    <s v="gadgets"/>
    <d v="2014-09-23T10:17:59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39.395294117647055"/>
    <n v="298.24561403508773"/>
    <x v="2"/>
    <s v="gadgets"/>
    <d v="2015-09-17T23:06:57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2.3529411764705882E-2"/>
    <n v="42500"/>
    <x v="2"/>
    <s v="gadgets"/>
    <d v="2014-07-10T00:48:54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59.3"/>
    <n v="119.04761904761905"/>
    <x v="2"/>
    <s v="gadgets"/>
    <d v="2015-05-05T05:26:00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.3270833333333334"/>
    <n v="1846.1538461538462"/>
    <x v="2"/>
    <s v="gadgets"/>
    <d v="2014-09-08T12:16:18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.0090090090090094"/>
    <n v="333"/>
    <x v="2"/>
    <s v="gadgets"/>
    <d v="2014-10-17T04:11:13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1.6"/>
    <n v="125"/>
    <x v="2"/>
    <s v="gadgets"/>
    <d v="2014-08-13T01:10:22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0.51"/>
    <n v="3333.3333333333335"/>
    <x v="2"/>
    <s v="gadgets"/>
    <d v="2016-10-13T17:12:55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52.570512820512818"/>
    <n v="5571.4285714285716"/>
    <x v="2"/>
    <s v="gadgets"/>
    <d v="2017-01-11T06:28:53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.04"/>
    <n v="2777.7777777777778"/>
    <x v="2"/>
    <s v="gadgets"/>
    <d v="2014-07-08T18:57:31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47.4"/>
    <n v="62.5"/>
    <x v="2"/>
    <s v="gadgets"/>
    <d v="2015-04-19T21:00:49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43.03"/>
    <n v="95.238095238095241"/>
    <x v="2"/>
    <s v="gadgets"/>
    <d v="2015-09-23T21:01:01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36.80000000000001"/>
    <n v="39.473684210526315"/>
    <x v="4"/>
    <s v="indie rock"/>
    <d v="2012-06-14T05:19:03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15.55"/>
    <n v="31.25"/>
    <x v="4"/>
    <s v="indie rock"/>
    <d v="2013-11-12T06:08:27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40.79999999999998"/>
    <n v="9.615384615384615"/>
    <x v="4"/>
    <s v="indie rock"/>
    <d v="2011-08-17T20:22:12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n v="114.39999999999999"/>
    <n v="90.909090909090907"/>
    <x v="4"/>
    <s v="indie rock"/>
    <d v="2013-12-18T18:15:55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10.33333333333333"/>
    <n v="28.846153846153847"/>
    <x v="4"/>
    <s v="indie rock"/>
    <d v="2013-09-18T21:38:08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95.37933333333334"/>
    <n v="14.018691588785046"/>
    <x v="4"/>
    <s v="indie rock"/>
    <d v="2010-10-05T22:54:16"/>
    <d v="2010-11-02T00:26:00"/>
    <x v="1926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03.33333333333334"/>
    <n v="54.545454545454547"/>
    <x v="4"/>
    <s v="indie rock"/>
    <d v="2012-02-21T20:40:39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03.1372549019608"/>
    <n v="75"/>
    <x v="4"/>
    <s v="indie rock"/>
    <d v="2013-04-07T15:33:14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00.3125"/>
    <n v="42.666666666666664"/>
    <x v="4"/>
    <s v="indie rock"/>
    <d v="2011-05-24T00:31:06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27"/>
    <n v="38.46153846153846"/>
    <x v="4"/>
    <s v="indie rock"/>
    <d v="2013-05-08T13:24:42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20.601"/>
    <n v="40"/>
    <x v="4"/>
    <s v="indie rock"/>
    <d v="2012-05-08T21:25:09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06.99047619047619"/>
    <n v="65.625"/>
    <x v="4"/>
    <s v="indie rock"/>
    <d v="2012-01-03T19:26:13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72.43333333333334"/>
    <n v="54.545454545454547"/>
    <x v="4"/>
    <s v="indie rock"/>
    <d v="2014-08-28T03:08:27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23.61999999999999"/>
    <n v="64.935064935064929"/>
    <x v="4"/>
    <s v="indie rock"/>
    <d v="2011-11-18T20:48:41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08.4"/>
    <n v="50"/>
    <x v="4"/>
    <s v="indie rock"/>
    <d v="2014-05-14T22:22:51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16.52013333333333"/>
    <n v="51.724137931034484"/>
    <x v="4"/>
    <s v="indie rock"/>
    <d v="2011-11-05T21:21:10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87.245"/>
    <n v="20.689655172413794"/>
    <x v="4"/>
    <s v="indie rock"/>
    <d v="2012-05-30T02:51:21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15.93333333333334"/>
    <n v="131.57894736842104"/>
    <x v="4"/>
    <s v="indie rock"/>
    <d v="2013-06-01T06:13:51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10.7"/>
    <n v="104.16666666666667"/>
    <x v="4"/>
    <s v="indie rock"/>
    <d v="2013-02-08T23:38:28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70.92307692307693"/>
    <n v="20.967741935483872"/>
    <x v="4"/>
    <s v="indie rock"/>
    <d v="2011-05-07T12:10:33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26.11835600000001"/>
    <n v="51.198033995494576"/>
    <x v="2"/>
    <s v="hardware"/>
    <d v="2014-04-15T06:58:51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38.44033333333334"/>
    <n v="63.157894736842103"/>
    <x v="2"/>
    <s v="hardware"/>
    <d v="2011-04-05T19:52:20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05.2499999999998"/>
    <n v="4.0355125100887816"/>
    <x v="2"/>
    <s v="hardware"/>
    <d v="2016-06-27T06:28:36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88.05550000000005"/>
    <n v="22.358859698155396"/>
    <x v="2"/>
    <s v="hardware"/>
    <d v="2014-04-01T14:01:30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48.01799999999997"/>
    <n v="147.05882352941177"/>
    <x v="2"/>
    <s v="hardware"/>
    <d v="2015-06-02T06:02:38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49.74666666666667"/>
    <n v="107.14285714285714"/>
    <x v="2"/>
    <s v="hardware"/>
    <d v="2014-02-19T03:36:01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00.63375000000001"/>
    <n v="34.782608695652172"/>
    <x v="2"/>
    <s v="hardware"/>
    <d v="2009-10-16T22:02:00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00.21100000000001"/>
    <n v="23.557126030624264"/>
    <x v="2"/>
    <s v="hardware"/>
    <d v="2016-04-13T14:30:09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06.00260000000002"/>
    <n v="53.022269353128316"/>
    <x v="2"/>
    <s v="hardware"/>
    <d v="2014-06-10T10:09:11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00.51866666666669"/>
    <n v="25.586353944562898"/>
    <x v="2"/>
    <s v="hardware"/>
    <d v="2011-03-22T04:21:13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12.44399999999999"/>
    <n v="59.952038369304553"/>
    <x v="2"/>
    <s v="hardware"/>
    <d v="2016-10-08T10:05:37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98.47237142857145"/>
    <n v="51.319648093841643"/>
    <x v="2"/>
    <s v="hardware"/>
    <d v="2013-09-09T14:33:35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25.94666666666666"/>
    <n v="102.04081632653062"/>
    <x v="2"/>
    <s v="hardware"/>
    <d v="2012-02-02T04:47:45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98.94800000000009"/>
    <n v="120.48192771084338"/>
    <x v="2"/>
    <s v="hardware"/>
    <d v="2016-01-25T13:56:16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98.59528571428569"/>
    <n v="144.82758620689654"/>
    <x v="2"/>
    <s v="hardware"/>
    <d v="2012-04-21T06:31:21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94.0333333333333"/>
    <n v="164.38356164383561"/>
    <x v="2"/>
    <s v="hardware"/>
    <d v="2015-03-04T22:10:05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67.50470000000001"/>
    <n v="45.454545454545453"/>
    <x v="2"/>
    <s v="hardware"/>
    <d v="2012-09-27T02:21:53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35.5717142857143"/>
    <n v="5.1622418879056049"/>
    <x v="2"/>
    <s v="hardware"/>
    <d v="2013-02-21T23:42:41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56.73439999999999"/>
    <n v="23.584905660377359"/>
    <x v="2"/>
    <s v="hardware"/>
    <d v="2014-08-20T20:17:40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17.90285714285716"/>
    <n v="2121.212121212121"/>
    <x v="2"/>
    <s v="hardware"/>
    <d v="2014-11-21T08:42:21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05.3811999999998"/>
    <n v="6.1236987140232699"/>
    <x v="2"/>
    <s v="hardware"/>
    <d v="2012-08-27T04:40:17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92.92499999999998"/>
    <n v="32.679738562091501"/>
    <x v="2"/>
    <s v="hardware"/>
    <d v="2014-04-13T18:43:56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26.8842105263158"/>
    <n v="92.682926829268297"/>
    <x v="2"/>
    <s v="hardware"/>
    <d v="2014-08-12T10:18:54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59.57748878923763"/>
    <n v="69.633099141295858"/>
    <x v="2"/>
    <s v="hardware"/>
    <d v="2016-03-23T06:32:52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62.27999999999997"/>
    <n v="48.543689320388353"/>
    <x v="2"/>
    <s v="hardware"/>
    <d v="2011-12-21T02:08:30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06.74309000000002"/>
    <n v="66.093853271645742"/>
    <x v="2"/>
    <s v="hardware"/>
    <d v="2014-07-15T12:58:18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70.13"/>
    <n v="49.382716049382715"/>
    <x v="2"/>
    <s v="hardware"/>
    <d v="2014-04-01T15:55:29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84.96600000000001"/>
    <n v="98.039215686274517"/>
    <x v="2"/>
    <s v="hardware"/>
    <d v="2016-11-02T14:05:15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79.08000000000004"/>
    <n v="10.598834128245892"/>
    <x v="2"/>
    <s v="hardware"/>
    <d v="2016-07-06T19:01:08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31.8"/>
    <n v="7.132667617689016"/>
    <x v="2"/>
    <s v="hardware"/>
    <d v="2013-02-19T04:38:21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63.02771750000005"/>
    <n v="103.54646647683148"/>
    <x v="2"/>
    <s v="hardware"/>
    <d v="2013-10-14T12:01:01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74.48"/>
    <n v="10.504201680672269"/>
    <x v="2"/>
    <s v="hardware"/>
    <d v="2012-10-19T00:17:24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56.83081313131316"/>
    <n v="96.538274012676737"/>
    <x v="2"/>
    <s v="hardware"/>
    <d v="2016-06-28T17:21:04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75.49599999999998"/>
    <n v="49.75124378109453"/>
    <x v="2"/>
    <s v="hardware"/>
    <d v="2013-06-20T08:01:09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08.70837499999996"/>
    <n v="63.241106719367586"/>
    <x v="2"/>
    <s v="hardware"/>
    <d v="2013-02-08T18:07:31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46.6"/>
    <n v="8.456659619450317"/>
    <x v="2"/>
    <s v="hardware"/>
    <d v="2013-06-13T21:35:25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02.33"/>
    <n v="60.90133982947625"/>
    <x v="2"/>
    <s v="hardware"/>
    <d v="2015-11-03T05:12:20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26.8451399999999"/>
    <n v="128.86597938144331"/>
    <x v="2"/>
    <s v="hardware"/>
    <d v="2012-05-10T05:24:52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14.901155"/>
    <n v="246.00246002460025"/>
    <x v="2"/>
    <s v="hardware"/>
    <d v="2015-10-13T11:02:26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54.82402000000002"/>
    <n v="25.70694087403599"/>
    <x v="2"/>
    <s v="hardware"/>
    <d v="2016-02-23T13:01:02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.08"/>
    <n v="625"/>
    <x v="8"/>
    <s v="people"/>
    <d v="2014-06-09T17:24:25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e v="#DIV/0!"/>
    <x v="8"/>
    <s v="people"/>
    <d v="2016-11-04T14:04:47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.3"/>
    <n v="2062.5"/>
    <x v="8"/>
    <s v="people"/>
    <d v="2016-08-11T00:16:58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21.146666666666665"/>
    <n v="2142.8571428571427"/>
    <x v="8"/>
    <s v="people"/>
    <d v="2014-10-01T18:58:01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.1875"/>
    <n v="400"/>
    <x v="8"/>
    <s v="people"/>
    <d v="2016-07-04T16:46:11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0.05"/>
    <n v="2000"/>
    <x v="8"/>
    <s v="people"/>
    <d v="2016-02-13T10:24:43"/>
    <d v="2016-03-14T09:24:43"/>
    <x v="1986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42.472727272727276"/>
    <n v="196.42857142857142"/>
    <x v="8"/>
    <s v="people"/>
    <d v="2015-01-30T15:21:16"/>
    <d v="2015-03-01T15:21:16"/>
    <x v="1987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0.41666666666666669"/>
    <n v="6000"/>
    <x v="8"/>
    <s v="people"/>
    <d v="2015-07-21T18:19:02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1"/>
    <n v="5000"/>
    <x v="8"/>
    <s v="people"/>
    <d v="2016-11-11T16:20:08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16.966666666666665"/>
    <n v="600"/>
    <x v="8"/>
    <s v="people"/>
    <d v="2016-01-29T04:42:12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.0000000000000009"/>
    <n v="666.66666666666663"/>
    <x v="8"/>
    <s v="people"/>
    <d v="2015-06-12T21:26:26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0.13333333333333333"/>
    <n v="750"/>
    <x v="8"/>
    <s v="people"/>
    <d v="2015-01-19T03:26:31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e v="#DIV/0!"/>
    <x v="8"/>
    <s v="people"/>
    <d v="2015-11-21T14:07:17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e v="#DIV/0!"/>
    <x v="8"/>
    <s v="people"/>
    <d v="2016-10-08T00:09:02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7.8"/>
    <n v="333.33333333333331"/>
    <x v="8"/>
    <s v="people"/>
    <d v="2015-06-26T21:38:56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e v="#DIV/0!"/>
    <x v="8"/>
    <s v="people"/>
    <d v="2014-06-10T19:40:11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e v="#DIV/0!"/>
    <x v="8"/>
    <s v="people"/>
    <d v="2014-07-27T22:20:12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26.200000000000003"/>
    <n v="833.33333333333337"/>
    <x v="8"/>
    <s v="people"/>
    <d v="2014-06-17T02:50:38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0.76129032258064511"/>
    <n v="4428.5714285714284"/>
    <x v="8"/>
    <s v="people"/>
    <d v="2014-10-14T11:35:08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12.5"/>
    <n v="200"/>
    <x v="8"/>
    <s v="people"/>
    <d v="2015-12-07T22:50:13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82.12909090909091"/>
    <n v="33.598045204642638"/>
    <x v="2"/>
    <s v="hardware"/>
    <d v="2015-05-12T05:01:56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16.79422000000002"/>
    <n v="36.363636363636367"/>
    <x v="2"/>
    <s v="hardware"/>
    <d v="2016-12-24T17:05:43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12"/>
    <n v="29.411764705882351"/>
    <x v="2"/>
    <s v="hardware"/>
    <d v="2010-06-18T03:00:52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34.42048"/>
    <n v="141.24293785310735"/>
    <x v="2"/>
    <s v="hardware"/>
    <d v="2014-06-10T14:31:03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23.68010000000001"/>
    <n v="157.06806282722513"/>
    <x v="2"/>
    <s v="hardware"/>
    <d v="2013-09-18T19:30:18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47.84"/>
    <n v="165.01650165016503"/>
    <x v="2"/>
    <s v="hardware"/>
    <d v="2014-10-29T12:00:45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15.7092"/>
    <n v="72.992700729927009"/>
    <x v="2"/>
    <s v="hardware"/>
    <d v="2010-06-18T20:06:26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17.07484768810599"/>
    <n v="38.311951219512196"/>
    <x v="2"/>
    <s v="hardware"/>
    <d v="2011-08-06T14:30:22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05.15800000000002"/>
    <n v="125.62814070351759"/>
    <x v="2"/>
    <s v="hardware"/>
    <d v="2016-10-18T07:45:43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20.05299999999994"/>
    <n v="17.271157167530223"/>
    <x v="2"/>
    <s v="hardware"/>
    <d v="2016-07-19T23:54:51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19.56399999999996"/>
    <n v="51.493305870236867"/>
    <x v="2"/>
    <s v="hardware"/>
    <d v="2015-12-09T08:36:13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34.90000000000003"/>
    <n v="27.3224043715847"/>
    <x v="2"/>
    <s v="hardware"/>
    <d v="2015-01-06T19:44:01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94.91374999999999"/>
    <n v="35.072336694432266"/>
    <x v="2"/>
    <s v="hardware"/>
    <d v="2016-05-09T23:03:34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13.7822333333334"/>
    <n v="1.1339154099104207"/>
    <x v="2"/>
    <s v="hardware"/>
    <d v="2013-02-19T05:08:59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13.00013888888888"/>
    <n v="44.444444444444443"/>
    <x v="2"/>
    <s v="hardware"/>
    <d v="2011-08-10T21:02:43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21.54219999999998"/>
    <n v="20.876826722338205"/>
    <x v="2"/>
    <s v="hardware"/>
    <d v="2013-02-07T21:08:19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25.10239999999999"/>
    <n v="58.685446009389672"/>
    <x v="2"/>
    <s v="hardware"/>
    <d v="2012-02-22T01:22:35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02.24343076923077"/>
    <n v="144.44444444444446"/>
    <x v="2"/>
    <s v="hardware"/>
    <d v="2015-07-14T08:46:49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84.90975000000003"/>
    <n v="22.471910112359552"/>
    <x v="2"/>
    <s v="hardware"/>
    <d v="2016-08-23T17:00:21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92.33333333333334"/>
    <n v="12.295081967213115"/>
    <x v="2"/>
    <s v="hardware"/>
    <d v="2014-04-08T02:20:24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81.10000000000002"/>
    <n v="52.631578947368418"/>
    <x v="2"/>
    <s v="hardware"/>
    <d v="2014-08-10T01:41:37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25.13700000000001"/>
    <n v="307.69230769230768"/>
    <x v="2"/>
    <s v="hardware"/>
    <d v="2016-05-12T13:39:32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61.459"/>
    <n v="283.28611898016999"/>
    <x v="2"/>
    <s v="hardware"/>
    <d v="2015-05-12T10:05:53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85.35"/>
    <n v="38.095238095238095"/>
    <x v="2"/>
    <s v="hardware"/>
    <d v="2012-07-09T23:12:24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01.14999999999998"/>
    <n v="109.73936899862825"/>
    <x v="2"/>
    <s v="hardware"/>
    <d v="2015-05-12T04:25:46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33.48307999999997"/>
    <n v="55.066079295154182"/>
    <x v="2"/>
    <s v="hardware"/>
    <d v="2014-03-06T17:39:45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20.24900000000001"/>
    <n v="185.5287569573284"/>
    <x v="2"/>
    <s v="hardware"/>
    <d v="2015-02-13T19:31:59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26.16666666666667"/>
    <n v="37.974683544303801"/>
    <x v="2"/>
    <s v="hardware"/>
    <d v="2010-02-06T22:03:26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61.2"/>
    <n v="26.595744680851062"/>
    <x v="2"/>
    <s v="hardware"/>
    <d v="2014-07-28T00:31:21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26.239013671875"/>
    <n v="52.428800000000003"/>
    <x v="2"/>
    <s v="hardware"/>
    <d v="2012-10-30T23:54:56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20.35"/>
    <n v="98.425196850393704"/>
    <x v="2"/>
    <s v="hardware"/>
    <d v="2014-12-02T07:54:13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04.18799999999999"/>
    <n v="47.080979284369114"/>
    <x v="2"/>
    <s v="hardware"/>
    <d v="2016-11-15T13:34:34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78.67599999999999"/>
    <n v="158.22784810126583"/>
    <x v="2"/>
    <s v="hardware"/>
    <d v="2014-03-27T01:58:38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86.81998717948721"/>
    <n v="153.54330708661416"/>
    <x v="2"/>
    <s v="hardware"/>
    <d v="2015-03-13T03:07:13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11.03642500000004"/>
    <n v="124.22360248447205"/>
    <x v="2"/>
    <s v="hardware"/>
    <d v="2015-11-03T15:00:07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31.66833333333335"/>
    <n v="35.377358490566039"/>
    <x v="2"/>
    <s v="hardware"/>
    <d v="2014-04-09T20:45:19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00.47639999999996"/>
    <n v="23.310023310023311"/>
    <x v="2"/>
    <s v="hardware"/>
    <d v="2013-10-31T05:02:33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20.51249999999999"/>
    <n v="39.215686274509807"/>
    <x v="2"/>
    <s v="hardware"/>
    <d v="2013-05-30T06:30:21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36.21680000000001"/>
    <n v="329.81530343007915"/>
    <x v="2"/>
    <s v="hardware"/>
    <d v="2016-11-01T10:32:05"/>
    <d v="2016-12-01T04:59:00"/>
    <x v="2039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n v="248.17133333333334"/>
    <n v="11.07011070110701"/>
    <x v="2"/>
    <s v="hardware"/>
    <d v="2013-10-31T22:15:03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81.86315789473684"/>
    <n v="79.166666666666671"/>
    <x v="2"/>
    <s v="hardware"/>
    <d v="2016-10-11T12:37:07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23.53"/>
    <n v="71.428571428571431"/>
    <x v="2"/>
    <s v="hardware"/>
    <d v="2015-11-23T16:59:34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06.20938628158842"/>
    <n v="7.176165803108808"/>
    <x v="2"/>
    <s v="hardware"/>
    <d v="2016-10-18T04:14:37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08.21333333333334"/>
    <n v="83.333333333333329"/>
    <x v="2"/>
    <s v="hardware"/>
    <d v="2015-05-14T16:25:14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19.18387755102037"/>
    <n v="18.631178707224336"/>
    <x v="2"/>
    <s v="hardware"/>
    <d v="2012-06-09T02:07:27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21.10000000000001"/>
    <n v="46.082949308755758"/>
    <x v="2"/>
    <s v="hardware"/>
    <d v="2013-04-23T04:07:24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02.99897959183673"/>
    <n v="221.21896162528216"/>
    <x v="2"/>
    <s v="hardware"/>
    <d v="2015-03-18T21:41:10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48.33229411764705"/>
    <n v="61.908230152949749"/>
    <x v="2"/>
    <s v="hardware"/>
    <d v="2013-04-23T15:38:11"/>
    <d v="2013-05-23T15:38:11"/>
    <x v="2048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20.19070000000001"/>
    <n v="67.385444743935309"/>
    <x v="2"/>
    <s v="hardware"/>
    <d v="2013-10-28T12:39:23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73.27000000000004"/>
    <n v="58.823529411764703"/>
    <x v="2"/>
    <s v="hardware"/>
    <d v="2015-04-21T01:42:58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30.36250000000001"/>
    <n v="33.057851239669418"/>
    <x v="2"/>
    <s v="hardware"/>
    <d v="2013-11-26T00:32:17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53.048"/>
    <n v="92.421441774491683"/>
    <x v="2"/>
    <s v="hardware"/>
    <d v="2016-01-06T02:00:53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01.02"/>
    <n v="41.32231404958678"/>
    <x v="2"/>
    <s v="hardware"/>
    <d v="2015-10-26T14:49:11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13.59142857142857"/>
    <n v="56.36070853462158"/>
    <x v="2"/>
    <s v="hardware"/>
    <d v="2014-04-02T12:30:10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67.41666666666666"/>
    <n v="59.405940594059409"/>
    <x v="2"/>
    <s v="hardware"/>
    <d v="2014-11-03T16:10:43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53.452"/>
    <n v="90.25270758122744"/>
    <x v="2"/>
    <s v="hardware"/>
    <d v="2013-03-18T18:15:42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02.23220000000001"/>
    <n v="22.522522522522522"/>
    <x v="2"/>
    <s v="hardware"/>
    <d v="2016-01-27T11:52:12"/>
    <d v="2016-02-26T11:52:12"/>
    <x v="2057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68.28125"/>
    <n v="6.2439024390243905"/>
    <x v="2"/>
    <s v="hardware"/>
    <d v="2015-01-22T08:53:50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43.45666666666668"/>
    <n v="80"/>
    <x v="2"/>
    <s v="hardware"/>
    <d v="2015-12-23T14:27:34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96.4"/>
    <n v="18.328445747800586"/>
    <x v="2"/>
    <s v="hardware"/>
    <d v="2014-05-24T15:25:50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07.91999999999999"/>
    <n v="142.85714285714286"/>
    <x v="2"/>
    <s v="hardware"/>
    <d v="2016-12-01T18:20:54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14.97699999999999"/>
    <n v="492.61083743842363"/>
    <x v="2"/>
    <s v="hardware"/>
    <d v="2016-02-23T09:11:38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48.04999999999998"/>
    <n v="81.632653061224488"/>
    <x v="2"/>
    <s v="hardware"/>
    <d v="2016-04-12T17:35:01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91.16676082790633"/>
    <n v="45.072608396421195"/>
    <x v="2"/>
    <s v="hardware"/>
    <d v="2013-04-25T08:45:23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99.215125"/>
    <n v="25.70694087403599"/>
    <x v="2"/>
    <s v="hardware"/>
    <d v="2013-11-25T08:00:29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18.6"/>
    <n v="30.76923076923077"/>
    <x v="2"/>
    <s v="hardware"/>
    <d v="2014-07-24T18:31:23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26.86868686868686"/>
    <n v="49.5"/>
    <x v="2"/>
    <s v="hardware"/>
    <d v="2015-04-21T20:29:36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05.22388000000001"/>
    <n v="328.94736842105266"/>
    <x v="2"/>
    <s v="hardware"/>
    <d v="2016-09-20T20:11:55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28.40666000000002"/>
    <n v="190.11406844106463"/>
    <x v="2"/>
    <s v="hardware"/>
    <d v="2015-12-02T23:19:51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17.3272"/>
    <n v="81.699346405228752"/>
    <x v="2"/>
    <s v="hardware"/>
    <d v="2016-05-29T15:45:23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80.73"/>
    <n v="71.942446043165461"/>
    <x v="2"/>
    <s v="hardware"/>
    <d v="2016-08-18T06:41:24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10.73146853146854"/>
    <n v="204.28571428571428"/>
    <x v="2"/>
    <s v="hardware"/>
    <d v="2016-04-07T13:57:12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52.60429999999999"/>
    <n v="212.7659574468085"/>
    <x v="2"/>
    <s v="hardware"/>
    <d v="2015-03-24T16:01:58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02.49999999999999"/>
    <n v="200"/>
    <x v="2"/>
    <s v="hardware"/>
    <d v="2016-04-06T19:49:42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78.3738373837384"/>
    <n v="1.2193902439024391"/>
    <x v="2"/>
    <s v="hardware"/>
    <d v="2013-06-25T16:21:28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43.349156424581"/>
    <n v="21.414044742194044"/>
    <x v="2"/>
    <s v="hardware"/>
    <d v="2014-06-13T21:08:09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15.50800000000001"/>
    <n v="265.95744680851061"/>
    <x v="2"/>
    <s v="hardware"/>
    <d v="2015-04-09T01:01:16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31.20499999999998"/>
    <n v="416.66666666666669"/>
    <x v="2"/>
    <s v="hardware"/>
    <d v="2016-11-18T18:30:57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88.17"/>
    <n v="16.474464579901152"/>
    <x v="2"/>
    <s v="hardware"/>
    <d v="2015-05-26T17:03:13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07.8"/>
    <n v="20"/>
    <x v="2"/>
    <s v="hardware"/>
    <d v="2015-10-12T22:58:20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14.57142857142857"/>
    <n v="63.636363636363633"/>
    <x v="4"/>
    <s v="indie rock"/>
    <d v="2012-04-05T03:45:55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10.73333333333333"/>
    <n v="39.473684210526315"/>
    <x v="4"/>
    <s v="indie rock"/>
    <d v="2011-09-25T02:53:16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13.33333333333333"/>
    <n v="30"/>
    <x v="4"/>
    <s v="indie rock"/>
    <d v="2012-05-05T17:19:55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08.33333333333333"/>
    <n v="65.217391304347828"/>
    <x v="4"/>
    <s v="indie rock"/>
    <d v="2014-04-02T19:59:42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23.53333333333335"/>
    <n v="72.289156626506028"/>
    <x v="4"/>
    <s v="indie rock"/>
    <d v="2012-06-15T20:03:07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00.69999999999999"/>
    <n v="114.28571428571429"/>
    <x v="4"/>
    <s v="indie rock"/>
    <d v="2011-11-13T16:05:32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03.53333333333335"/>
    <n v="60"/>
    <x v="4"/>
    <s v="indie rock"/>
    <d v="2011-08-09T04:54:18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15.51066666666668"/>
    <n v="40"/>
    <x v="4"/>
    <s v="indie rock"/>
    <d v="2010-08-05T17:09:12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20.4004"/>
    <n v="40.322580645161288"/>
    <x v="4"/>
    <s v="indie rock"/>
    <d v="2013-06-28T01:49:54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15.040375"/>
    <n v="50"/>
    <x v="4"/>
    <s v="indie rock"/>
    <d v="2013-01-25T09:09:15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20.46777777777777"/>
    <n v="73.170731707317074"/>
    <x v="4"/>
    <s v="indie rock"/>
    <d v="2011-01-12T07:44:38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01.28333333333333"/>
    <n v="109.09090909090909"/>
    <x v="4"/>
    <s v="indie rock"/>
    <d v="2011-08-08T16:58:52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02.46666666666667"/>
    <n v="65.217391304347828"/>
    <x v="4"/>
    <s v="indie rock"/>
    <d v="2012-10-23T20:30:32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20.54285714285714"/>
    <n v="48.611111111111114"/>
    <x v="4"/>
    <s v="indie rock"/>
    <d v="2012-01-31T00:28:50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00"/>
    <n v="113.63636363636364"/>
    <x v="4"/>
    <s v="indie rock"/>
    <d v="2011-08-03T17:36:13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01.66666666666666"/>
    <n v="42.857142857142854"/>
    <x v="4"/>
    <s v="indie rock"/>
    <d v="2012-10-10T18:12:15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00"/>
    <n v="78.94736842105263"/>
    <x v="4"/>
    <s v="indie rock"/>
    <d v="2011-10-02T14:02:15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00.33333333333334"/>
    <n v="187.5"/>
    <x v="4"/>
    <s v="indie rock"/>
    <d v="2012-02-07T02:43:55"/>
    <d v="2012-03-08T02:43:55"/>
    <x v="2098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32.36666666666667"/>
    <n v="47.61904761904762"/>
    <x v="4"/>
    <s v="indie rock"/>
    <d v="2015-06-18T17:54:44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36.66666666666666"/>
    <n v="22.222222222222221"/>
    <x v="4"/>
    <s v="indie rock"/>
    <d v="2012-06-14T20:02:21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13.25"/>
    <n v="45.454545454545453"/>
    <x v="4"/>
    <s v="indie rock"/>
    <d v="2011-12-15T03:35:14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36"/>
    <n v="26.315789473684209"/>
    <x v="4"/>
    <s v="indie rock"/>
    <d v="2011-04-05T20:50:48"/>
    <d v="2011-05-05T20:50:48"/>
    <x v="2102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46.12318374694613"/>
    <n v="67.626086956521746"/>
    <x v="4"/>
    <s v="indie rock"/>
    <d v="2012-10-10T18:07:07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29.5"/>
    <n v="21.621621621621621"/>
    <x v="4"/>
    <s v="indie rock"/>
    <d v="2013-04-30T01:47:14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54"/>
    <n v="20.202020202020201"/>
    <x v="4"/>
    <s v="indie rock"/>
    <d v="2014-11-08T18:55:53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07.04545454545456"/>
    <n v="50"/>
    <x v="4"/>
    <s v="indie rock"/>
    <d v="2012-12-27T05:09:34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07.73299999999999"/>
    <n v="34.482758620689658"/>
    <x v="4"/>
    <s v="indie rock"/>
    <d v="2014-10-22T17:03:13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07.31250000000001"/>
    <n v="83.769633507853399"/>
    <x v="4"/>
    <s v="indie rock"/>
    <d v="2012-08-14T04:13:00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06.52500000000001"/>
    <n v="100"/>
    <x v="4"/>
    <s v="indie rock"/>
    <d v="2015-06-05T17:00:17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00.35000000000001"/>
    <n v="52.631578947368418"/>
    <x v="4"/>
    <s v="indie rock"/>
    <d v="2014-04-30T16:06:09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06.5"/>
    <n v="51.282051282051285"/>
    <x v="4"/>
    <s v="indie rock"/>
    <d v="2011-06-09T04:43:45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00"/>
    <n v="27.272727272727273"/>
    <x v="4"/>
    <s v="indie rock"/>
    <d v="2013-04-01T22:16:33"/>
    <d v="2013-04-15T22:16:33"/>
    <x v="2112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04.85714285714285"/>
    <n v="65.420560747663558"/>
    <x v="4"/>
    <s v="indie rock"/>
    <d v="2014-08-19T20:46:16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04.69999999999999"/>
    <n v="34.013605442176868"/>
    <x v="4"/>
    <s v="indie rock"/>
    <d v="2010-10-07T19:34:30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25.66666666666669"/>
    <n v="41.666666666666664"/>
    <x v="4"/>
    <s v="indie rock"/>
    <d v="2011-01-21T01:56:41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00.90416666666667"/>
    <n v="521.73913043478262"/>
    <x v="4"/>
    <s v="indie rock"/>
    <d v="2012-08-15T18:40:03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47.75"/>
    <n v="34.285714285714285"/>
    <x v="4"/>
    <s v="indie rock"/>
    <d v="2015-10-13T01:25:49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34.61099999999999"/>
    <n v="58.823529411764703"/>
    <x v="4"/>
    <s v="indie rock"/>
    <d v="2011-06-24T20:08:56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00.75"/>
    <n v="90.909090909090907"/>
    <x v="4"/>
    <s v="indie rock"/>
    <d v="2012-07-17T03:07:25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00.880375"/>
    <n v="115.94202898550725"/>
    <x v="4"/>
    <s v="indie rock"/>
    <d v="2013-11-13T23:08:56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0.56800000000000006"/>
    <n v="5000"/>
    <x v="6"/>
    <s v="video games"/>
    <d v="2016-12-12T17:49:08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0.38750000000000001"/>
    <n v="26666.666666666668"/>
    <x v="6"/>
    <s v="video games"/>
    <d v="2016-12-08T07:12:49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10"/>
    <n v="100"/>
    <x v="6"/>
    <s v="video games"/>
    <d v="2010-01-20T10:11:47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10.454545454545453"/>
    <n v="220"/>
    <x v="6"/>
    <s v="video games"/>
    <d v="2010-10-13T00:40:35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.4200000000000002"/>
    <n v="2222.2222222222222"/>
    <x v="6"/>
    <s v="video games"/>
    <d v="2015-07-06T00:33:53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0.05"/>
    <n v="10000"/>
    <x v="6"/>
    <s v="video games"/>
    <d v="2014-11-08T23:21:27"/>
    <d v="2014-12-08T23:21:27"/>
    <x v="2126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28.842857142857142"/>
    <n v="118.64406779661017"/>
    <x v="6"/>
    <s v="video games"/>
    <d v="2015-02-10T12:07:43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0.16666666666666669"/>
    <n v="15000"/>
    <x v="6"/>
    <s v="video games"/>
    <d v="2014-07-23T18:32:49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11.799999999999999"/>
    <n v="166.66666666666666"/>
    <x v="6"/>
    <s v="video games"/>
    <d v="2016-02-09T00:35:00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0.20238095238095236"/>
    <n v="10500"/>
    <x v="6"/>
    <s v="video games"/>
    <d v="2014-07-12T02:04:23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5"/>
    <n v="166.66666666666666"/>
    <x v="6"/>
    <s v="video games"/>
    <d v="2015-06-12T04:58:11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.1129899999999995"/>
    <n v="1010.10101010101"/>
    <x v="6"/>
    <s v="video games"/>
    <d v="2014-01-04T11:41:32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1.6"/>
    <n v="333.33333333333331"/>
    <x v="6"/>
    <s v="video games"/>
    <d v="2011-03-17T02:19:59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1.7333333333333332"/>
    <n v="2000"/>
    <x v="6"/>
    <s v="video games"/>
    <d v="2013-03-28T21:16:31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9.56"/>
    <n v="227.27272727272728"/>
    <x v="6"/>
    <s v="video games"/>
    <d v="2012-09-04T23:07:13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5.9612499999999999E-2"/>
    <n v="20000"/>
    <x v="6"/>
    <s v="video games"/>
    <d v="2013-09-19T12:13:06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28.405999999999999"/>
    <n v="93.632958801498134"/>
    <x v="6"/>
    <s v="video games"/>
    <d v="2014-11-05T18:30:29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12.8"/>
    <n v="83.333333333333329"/>
    <x v="6"/>
    <s v="video games"/>
    <d v="2013-10-10T00:18:59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.42"/>
    <n v="535.71428571428567"/>
    <x v="6"/>
    <s v="video games"/>
    <d v="2016-10-04T18:00:08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0.11199999999999999"/>
    <n v="45454.545454545456"/>
    <x v="6"/>
    <s v="video games"/>
    <d v="2012-12-12T20:00:24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e v="#DIV/0!"/>
    <x v="6"/>
    <s v="video games"/>
    <d v="2014-10-15T05:39:19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5.7238095238095239"/>
    <n v="875"/>
    <x v="6"/>
    <s v="video games"/>
    <d v="2015-12-02T16:50:10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11.25"/>
    <n v="400"/>
    <x v="6"/>
    <s v="video games"/>
    <d v="2010-06-03T21:16:52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1.7098591549295776"/>
    <n v="1479.1666666666667"/>
    <x v="6"/>
    <s v="video games"/>
    <d v="2013-08-13T13:07:20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30.433333333333334"/>
    <n v="168.53932584269663"/>
    <x v="6"/>
    <s v="video games"/>
    <d v="2013-10-28T05:41:54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0.02"/>
    <n v="5000"/>
    <x v="6"/>
    <s v="video games"/>
    <d v="2016-01-28T16:18:30"/>
    <d v="2016-02-11T16:18:30"/>
    <x v="2146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0.69641025641025645"/>
    <n v="7090.909090909091"/>
    <x v="6"/>
    <s v="video games"/>
    <d v="2014-10-15T07:05:48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2"/>
    <n v="50"/>
    <x v="6"/>
    <s v="video games"/>
    <d v="2015-03-03T17:36:22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e v="#DIV/0!"/>
    <x v="6"/>
    <s v="video games"/>
    <d v="2010-06-26T00:35:56"/>
    <d v="2010-07-31T00:00:00"/>
    <x v="2149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0.80999999999999994"/>
    <n v="12500"/>
    <x v="6"/>
    <s v="video games"/>
    <d v="2016-06-13T06:49:59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0.26222222222222225"/>
    <n v="7500"/>
    <x v="6"/>
    <s v="video games"/>
    <d v="2016-05-30T20:20:14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0.16666666666666669"/>
    <n v="7500"/>
    <x v="6"/>
    <s v="video games"/>
    <d v="2014-02-13T19:58:29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9.124454880912446E-3"/>
    <n v="93156.25"/>
    <x v="6"/>
    <s v="video games"/>
    <d v="2014-12-01T21:51:58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0.8"/>
    <n v="125"/>
    <x v="6"/>
    <s v="video games"/>
    <d v="2014-01-08T15:10:27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.2999999999999998"/>
    <n v="1000"/>
    <x v="6"/>
    <s v="video games"/>
    <d v="2016-03-01T17:56:25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2.6660714285714282"/>
    <n v="674.69879518072287"/>
    <x v="6"/>
    <s v="video games"/>
    <d v="2013-08-02T20:30:06"/>
    <d v="2013-09-16T20:30:06"/>
    <x v="215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28.192"/>
    <n v="1315.7894736842106"/>
    <x v="6"/>
    <s v="video games"/>
    <d v="2016-11-20T23:33:03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6.5900366666666672"/>
    <n v="964.6302250803858"/>
    <x v="6"/>
    <s v="video games"/>
    <d v="2012-12-21T20:29:34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n v="0.72222222222222221"/>
    <n v="1800"/>
    <x v="6"/>
    <s v="video games"/>
    <d v="2011-06-16T17:32:54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0.85000000000000009"/>
    <n v="625"/>
    <x v="6"/>
    <s v="video games"/>
    <d v="2012-04-19T17:05:05"/>
    <d v="2012-05-19T17:05:05"/>
    <x v="2160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15.75"/>
    <n v="30.76923076923077"/>
    <x v="4"/>
    <s v="rock"/>
    <d v="2015-08-24T20:27:39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12.26666666666667"/>
    <n v="77.58620689655173"/>
    <x v="4"/>
    <s v="rock"/>
    <d v="2014-06-23T18:23:11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32.20000000000002"/>
    <n v="56.81818181818182"/>
    <x v="4"/>
    <s v="rock"/>
    <d v="2015-04-17T21:35:20"/>
    <d v="2015-06-08T03:50:00"/>
    <x v="2163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02.63636363636364"/>
    <n v="66.265060240963862"/>
    <x v="4"/>
    <s v="rock"/>
    <d v="2016-05-25T17:13:34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38.64000000000001"/>
    <n v="21.367521367521366"/>
    <x v="4"/>
    <s v="rock"/>
    <d v="2016-03-09T16:00:35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46.6"/>
    <n v="62.5"/>
    <x v="4"/>
    <s v="rock"/>
    <d v="2014-10-21T20:06:58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20"/>
    <n v="18.75"/>
    <x v="4"/>
    <s v="rock"/>
    <d v="2012-09-01T01:35:37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21.5816111111111"/>
    <n v="52.941176470588232"/>
    <x v="4"/>
    <s v="rock"/>
    <d v="2017-01-10T14:24:21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00"/>
    <n v="21.857142857142858"/>
    <x v="4"/>
    <s v="rock"/>
    <d v="2017-02-27T16:49:11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80.85714285714286"/>
    <n v="18.421052631578949"/>
    <x v="4"/>
    <s v="rock"/>
    <d v="2015-07-13T18:00:22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06.075"/>
    <n v="85.106382978723403"/>
    <x v="4"/>
    <s v="rock"/>
    <d v="2015-05-17T22:58:15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n v="100"/>
    <n v="76.92307692307692"/>
    <x v="4"/>
    <s v="rock"/>
    <d v="2015-03-19T13:55:20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26.92857142857143"/>
    <n v="46.666666666666664"/>
    <x v="4"/>
    <s v="rock"/>
    <d v="2013-08-09T16:37:23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n v="102.97499999999999"/>
    <n v="63.492063492063494"/>
    <x v="4"/>
    <s v="rock"/>
    <d v="2016-04-05T13:01:47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50"/>
    <n v="26.923076923076923"/>
    <x v="4"/>
    <s v="rock"/>
    <d v="2016-07-14T00:13:06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26.02"/>
    <n v="70.422535211267601"/>
    <x v="4"/>
    <s v="rock"/>
    <d v="2015-04-02T15:11:49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n v="100.12"/>
    <n v="65.78947368421052"/>
    <x v="4"/>
    <s v="rock"/>
    <d v="2016-05-12T06:01:07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38.64000000000001"/>
    <n v="29.103608847497089"/>
    <x v="4"/>
    <s v="rock"/>
    <d v="2016-12-19T15:16:37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61.4"/>
    <n v="47.61904761904762"/>
    <x v="4"/>
    <s v="rock"/>
    <d v="2015-03-12T04:06:32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07.18419999999999"/>
    <n v="64.102564102564102"/>
    <x v="4"/>
    <s v="rock"/>
    <d v="2015-10-02T16:04:28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53.1"/>
    <n v="37.735849056603776"/>
    <x v="6"/>
    <s v="tabletop games"/>
    <d v="2017-02-07T00:07:33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24.16666666666663"/>
    <n v="8.4269662921348321"/>
    <x v="6"/>
    <s v="tabletop games"/>
    <d v="2014-08-28T21:37:05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89.27777777777777"/>
    <n v="6.4516129032258061"/>
    <x v="6"/>
    <s v="tabletop games"/>
    <d v="2017-01-10T08:46:17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84.74"/>
    <n v="37.593984962406012"/>
    <x v="6"/>
    <s v="tabletop games"/>
    <d v="2016-01-11T16:34:01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56.97"/>
    <n v="8.0256821829855536"/>
    <x v="6"/>
    <s v="tabletop games"/>
    <d v="2013-02-14T08:23:59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09.67499999999998"/>
    <n v="51.020408163265309"/>
    <x v="6"/>
    <s v="tabletop games"/>
    <d v="2016-08-01T14:45:43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14.6425"/>
    <n v="5.6148231330713081"/>
    <x v="6"/>
    <s v="tabletop games"/>
    <d v="2015-03-05T05:01:06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12.17692027666544"/>
    <n v="10.688715953307392"/>
    <x v="6"/>
    <s v="tabletop games"/>
    <d v="2016-09-20T14:04:01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03.25"/>
    <n v="13.636363636363637"/>
    <x v="6"/>
    <s v="tabletop games"/>
    <d v="2016-04-07T18:55:00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84.61052631578946"/>
    <n v="35.381750465549345"/>
    <x v="6"/>
    <s v="tabletop games"/>
    <d v="2016-02-17T15:00:04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19.73333333333333"/>
    <n v="30"/>
    <x v="6"/>
    <s v="tabletop games"/>
    <d v="2017-02-02T20:00:27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81.2401666666667"/>
    <n v="3.7059913526868438"/>
    <x v="6"/>
    <s v="tabletop games"/>
    <d v="2016-11-17T20:25:44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52.37333333333333"/>
    <n v="16.722408026755854"/>
    <x v="6"/>
    <s v="tabletop games"/>
    <d v="2016-10-21T09:44:32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37.37"/>
    <n v="11.389521640091116"/>
    <x v="6"/>
    <s v="tabletop games"/>
    <d v="2016-02-25T18:11:30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20.32608695652173"/>
    <n v="40"/>
    <x v="6"/>
    <s v="tabletop games"/>
    <d v="2015-07-12T18:31:40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13.83571428571429"/>
    <n v="59.82905982905983"/>
    <x v="6"/>
    <s v="tabletop games"/>
    <d v="2016-11-01T11:41:42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51.03109999999992"/>
    <n v="6.9284064665127021"/>
    <x v="6"/>
    <s v="tabletop games"/>
    <d v="2015-01-29T14:00:59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32.89249999999998"/>
    <n v="61.443932411674346"/>
    <x v="6"/>
    <s v="tabletop games"/>
    <d v="2015-10-15T12:20:00"/>
    <d v="2015-11-14T13:20:00"/>
    <x v="2198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46.97777777777779"/>
    <n v="35.856573705179279"/>
    <x v="6"/>
    <s v="tabletop games"/>
    <d v="2015-09-15T09:59:58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42.15"/>
    <n v="7.6045627376425857"/>
    <x v="6"/>
    <s v="tabletop games"/>
    <d v="2015-06-08T15:01:08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82.71818181818185"/>
    <n v="3.9285714285714284"/>
    <x v="4"/>
    <s v="electronic music"/>
    <d v="2013-01-02T20:19:25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04.18124999999998"/>
    <n v="5.547850208044383"/>
    <x v="4"/>
    <s v="electronic music"/>
    <d v="2012-10-02T20:22:48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09.55"/>
    <n v="40"/>
    <x v="4"/>
    <s v="electronic music"/>
    <d v="2015-08-25T20:38:02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32.86666666666667"/>
    <n v="20.547945205479451"/>
    <x v="4"/>
    <s v="electronic music"/>
    <d v="2013-02-07T07:28:39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52"/>
    <n v="27.777777777777779"/>
    <x v="4"/>
    <s v="electronic music"/>
    <d v="2012-05-02T19:43:09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02.72727272727273"/>
    <n v="32.352941176470587"/>
    <x v="4"/>
    <s v="electronic music"/>
    <d v="2012-03-29T06:10:24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00"/>
    <n v="285.71428571428572"/>
    <x v="4"/>
    <s v="electronic music"/>
    <d v="2013-10-17T04:39:33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01.6"/>
    <n v="41.666666666666664"/>
    <x v="4"/>
    <s v="electronic music"/>
    <d v="2012-02-07T21:10:26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50.80000000000001"/>
    <n v="33.333333333333336"/>
    <x v="4"/>
    <s v="electronic music"/>
    <d v="2014-04-03T11:30:44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11.425"/>
    <n v="55.555555555555557"/>
    <x v="4"/>
    <s v="electronic music"/>
    <d v="2012-02-17T01:35:10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95.6"/>
    <n v="20.833333333333332"/>
    <x v="4"/>
    <s v="electronic music"/>
    <d v="2014-03-18T18:50:25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14.38333333333333"/>
    <n v="48.780487804878049"/>
    <x v="4"/>
    <s v="electronic music"/>
    <d v="2013-10-01T17:56:17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00"/>
    <n v="5"/>
    <x v="4"/>
    <s v="electronic music"/>
    <d v="2015-04-15T19:49:39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92.50166666666667"/>
    <n v="25"/>
    <x v="4"/>
    <s v="electronic music"/>
    <d v="2014-01-07T19:00:48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56.36363636363637"/>
    <n v="16.666666666666668"/>
    <x v="4"/>
    <s v="electronic music"/>
    <d v="2012-02-19T17:12:52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05.66666666666666"/>
    <n v="21.428571428571427"/>
    <x v="4"/>
    <s v="electronic music"/>
    <d v="2015-07-09T18:02:25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01.19047619047619"/>
    <n v="46.666666666666664"/>
    <x v="4"/>
    <s v="electronic music"/>
    <d v="2015-10-22T18:38:33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22.833"/>
    <n v="26.315789473684209"/>
    <x v="4"/>
    <s v="electronic music"/>
    <d v="2012-08-06T19:29:43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01.49999999999999"/>
    <n v="52.631578947368418"/>
    <x v="4"/>
    <s v="electronic music"/>
    <d v="2015-07-20T17:15:12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01.14285714285714"/>
    <n v="50.724637681159422"/>
    <x v="4"/>
    <s v="electronic music"/>
    <d v="2013-06-27T01:27:16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08.11999999999999"/>
    <n v="34.403669724770644"/>
    <x v="6"/>
    <s v="tabletop games"/>
    <d v="2016-03-23T16:00:09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62.6"/>
    <n v="16.666666666666668"/>
    <x v="6"/>
    <s v="tabletop games"/>
    <d v="2011-12-29T18:54:07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05.80000000000001"/>
    <n v="195"/>
    <x v="6"/>
    <s v="tabletop games"/>
    <d v="2015-05-28T15:22:48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43.15000000000003"/>
    <n v="33.783783783783782"/>
    <x v="6"/>
    <s v="tabletop games"/>
    <d v="2016-10-01T16:01:15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44.83338095238094"/>
    <n v="17.441860465116278"/>
    <x v="6"/>
    <s v="tabletop games"/>
    <d v="2014-08-22T19:00:15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08.46283333333334"/>
    <n v="56.074766355140184"/>
    <x v="6"/>
    <s v="tabletop games"/>
    <d v="2016-01-12T19:10:22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57.37692307692308"/>
    <n v="43.189368770764119"/>
    <x v="6"/>
    <s v="tabletop games"/>
    <d v="2013-10-14T19:22:35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74.49"/>
    <n v="6.9444444444444446"/>
    <x v="6"/>
    <s v="tabletop games"/>
    <d v="2015-07-17T06:40:36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71.04755366949576"/>
    <n v="14.86456400742115"/>
    <x v="6"/>
    <s v="tabletop games"/>
    <d v="2013-07-29T15:56:31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25.95294117647057"/>
    <n v="17.068273092369477"/>
    <x v="6"/>
    <s v="tabletop games"/>
    <d v="2014-03-26T21:08:47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12.1296000000002"/>
    <n v="2.2461814914645104"/>
    <x v="6"/>
    <s v="tabletop games"/>
    <d v="2013-05-29T21:51:41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95.8"/>
    <n v="5.0607287449392713"/>
    <x v="6"/>
    <s v="tabletop games"/>
    <d v="2014-06-16T19:03:28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32.03999999999996"/>
    <n v="6.3938618925831205"/>
    <x v="6"/>
    <s v="tabletop games"/>
    <d v="2015-11-23T09:05:39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65"/>
    <n v="3.5714285714285716"/>
    <x v="6"/>
    <s v="tabletop games"/>
    <d v="2016-12-06T19:47:27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53.3153846153846"/>
    <n v="88.435374149659864"/>
    <x v="6"/>
    <s v="tabletop games"/>
    <d v="2015-02-27T00:31:51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37.10714285714289"/>
    <n v="4.117647058823529"/>
    <x v="6"/>
    <s v="tabletop games"/>
    <d v="2016-01-02T14:48:43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52.92777777777775"/>
    <n v="18.311291963377418"/>
    <x v="6"/>
    <s v="tabletop games"/>
    <d v="2014-10-03T00:04:43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37.4"/>
    <n v="50.632911392405063"/>
    <x v="6"/>
    <s v="tabletop games"/>
    <d v="2017-02-08T14:55:16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28.02668"/>
    <n v="58.685446009389672"/>
    <x v="6"/>
    <s v="tabletop games"/>
    <d v="2013-10-25T23:00:14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70.68"/>
    <n v="52.083333333333336"/>
    <x v="6"/>
    <s v="tabletop games"/>
    <d v="2016-03-23T19:49:04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06.4"/>
    <n v="6.1349693251533743"/>
    <x v="6"/>
    <s v="tabletop games"/>
    <d v="2017-01-31T19:51:40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60.0976000000001"/>
    <n v="3.9603960396039604"/>
    <x v="6"/>
    <s v="tabletop games"/>
    <d v="2013-10-22T13:48:53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50"/>
    <n v="4.9140049140049139E-4"/>
    <x v="6"/>
    <s v="tabletop games"/>
    <d v="2017-03-06T18:01:30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77.02"/>
    <n v="17.241379310344829"/>
    <x v="6"/>
    <s v="tabletop games"/>
    <d v="2016-10-04T19:39:06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47.0250000000001"/>
    <n v="2.0202020202020203"/>
    <x v="6"/>
    <s v="tabletop games"/>
    <d v="2014-01-21T17:00:17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00.12"/>
    <n v="43.859649122807021"/>
    <x v="6"/>
    <s v="tabletop games"/>
    <d v="2015-08-05T19:00:10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04.45405405405405"/>
    <n v="48.684210526315788"/>
    <x v="6"/>
    <s v="tabletop games"/>
    <d v="2015-07-15T15:59:25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07.21428571428571"/>
    <n v="54.6875"/>
    <x v="6"/>
    <s v="tabletop games"/>
    <d v="2016-11-14T21:01:18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68.77142857142857"/>
    <n v="19.444444444444443"/>
    <x v="6"/>
    <s v="tabletop games"/>
    <d v="2013-03-03T16:52:45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75.11200000000008"/>
    <n v="43.782837127845887"/>
    <x v="6"/>
    <s v="tabletop games"/>
    <d v="2016-11-03T00:07:53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34.44929411764704"/>
    <n v="17.708333333333332"/>
    <x v="6"/>
    <s v="tabletop games"/>
    <d v="2014-07-26T08:17:57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72.27777777777777"/>
    <n v="36.144578313253014"/>
    <x v="6"/>
    <s v="tabletop games"/>
    <d v="2016-07-22T07:52:18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12.6875"/>
    <n v="95.238095238095241"/>
    <x v="6"/>
    <s v="tabletop games"/>
    <d v="2015-10-19T15:09:07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59.8"/>
    <n v="2.5380710659898478"/>
    <x v="6"/>
    <s v="tabletop games"/>
    <d v="2017-01-17T15:32:48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86.65822784810126"/>
    <n v="14.575645756457565"/>
    <x v="6"/>
    <s v="tabletop games"/>
    <d v="2016-04-07T22:50:51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22.70833333333334"/>
    <n v="9.6"/>
    <x v="6"/>
    <s v="tabletop games"/>
    <d v="2016-11-08T10:50:46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36.14"/>
    <n v="14.792899408284024"/>
    <x v="6"/>
    <s v="tabletop games"/>
    <d v="2016-05-15T22:28:49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46.5"/>
    <n v="10.731707317073171"/>
    <x v="6"/>
    <s v="tabletop games"/>
    <d v="2015-05-12T18:01:27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67.1"/>
    <n v="4.8543689320388346"/>
    <x v="6"/>
    <s v="tabletop games"/>
    <d v="2016-11-28T19:18:56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26.92"/>
    <n v="29.761904761904763"/>
    <x v="6"/>
    <s v="tabletop games"/>
    <d v="2014-02-25T00:24:10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79.5"/>
    <n v="4.7619047619047619"/>
    <x v="6"/>
    <s v="tabletop games"/>
    <d v="2017-01-24T17:23:40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54.15151515151516"/>
    <n v="18.232044198895029"/>
    <x v="6"/>
    <s v="tabletop games"/>
    <d v="2014-10-14T14:02:38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15.54666666666667"/>
    <n v="125"/>
    <x v="6"/>
    <s v="tabletop games"/>
    <d v="2015-01-10T19:58:33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80.03333333333333"/>
    <n v="13.48314606741573"/>
    <x v="6"/>
    <s v="tabletop games"/>
    <d v="2016-05-06T13:58:34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98.5"/>
    <n v="11.764705882352942"/>
    <x v="6"/>
    <s v="tabletop games"/>
    <d v="2016-11-15T20:28:27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20.26666666666665"/>
    <n v="7.731958762886598"/>
    <x v="6"/>
    <s v="tabletop games"/>
    <d v="2016-04-09T20:59:52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80.52499999999998"/>
    <n v="49.504950495049506"/>
    <x v="6"/>
    <s v="tabletop games"/>
    <d v="2014-11-25T19:54:57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02.60000000000001"/>
    <n v="144.32989690721649"/>
    <x v="6"/>
    <s v="tabletop games"/>
    <d v="2017-02-10T01:58:35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01.64"/>
    <n v="2.7716186252771617"/>
    <x v="6"/>
    <s v="tabletop games"/>
    <d v="2017-02-10T16:54:23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20.24800000000005"/>
    <n v="14.970059880239521"/>
    <x v="6"/>
    <s v="tabletop games"/>
    <d v="2016-12-21T20:51:53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83.09000000000003"/>
    <n v="15.060240963855422"/>
    <x v="6"/>
    <s v="tabletop games"/>
    <d v="2016-11-10T00:00:04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56.6000000000001"/>
    <n v="1.0593220338983051"/>
    <x v="6"/>
    <s v="tabletop games"/>
    <d v="2015-11-07T16:47:16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20.35999999999999"/>
    <n v="17.006802721088434"/>
    <x v="6"/>
    <s v="tabletop games"/>
    <d v="2017-02-15T13:10:42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19.6"/>
    <n v="25.252525252525253"/>
    <x v="6"/>
    <s v="tabletop games"/>
    <d v="2014-01-24T12:00:57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07.76923076923077"/>
    <n v="8.2278481012658222"/>
    <x v="6"/>
    <s v="tabletop games"/>
    <d v="2014-11-22T14:47:59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05.81826105905425"/>
    <n v="61.186666666666667"/>
    <x v="6"/>
    <s v="tabletop games"/>
    <d v="2013-12-06T15:38:09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41.08235294117648"/>
    <n v="41.062801932367151"/>
    <x v="6"/>
    <s v="tabletop games"/>
    <d v="2012-01-28T16:17:03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70.7"/>
    <n v="19.607843137254903"/>
    <x v="6"/>
    <s v="tabletop games"/>
    <d v="2015-11-30T17:01:07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53.80000000000001"/>
    <n v="31.25"/>
    <x v="6"/>
    <s v="tabletop games"/>
    <d v="2015-01-16T19:21:39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03.57653061224488"/>
    <n v="20.416666666666668"/>
    <x v="6"/>
    <s v="tabletop games"/>
    <d v="2015-08-18T14:59:51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85"/>
    <n v="27.272727272727273"/>
    <x v="4"/>
    <s v="rock"/>
    <d v="2011-05-24T06:51:37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85.33333333333331"/>
    <n v="62.5"/>
    <x v="4"/>
    <s v="rock"/>
    <d v="2015-11-15T04:11:26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00.85533333333332"/>
    <n v="62.5"/>
    <x v="4"/>
    <s v="rock"/>
    <d v="2012-03-10T03:00:04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06.22116666666668"/>
    <n v="101.69491525423729"/>
    <x v="4"/>
    <s v="rock"/>
    <d v="2011-02-11T19:07:25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21.36666666666667"/>
    <n v="37.974683544303801"/>
    <x v="4"/>
    <s v="rock"/>
    <d v="2012-05-30T04:27:23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00.06666666666666"/>
    <n v="107.14285714285714"/>
    <x v="4"/>
    <s v="rock"/>
    <d v="2013-08-08T23:07:34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19.97755555555555"/>
    <n v="42.452830188679243"/>
    <x v="4"/>
    <s v="rock"/>
    <d v="2014-06-02T16:01:00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00.1"/>
    <n v="40"/>
    <x v="4"/>
    <s v="rock"/>
    <d v="2012-06-07T19:51:29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07.4"/>
    <n v="60"/>
    <x v="4"/>
    <s v="rock"/>
    <d v="2013-10-24T23:57:40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04.06666666666666"/>
    <n v="51.724137931034484"/>
    <x v="4"/>
    <s v="rock"/>
    <d v="2009-09-14T06:05:30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72.8"/>
    <n v="58.139534883720927"/>
    <x v="4"/>
    <s v="rock"/>
    <d v="2012-03-19T23:26:58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07.2505"/>
    <n v="43.478260869565219"/>
    <x v="4"/>
    <s v="rock"/>
    <d v="2012-03-19T16:44:36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08.23529411764706"/>
    <n v="31.481481481481481"/>
    <x v="4"/>
    <s v="rock"/>
    <d v="2012-08-30T16:59:59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46.08079999999998"/>
    <n v="44.642857142857146"/>
    <x v="4"/>
    <s v="rock"/>
    <d v="2012-12-21T17:21:20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25.25"/>
    <n v="35.294117647058826"/>
    <x v="4"/>
    <s v="rock"/>
    <d v="2012-12-27T22:54:16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49.07142857142856"/>
    <n v="48.275862068965516"/>
    <x v="4"/>
    <s v="rock"/>
    <d v="2012-01-19T17:33:46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00.6"/>
    <n v="52.631578947368418"/>
    <x v="4"/>
    <s v="rock"/>
    <d v="2012-02-09T01:00:49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05.07333333333332"/>
    <n v="104.16666666666667"/>
    <x v="4"/>
    <s v="rock"/>
    <d v="2014-02-24T20:10:33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50.16666666666663"/>
    <n v="21.428571428571427"/>
    <x v="4"/>
    <s v="rock"/>
    <d v="2011-01-22T00:46:49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01.25"/>
    <n v="114.28571428571429"/>
    <x v="4"/>
    <s v="rock"/>
    <d v="2012-06-14T17:26:56"/>
    <d v="2012-06-28T17:26:56"/>
    <x v="2300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33.6044"/>
    <n v="23.696682464454977"/>
    <x v="4"/>
    <s v="indie rock"/>
    <d v="2013-05-22T03:31:36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70.65217391304347"/>
    <n v="27.058823529411764"/>
    <x v="4"/>
    <s v="indie rock"/>
    <d v="2013-11-27T20:50:34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09.35829457364341"/>
    <n v="62.621359223300971"/>
    <x v="4"/>
    <s v="indie rock"/>
    <d v="2011-11-03T02:39:56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00.70033333333335"/>
    <n v="53.097345132743364"/>
    <x v="4"/>
    <s v="indie rock"/>
    <d v="2010-11-20T19:34:51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01.22777777777779"/>
    <n v="107.78443113772455"/>
    <x v="4"/>
    <s v="indie rock"/>
    <d v="2014-07-14T16:41:12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06.75857142857143"/>
    <n v="47.945205479452056"/>
    <x v="4"/>
    <s v="indie rock"/>
    <d v="2012-02-09T04:02:09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06.65777537961894"/>
    <n v="26.192933333333333"/>
    <x v="4"/>
    <s v="indie rock"/>
    <d v="2012-04-05T19:15:33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01.30622"/>
    <n v="81.433224755700323"/>
    <x v="4"/>
    <s v="indie rock"/>
    <d v="2014-07-31T23:06:36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06.67450000000001"/>
    <n v="56.074766355140184"/>
    <x v="4"/>
    <s v="indie rock"/>
    <d v="2013-02-02T23:42:17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28.83978378378379"/>
    <n v="15.11437908496732"/>
    <x v="4"/>
    <s v="indie rock"/>
    <d v="2013-02-19T19:03:35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04.11111111111111"/>
    <n v="86.538461538461533"/>
    <x v="4"/>
    <s v="indie rock"/>
    <d v="2014-04-07T00:06:29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07.86666666666666"/>
    <n v="37.974683544303801"/>
    <x v="4"/>
    <s v="indie rock"/>
    <d v="2014-03-18T15:11:18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75.84040000000002"/>
    <n v="31.847133757961782"/>
    <x v="4"/>
    <s v="indie rock"/>
    <d v="2012-04-03T23:00:26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56.97"/>
    <n v="24"/>
    <x v="4"/>
    <s v="indie rock"/>
    <d v="2012-05-08T13:14:17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02.60000000000001"/>
    <n v="39.0625"/>
    <x v="4"/>
    <s v="indie rock"/>
    <d v="2012-04-05T17:25:43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04.04266666666666"/>
    <n v="75"/>
    <x v="4"/>
    <s v="indie rock"/>
    <d v="2009-09-23T17:24:10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04"/>
    <n v="18.181818181818183"/>
    <x v="4"/>
    <s v="indie rock"/>
    <d v="2010-01-14T13:00:49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21.05999999999999"/>
    <n v="30.674846625766872"/>
    <x v="4"/>
    <s v="indie rock"/>
    <d v="2009-08-25T15:26:54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07.69999999999999"/>
    <n v="38.961038961038959"/>
    <x v="4"/>
    <s v="indie rock"/>
    <d v="2013-11-15T01:58:05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08.66"/>
    <n v="56.179775280898873"/>
    <x v="4"/>
    <s v="indie rock"/>
    <d v="2014-02-26T19:36:40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39.120962394619681"/>
    <n v="164.953125"/>
    <x v="7"/>
    <s v="small batch"/>
    <d v="2017-03-05T06:15:01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.1481481481481479"/>
    <n v="675"/>
    <x v="7"/>
    <s v="small batch"/>
    <d v="2017-03-10T21:29:29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48"/>
    <n v="62.5"/>
    <x v="7"/>
    <s v="small batch"/>
    <d v="2017-03-13T18:07:27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20.733333333333334"/>
    <n v="122.95081967213115"/>
    <x v="7"/>
    <s v="small batch"/>
    <d v="2017-02-24T21:14:45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8"/>
    <n v="142.85714285714286"/>
    <x v="7"/>
    <s v="small batch"/>
    <d v="2017-02-28T00:32:11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0.72"/>
    <n v="15000"/>
    <x v="7"/>
    <s v="small batch"/>
    <d v="2017-03-10T00:49:08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26.09431428571429"/>
    <n v="10.432190760059612"/>
    <x v="7"/>
    <s v="small batch"/>
    <d v="2014-07-22T22:00:40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n v="254.45000000000002"/>
    <n v="18.6219739292365"/>
    <x v="7"/>
    <s v="small batch"/>
    <d v="2015-05-15T18:45:37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05.91999999999999"/>
    <n v="200"/>
    <x v="7"/>
    <s v="small batch"/>
    <d v="2014-06-17T14:59:06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02.42285714285715"/>
    <n v="214.72392638036808"/>
    <x v="7"/>
    <s v="small batch"/>
    <d v="2015-11-24T21:35:43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44.31375"/>
    <n v="28.268551236749115"/>
    <x v="7"/>
    <s v="small batch"/>
    <d v="2014-07-19T00:08:10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06.30800000000001"/>
    <n v="71.022727272727266"/>
    <x v="7"/>
    <s v="small batch"/>
    <d v="2015-01-07T15:04:31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12.16666666666666"/>
    <n v="6.3829787234042552"/>
    <x v="7"/>
    <s v="small batch"/>
    <d v="2014-05-08T15:36:30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01.95"/>
    <n v="59.701492537313435"/>
    <x v="7"/>
    <s v="small batch"/>
    <d v="2014-10-06T16:04:58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02.27200000000001"/>
    <n v="113.12217194570135"/>
    <x v="7"/>
    <s v="small batch"/>
    <d v="2014-05-12T13:44:03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20.73254999999995"/>
    <n v="9.2378752886836022"/>
    <x v="7"/>
    <s v="small batch"/>
    <d v="2014-01-27T22:11:35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10.65833333333333"/>
    <n v="67.039106145251395"/>
    <x v="7"/>
    <s v="small batch"/>
    <d v="2014-05-27T15:22:23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01.14333333333335"/>
    <n v="121.95121951219512"/>
    <x v="7"/>
    <s v="small batch"/>
    <d v="2014-05-30T21:31:24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94.20799999999997"/>
    <n v="22.644927536231883"/>
    <x v="7"/>
    <s v="small batch"/>
    <d v="2016-11-18T19:11:49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05.77749999999999"/>
    <n v="99.255583126550874"/>
    <x v="7"/>
    <s v="small batch"/>
    <d v="2016-09-30T15:25:38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e v="#DIV/0!"/>
    <x v="2"/>
    <s v="web"/>
    <d v="2015-06-12T19:31:44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e v="#DIV/0!"/>
    <x v="2"/>
    <s v="web"/>
    <d v="2014-09-15T16:51:10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3"/>
    <n v="10000"/>
    <x v="2"/>
    <s v="web"/>
    <d v="2015-11-19T19:48:25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0.1"/>
    <n v="1000"/>
    <x v="2"/>
    <s v="web"/>
    <d v="2016-05-25T17:27:49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e v="#DIV/0!"/>
    <x v="2"/>
    <s v="web"/>
    <d v="2015-02-25T00:02:36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6.5000000000000002E-2"/>
    <n v="20000"/>
    <x v="2"/>
    <s v="web"/>
    <d v="2016-09-02T19:10:31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1.5"/>
    <n v="1000"/>
    <x v="2"/>
    <s v="web"/>
    <d v="2016-07-26T14:34:36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0.38571428571428573"/>
    <n v="14000"/>
    <x v="2"/>
    <s v="web"/>
    <d v="2015-12-22T22:22:18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e v="#DIV/0!"/>
    <x v="2"/>
    <s v="web"/>
    <d v="2015-07-13T18:37:08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e v="#DIV/0!"/>
    <x v="2"/>
    <s v="web"/>
    <d v="2016-12-04T20:12:50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0.5714285714285714"/>
    <n v="2700"/>
    <x v="2"/>
    <s v="web"/>
    <d v="2015-03-31T02:25:39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e v="#DIV/0!"/>
    <x v="2"/>
    <s v="web"/>
    <d v="2015-04-07T15:12:32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e v="#DIV/0!"/>
    <x v="2"/>
    <s v="web"/>
    <d v="2015-04-09T16:13:42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7.1428571428571425E-2"/>
    <n v="35000"/>
    <x v="2"/>
    <s v="web"/>
    <d v="2014-11-11T17:21:00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0.6875"/>
    <n v="4000"/>
    <x v="2"/>
    <s v="web"/>
    <d v="2015-04-02T22:02:16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e v="#DIV/0!"/>
    <x v="2"/>
    <s v="web"/>
    <d v="2015-05-06T18:48:24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e v="#DIV/0!"/>
    <x v="2"/>
    <s v="web"/>
    <d v="2015-09-17T14:52:58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e v="#DIV/0!"/>
    <x v="2"/>
    <s v="web"/>
    <d v="2014-12-05T22:20:36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14.680000000000001"/>
    <n v="2500"/>
    <x v="2"/>
    <s v="web"/>
    <d v="2015-06-04T15:35:24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0.04"/>
    <n v="5000"/>
    <x v="2"/>
    <s v="web"/>
    <d v="2016-01-08T16:58:00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e v="#DIV/0!"/>
    <x v="2"/>
    <s v="web"/>
    <d v="2016-04-06T20:36:48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28.571428571428569"/>
    <n v="210"/>
    <x v="2"/>
    <s v="web"/>
    <d v="2014-11-11T16:31:10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e v="#DIV/0!"/>
    <x v="2"/>
    <s v="web"/>
    <d v="2015-11-14T00:16:40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e v="#DIV/0!"/>
    <x v="2"/>
    <s v="web"/>
    <d v="2015-09-01T22:25:56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e v="#DIV/0!"/>
    <x v="2"/>
    <s v="web"/>
    <d v="2015-12-08T17:40:25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10.52"/>
    <n v="925.92592592592598"/>
    <x v="2"/>
    <s v="web"/>
    <d v="2015-09-21T12:45:33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.34"/>
    <n v="3571.4285714285716"/>
    <x v="2"/>
    <s v="web"/>
    <d v="2016-02-25T23:16:56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0.25"/>
    <n v="20000"/>
    <x v="2"/>
    <s v="web"/>
    <d v="2015-02-28T17:19:25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e v="#DIV/0!"/>
    <x v="2"/>
    <s v="web"/>
    <d v="2016-01-11T19:30:11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0.32800000000000001"/>
    <n v="6250"/>
    <x v="2"/>
    <s v="web"/>
    <d v="2014-11-18T04:32:21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e v="#DIV/0!"/>
    <x v="2"/>
    <s v="web"/>
    <d v="2015-05-26T18:39:56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.2727272727272729"/>
    <n v="916.66666666666663"/>
    <x v="2"/>
    <s v="web"/>
    <d v="2015-03-25T01:39:31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5.8823529411764705E-3"/>
    <n v="850000"/>
    <x v="2"/>
    <s v="web"/>
    <d v="2015-07-30T15:53:44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4.5454545454545456E-2"/>
    <n v="22000"/>
    <x v="2"/>
    <s v="web"/>
    <d v="2015-01-13T20:14:20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e v="#DIV/0!"/>
    <x v="2"/>
    <s v="web"/>
    <d v="2016-08-10T20:03:57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10.877666666666666"/>
    <n v="750"/>
    <x v="2"/>
    <s v="web"/>
    <d v="2015-11-10T22:12:46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e v="#DIV/0!"/>
    <x v="2"/>
    <s v="web"/>
    <d v="2016-10-26T20:53:03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e v="#DIV/0!"/>
    <x v="2"/>
    <s v="web"/>
    <d v="2015-07-28T00:18:50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e v="#DIV/0!"/>
    <x v="2"/>
    <s v="web"/>
    <d v="2015-08-21T00:23:36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0.36666666666666664"/>
    <n v="5000"/>
    <x v="2"/>
    <s v="web"/>
    <d v="2015-09-01T19:02:22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1.8193398957730169"/>
    <n v="12335.714285714286"/>
    <x v="2"/>
    <s v="web"/>
    <d v="2015-03-11T22:27:28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2.5"/>
    <n v="1500"/>
    <x v="2"/>
    <s v="web"/>
    <d v="2015-07-10T04:30:03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.3499999999999996"/>
    <n v="3333.3333333333335"/>
    <x v="2"/>
    <s v="web"/>
    <d v="2015-01-23T01:21:47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0.8"/>
    <n v="125"/>
    <x v="2"/>
    <s v="web"/>
    <d v="2014-10-15T01:37:23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.2123076923076923"/>
    <n v="9285.7142857142862"/>
    <x v="2"/>
    <s v="web"/>
    <d v="2015-07-06T16:50:32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e v="#DIV/0!"/>
    <x v="2"/>
    <s v="web"/>
    <d v="2014-11-11T20:07:04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0.68399999999999994"/>
    <n v="50000"/>
    <x v="2"/>
    <s v="web"/>
    <d v="2016-06-07T15:02:20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.2513513513513512"/>
    <n v="4625"/>
    <x v="2"/>
    <s v="web"/>
    <d v="2014-12-16T20:29:19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0.1875"/>
    <n v="16000"/>
    <x v="2"/>
    <s v="web"/>
    <d v="2015-06-24T15:40:52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e v="#DIV/0!"/>
    <x v="2"/>
    <s v="web"/>
    <d v="2014-11-25T06:17:44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0.125"/>
    <n v="20000"/>
    <x v="2"/>
    <s v="web"/>
    <d v="2015-03-01T19:04:04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e v="#DIV/0!"/>
    <x v="2"/>
    <s v="web"/>
    <d v="2015-09-29T02:53:43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0.05"/>
    <n v="100000"/>
    <x v="2"/>
    <s v="web"/>
    <d v="2015-07-09T15:33:37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0.06"/>
    <n v="2500"/>
    <x v="2"/>
    <s v="web"/>
    <d v="2015-01-27T08:41:33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e v="#DIV/0!"/>
    <x v="2"/>
    <s v="web"/>
    <d v="2016-12-13T02:54:47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0.2"/>
    <n v="5000"/>
    <x v="2"/>
    <s v="web"/>
    <d v="2015-09-15T20:22:38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e v="#DIV/0!"/>
    <x v="2"/>
    <s v="web"/>
    <d v="2014-12-03T21:14:16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e v="#DIV/0!"/>
    <x v="2"/>
    <s v="web"/>
    <d v="2015-06-02T21:59:44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e v="#DIV/0!"/>
    <x v="2"/>
    <s v="web"/>
    <d v="2014-11-13T20:28:26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e v="#DIV/0!"/>
    <x v="2"/>
    <s v="web"/>
    <d v="2016-03-15T06:26:04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0.71785714285714286"/>
    <n v="3111.1111111111113"/>
    <x v="7"/>
    <s v="food trucks"/>
    <d v="2016-01-05T19:44:56"/>
    <d v="2016-03-05T19:44:56"/>
    <x v="2401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0.43333333333333329"/>
    <n v="12000"/>
    <x v="7"/>
    <s v="food trucks"/>
    <d v="2015-04-13T16:18:51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16.833333333333332"/>
    <n v="100"/>
    <x v="7"/>
    <s v="food trucks"/>
    <d v="2016-01-30T21:10:58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e v="#DIV/0!"/>
    <x v="7"/>
    <s v="food trucks"/>
    <d v="2015-12-04T00:56:47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22.52"/>
    <n v="250"/>
    <x v="7"/>
    <s v="food trucks"/>
    <d v="2016-08-13T14:02:55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41.384615384615387"/>
    <n v="203.125"/>
    <x v="7"/>
    <s v="food trucks"/>
    <d v="2014-12-10T02:39:50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25.259090909090908"/>
    <n v="666.66666666666663"/>
    <x v="7"/>
    <s v="food trucks"/>
    <d v="2015-03-19T13:48:48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0.2"/>
    <n v="7500"/>
    <x v="7"/>
    <s v="food trucks"/>
    <d v="2014-10-07T03:22:37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1.8399999999999999"/>
    <n v="4166.666666666667"/>
    <x v="7"/>
    <s v="food trucks"/>
    <d v="2015-07-19T21:01:15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e v="#DIV/0!"/>
    <x v="7"/>
    <s v="food trucks"/>
    <d v="2015-08-08T09:47:55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0.60399999999999998"/>
    <n v="8333.3333333333339"/>
    <x v="7"/>
    <s v="food trucks"/>
    <d v="2015-07-26T17:34:42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e v="#DIV/0!"/>
    <x v="7"/>
    <s v="food trucks"/>
    <d v="2016-10-12T17:41:13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0.83333333333333337"/>
    <n v="1000"/>
    <x v="7"/>
    <s v="food trucks"/>
    <d v="2014-05-01T02:38:02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.0666666666666664"/>
    <n v="1153.8461538461538"/>
    <x v="7"/>
    <s v="food trucks"/>
    <d v="2015-07-13T16:41:00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0.55833333333333335"/>
    <n v="10000"/>
    <x v="7"/>
    <s v="food trucks"/>
    <d v="2016-06-15T20:42:26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2.5000000000000001E-2"/>
    <n v="20000"/>
    <x v="7"/>
    <s v="food trucks"/>
    <d v="2015-01-15T17:42:23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e v="#DIV/0!"/>
    <x v="7"/>
    <s v="food trucks"/>
    <d v="2014-07-11T21:13:07"/>
    <d v="2014-08-10T21:13:07"/>
    <x v="241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0.02"/>
    <n v="5000"/>
    <x v="7"/>
    <s v="food trucks"/>
    <d v="2015-01-23T20:34:04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e v="#DIV/0!"/>
    <x v="7"/>
    <s v="food trucks"/>
    <d v="2014-12-20T17:43:09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14.825133372851216"/>
    <n v="468.61111111111109"/>
    <x v="7"/>
    <s v="food trucks"/>
    <d v="2014-09-11T00:41:35"/>
    <d v="2014-11-10T01:41:35"/>
    <x v="2420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1.6666666666666666E-2"/>
    <n v="6000"/>
    <x v="7"/>
    <s v="food trucks"/>
    <d v="2015-01-22T16:29:56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0.2"/>
    <n v="500"/>
    <x v="7"/>
    <s v="food trucks"/>
    <d v="2015-02-09T17:23:56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1.3333333333333334E-2"/>
    <n v="60000"/>
    <x v="7"/>
    <s v="food trucks"/>
    <d v="2014-12-01T16:54:50"/>
    <d v="2014-12-31T16:54:50"/>
    <x v="2423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.24"/>
    <n v="2777.7777777777778"/>
    <x v="7"/>
    <s v="food trucks"/>
    <d v="2014-09-27T21:25:08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2.8571428571428574E-2"/>
    <n v="3500"/>
    <x v="7"/>
    <s v="food trucks"/>
    <d v="2016-05-12T21:55:49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e v="#DIV/0!"/>
    <x v="7"/>
    <s v="food trucks"/>
    <d v="2015-06-09T04:04:52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2E-3"/>
    <n v="50000"/>
    <x v="7"/>
    <s v="food trucks"/>
    <d v="2016-02-12T07:38:53"/>
    <d v="2016-03-23T06:38:53"/>
    <x v="2427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2.8571428571428571E-3"/>
    <n v="35000"/>
    <x v="7"/>
    <s v="food trucks"/>
    <d v="2015-02-10T18:49:11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.4321428571428572"/>
    <n v="35000"/>
    <x v="7"/>
    <s v="food trucks"/>
    <d v="2016-12-30T21:06:06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0.70000000000000007"/>
    <n v="1500"/>
    <x v="7"/>
    <s v="food trucks"/>
    <d v="2016-01-13T03:08:24"/>
    <d v="2016-02-12T03:08:24"/>
    <x v="2430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2E-3"/>
    <n v="50000"/>
    <x v="7"/>
    <s v="food trucks"/>
    <d v="2016-04-29T02:23:33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1.4285714285714287E-2"/>
    <n v="7000"/>
    <x v="7"/>
    <s v="food trucks"/>
    <d v="2015-02-06T05:14:57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e v="#DIV/0!"/>
    <x v="7"/>
    <s v="food trucks"/>
    <d v="2016-01-28T21:35:43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0.13"/>
    <n v="10000"/>
    <x v="7"/>
    <s v="food trucks"/>
    <d v="2015-06-25T04:27:54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0.48960000000000004"/>
    <n v="62500"/>
    <x v="7"/>
    <s v="food trucks"/>
    <d v="2015-09-05T06:39:46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3.8461538461538464E-2"/>
    <n v="58500"/>
    <x v="7"/>
    <s v="food trucks"/>
    <d v="2015-11-30T14:46:10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e v="#DIV/0!"/>
    <x v="7"/>
    <s v="food trucks"/>
    <d v="2015-01-27T23:09:48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n v="0.33333333333333337"/>
    <n v="15000"/>
    <x v="7"/>
    <s v="food trucks"/>
    <d v="2015-10-08T21:57:42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n v="0"/>
    <e v="#DIV/0!"/>
    <x v="7"/>
    <s v="food trucks"/>
    <d v="2015-09-18T19:38:49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0.2"/>
    <n v="2500"/>
    <x v="7"/>
    <s v="food trucks"/>
    <d v="2016-01-14T21:35:13"/>
    <d v="2016-02-13T21:35:13"/>
    <x v="2440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07.88"/>
    <n v="68.807339449541288"/>
    <x v="7"/>
    <s v="small batch"/>
    <d v="2015-07-02T03:00:54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25.94166666666666"/>
    <n v="64.516129032258064"/>
    <x v="7"/>
    <s v="small batch"/>
    <d v="2015-02-17T16:00:28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02.51495"/>
    <n v="64.308681672025727"/>
    <x v="7"/>
    <s v="small batch"/>
    <d v="2014-07-16T15:00:22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08.60000000000001"/>
    <n v="49.180327868852459"/>
    <x v="7"/>
    <s v="small batch"/>
    <d v="2016-04-25T18:06:31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72.8"/>
    <n v="43.478260869565219"/>
    <x v="7"/>
    <s v="small batch"/>
    <d v="2015-08-27T04:33:41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67.98"/>
    <n v="45.045045045045043"/>
    <x v="7"/>
    <s v="small batch"/>
    <d v="2016-10-27T14:27:51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27.20000000000005"/>
    <n v="7.4183976261127595"/>
    <x v="7"/>
    <s v="small batch"/>
    <d v="2016-10-11T11:16:33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07.5"/>
    <n v="44.444444444444443"/>
    <x v="7"/>
    <s v="small batch"/>
    <d v="2016-08-25T07:35:13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08"/>
    <n v="83.333333333333329"/>
    <x v="7"/>
    <s v="small batch"/>
    <d v="2014-10-31T03:25:15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01.53353333333335"/>
    <n v="147.05882352941177"/>
    <x v="7"/>
    <s v="small batch"/>
    <d v="2014-09-20T01:44:16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15.45"/>
    <n v="53.763440860215056"/>
    <x v="7"/>
    <s v="small batch"/>
    <d v="2017-02-13T21:48:10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33.5"/>
    <n v="40"/>
    <x v="7"/>
    <s v="small batch"/>
    <d v="2015-11-30T20:15:00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54.69999999999999"/>
    <n v="44.776119402985074"/>
    <x v="7"/>
    <s v="small batch"/>
    <d v="2017-01-03T16:36:49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00.84571428571429"/>
    <n v="269.23076923076923"/>
    <x v="7"/>
    <s v="small batch"/>
    <d v="2017-02-04T04:50:08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82"/>
    <n v="18.75"/>
    <x v="7"/>
    <s v="small batch"/>
    <d v="2016-03-23T18:45:50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80.86666666666667"/>
    <n v="22.388059701492537"/>
    <x v="7"/>
    <s v="small batch"/>
    <d v="2017-01-26T23:03:59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02.30434782608695"/>
    <n v="185.48387096774192"/>
    <x v="7"/>
    <s v="small batch"/>
    <d v="2016-02-23T14:27:36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10.17999999999999"/>
    <n v="62.5"/>
    <x v="7"/>
    <s v="small batch"/>
    <d v="2016-05-05T20:55:18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02.25"/>
    <n v="106.38297872340425"/>
    <x v="7"/>
    <s v="small batch"/>
    <d v="2016-02-07T15:18:05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00.78823529411764"/>
    <n v="125"/>
    <x v="7"/>
    <s v="small batch"/>
    <d v="2016-11-30T04:29:27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03.8"/>
    <n v="87.20930232558139"/>
    <x v="4"/>
    <s v="indie rock"/>
    <d v="2011-08-29T00:18:17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10.70833333333334"/>
    <n v="26.086956521739129"/>
    <x v="4"/>
    <s v="indie rock"/>
    <d v="2012-06-29T04:28:16"/>
    <d v="2012-07-19T04:28:16"/>
    <x v="2462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16.25000000000001"/>
    <n v="26.666666666666668"/>
    <x v="4"/>
    <s v="indie rock"/>
    <d v="2013-03-08T02:40:25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11.1"/>
    <n v="46.511627906976742"/>
    <x v="4"/>
    <s v="indie rock"/>
    <d v="2015-09-01T21:36:37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80.14285714285714"/>
    <n v="14.583333333333334"/>
    <x v="4"/>
    <s v="indie rock"/>
    <d v="2012-08-24T17:15:48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00"/>
    <n v="48.07692307692308"/>
    <x v="4"/>
    <s v="indie rock"/>
    <d v="2013-04-09T02:27:33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18.5"/>
    <n v="23.255813953488371"/>
    <x v="4"/>
    <s v="indie rock"/>
    <d v="2012-04-26T20:58:51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07.21700000000001"/>
    <n v="34.482758620689658"/>
    <x v="4"/>
    <s v="indie rock"/>
    <d v="2012-09-22T03:42:01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13.66666666666667"/>
    <n v="25.531914893617021"/>
    <x v="4"/>
    <s v="indie rock"/>
    <d v="2011-01-14T10:18:49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03.16400000000002"/>
    <n v="27.777777777777779"/>
    <x v="4"/>
    <s v="indie rock"/>
    <d v="2012-04-24T01:47:35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28"/>
    <n v="29.411764705882351"/>
    <x v="4"/>
    <s v="indie rock"/>
    <d v="2011-12-16T23:49:52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35.76026666666667"/>
    <n v="72.115384615384613"/>
    <x v="4"/>
    <s v="indie rock"/>
    <d v="2010-06-25T02:46:20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00"/>
    <n v="42.553191489361701"/>
    <x v="4"/>
    <s v="indie rock"/>
    <d v="2012-10-11T17:57:49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00.00360000000002"/>
    <n v="131.57894736842104"/>
    <x v="4"/>
    <s v="indie rock"/>
    <d v="2010-08-27T00:16:16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04.71999999999998"/>
    <n v="30.864197530864196"/>
    <x v="4"/>
    <s v="indie rock"/>
    <d v="2010-05-12T06:54:15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05.02249999999999"/>
    <n v="58.18181818181818"/>
    <x v="4"/>
    <s v="indie rock"/>
    <d v="2014-10-01T07:52:50"/>
    <d v="2014-11-03T08:52:50"/>
    <x v="2476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71.33333333333334"/>
    <n v="18.292682926829269"/>
    <x v="4"/>
    <s v="indie rock"/>
    <d v="2012-06-28T16:35:45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27.49999999999999"/>
    <n v="101.26582278481013"/>
    <x v="4"/>
    <s v="indie rock"/>
    <d v="2012-12-14T22:48:33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33.44333333333333"/>
    <n v="18.75"/>
    <x v="4"/>
    <s v="indie rock"/>
    <d v="2012-07-17T17:26:34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00"/>
    <n v="250"/>
    <x v="4"/>
    <s v="indie rock"/>
    <d v="2015-08-11T22:28:04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12.91099999999999"/>
    <n v="42.10526315789474"/>
    <x v="4"/>
    <s v="indie rock"/>
    <d v="2012-03-31T15:30:08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00.1"/>
    <n v="40"/>
    <x v="4"/>
    <s v="indie rock"/>
    <d v="2011-06-17T18:46:23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13.72727272727272"/>
    <n v="57.89473684210526"/>
    <x v="4"/>
    <s v="indie rock"/>
    <d v="2012-03-02T18:00:03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19.31742857142855"/>
    <n v="38.888888888888886"/>
    <x v="4"/>
    <s v="indie rock"/>
    <d v="2011-08-16T22:00:03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03.25"/>
    <n v="48.780487804878049"/>
    <x v="4"/>
    <s v="indie rock"/>
    <d v="2011-09-07T23:57:59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65.66666666666669"/>
    <n v="10"/>
    <x v="4"/>
    <s v="indie rock"/>
    <d v="2012-03-23T16:59:36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00.05066666666667"/>
    <n v="39.473684210526315"/>
    <x v="4"/>
    <s v="indie rock"/>
    <d v="2012-04-27T01:59:57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06.69999999999999"/>
    <n v="46.153846153846153"/>
    <x v="4"/>
    <s v="indie rock"/>
    <d v="2011-10-17T15:11:48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33.67142857142858"/>
    <n v="46.666666666666664"/>
    <x v="4"/>
    <s v="indie rock"/>
    <d v="2013-04-09T16:33:59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21.39999999999999"/>
    <n v="31.25"/>
    <x v="4"/>
    <s v="indie rock"/>
    <d v="2012-04-24T05:27:56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03.2"/>
    <n v="50"/>
    <x v="4"/>
    <s v="indie rock"/>
    <d v="2010-12-30T20:08:34"/>
    <d v="2011-01-16T01:51:00"/>
    <x v="2491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25"/>
    <n v="22.222222222222221"/>
    <x v="4"/>
    <s v="indie rock"/>
    <d v="2012-04-25T23:39:48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28.69999999999999"/>
    <n v="77.220077220077215"/>
    <x v="4"/>
    <s v="indie rock"/>
    <d v="2013-03-15T04:02:20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01.00533333333333"/>
    <n v="38.46153846153846"/>
    <x v="4"/>
    <s v="indie rock"/>
    <d v="2012-04-23T15:29:04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27.53666666666665"/>
    <n v="35.714285714285715"/>
    <x v="4"/>
    <s v="indie rock"/>
    <d v="2012-05-07T22:42:55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00"/>
    <n v="600"/>
    <x v="4"/>
    <s v="indie rock"/>
    <d v="2013-02-22T23:54:52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12.7715"/>
    <n v="71.428571428571431"/>
    <x v="4"/>
    <s v="indie rock"/>
    <d v="2011-07-06T21:05:38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05.60000000000001"/>
    <n v="50"/>
    <x v="4"/>
    <s v="indie rock"/>
    <d v="2015-01-13T23:13:07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02.625"/>
    <n v="23.529411764705884"/>
    <x v="4"/>
    <s v="indie rock"/>
    <d v="2012-11-13T15:33:57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13.33333333333333"/>
    <n v="20.689655172413794"/>
    <x v="4"/>
    <s v="indie rock"/>
    <d v="2012-05-24T18:32:55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2.5545454545454547"/>
    <n v="1571.4285714285713"/>
    <x v="7"/>
    <s v="restaurants"/>
    <d v="2015-08-28T18:38:24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7.8181818181818186E-2"/>
    <n v="22000"/>
    <x v="7"/>
    <s v="restaurants"/>
    <d v="2014-08-07T19:48:38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e v="#DIV/0!"/>
    <x v="7"/>
    <s v="restaurants"/>
    <d v="2016-05-08T21:35:08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e v="#DIV/0!"/>
    <x v="7"/>
    <s v="restaurants"/>
    <d v="2014-10-16T00:22:14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n v="0"/>
    <e v="#DIV/0!"/>
    <x v="7"/>
    <s v="restaurants"/>
    <d v="2015-02-12T01:20:16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0.6"/>
    <n v="2500"/>
    <x v="7"/>
    <s v="restaurants"/>
    <d v="2015-09-11T07:07:49"/>
    <d v="2015-10-03T21:00:00"/>
    <x v="2506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e v="#DIV/0!"/>
    <x v="7"/>
    <s v="restaurants"/>
    <d v="2015-04-11T01:45:04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e v="#DIV/0!"/>
    <x v="7"/>
    <s v="restaurants"/>
    <d v="2014-07-15T22:50:34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.0526315789473684"/>
    <n v="3392.8571428571427"/>
    <x v="7"/>
    <s v="restaurants"/>
    <d v="2015-02-23T19:25:49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0.15"/>
    <n v="25000"/>
    <x v="7"/>
    <s v="restaurants"/>
    <d v="2015-03-15T23:56:12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e v="#DIV/0!"/>
    <x v="7"/>
    <s v="restaurants"/>
    <d v="2016-01-02T10:43:33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e v="#DIV/0!"/>
    <x v="7"/>
    <s v="restaurants"/>
    <d v="2014-11-28T21:02:41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e v="#DIV/0!"/>
    <x v="7"/>
    <s v="restaurants"/>
    <d v="2016-12-28T00:09:49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1.7500000000000002"/>
    <n v="3000"/>
    <x v="7"/>
    <s v="restaurants"/>
    <d v="2014-08-03T09:21:17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18.600000000000001"/>
    <n v="416.66666666666669"/>
    <x v="7"/>
    <s v="restaurants"/>
    <d v="2015-01-23T20:09:13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e v="#DIV/0!"/>
    <x v="7"/>
    <s v="restaurants"/>
    <d v="2014-10-30T15:40:52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9.8166666666666664"/>
    <n v="545.4545454545455"/>
    <x v="7"/>
    <s v="restaurants"/>
    <d v="2015-02-17T19:15:30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e v="#DIV/0!"/>
    <x v="7"/>
    <s v="restaurants"/>
    <d v="2014-10-14T16:20:28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4.3333333333333335E-2"/>
    <n v="37500"/>
    <x v="7"/>
    <s v="restaurants"/>
    <d v="2014-06-19T03:43:24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e v="#DIV/0!"/>
    <x v="7"/>
    <s v="restaurants"/>
    <d v="2016-08-30T14:24:45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09.48792"/>
    <n v="94.696969696969703"/>
    <x v="4"/>
    <s v="classical music"/>
    <d v="2015-09-22T23:13:41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00"/>
    <n v="185.18518518518519"/>
    <x v="4"/>
    <s v="classical music"/>
    <d v="2016-03-31T13:46:00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56.44444444444446"/>
    <n v="34.615384615384613"/>
    <x v="4"/>
    <s v="classical music"/>
    <d v="2014-10-18T23:24:52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01.6"/>
    <n v="174.41860465116278"/>
    <x v="4"/>
    <s v="classical music"/>
    <d v="2014-11-18T19:22:37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00.325"/>
    <n v="100"/>
    <x v="4"/>
    <s v="classical music"/>
    <d v="2012-05-29T20:16:11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12.94999999999999"/>
    <n v="121.21212121212122"/>
    <x v="4"/>
    <s v="classical music"/>
    <d v="2014-11-10T02:11:14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02.125"/>
    <n v="56.338028169014088"/>
    <x v="4"/>
    <s v="classical music"/>
    <d v="2013-09-29T18:01:31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07.24974999999999"/>
    <n v="49.382716049382715"/>
    <x v="4"/>
    <s v="classical music"/>
    <d v="2015-08-01T20:01:43"/>
    <d v="2015-08-20T11:00:00"/>
    <x v="2528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04.28333333333333"/>
    <n v="78.94736842105263"/>
    <x v="4"/>
    <s v="classical music"/>
    <d v="2012-02-09T01:56:15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00"/>
    <n v="135.41666666666666"/>
    <x v="4"/>
    <s v="classical music"/>
    <d v="2015-03-18T20:45:05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00.4"/>
    <n v="73.770491803278688"/>
    <x v="4"/>
    <s v="classical music"/>
    <d v="2015-07-23T16:19:14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26.125"/>
    <n v="66.666666666666671"/>
    <x v="4"/>
    <s v="classical music"/>
    <d v="2012-07-17T20:22:46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10.66666666666667"/>
    <n v="55.147058823529413"/>
    <x v="4"/>
    <s v="classical music"/>
    <d v="2013-01-30T18:01:51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05"/>
    <n v="142.85714285714286"/>
    <x v="4"/>
    <s v="classical music"/>
    <d v="2009-11-10T16:48:32"/>
    <d v="2010-01-01T06:00:00"/>
    <x v="2534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03.77499999999999"/>
    <n v="256.41025641025641"/>
    <x v="4"/>
    <s v="classical music"/>
    <d v="2014-10-31T18:59:05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15.99999999999999"/>
    <n v="6.25"/>
    <x v="4"/>
    <s v="classical music"/>
    <d v="2013-07-09T02:32:46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10.00000000000001"/>
    <n v="90.909090909090907"/>
    <x v="4"/>
    <s v="classical music"/>
    <d v="2011-06-02T15:34:15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13.01761111111111"/>
    <n v="97.297297297297291"/>
    <x v="4"/>
    <s v="classical music"/>
    <d v="2013-01-24T12:14:21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00.25"/>
    <n v="169.4915254237288"/>
    <x v="4"/>
    <s v="classical music"/>
    <d v="2014-12-04T21:39:12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03.4"/>
    <n v="92.592592592592595"/>
    <x v="4"/>
    <s v="classical music"/>
    <d v="2011-08-30T16:12:01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07.02857142857142"/>
    <n v="55.555555555555557"/>
    <x v="4"/>
    <s v="classical music"/>
    <d v="2013-07-28T10:46:58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03.57142857142858"/>
    <n v="53.846153846153847"/>
    <x v="4"/>
    <s v="classical music"/>
    <d v="2013-08-23T10:14:17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56.4"/>
    <n v="19.23076923076923"/>
    <x v="4"/>
    <s v="classical music"/>
    <d v="2010-12-02T02:34:58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00.82"/>
    <n v="87.719298245614041"/>
    <x v="4"/>
    <s v="classical music"/>
    <d v="2012-06-08T12:29:29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95.3"/>
    <n v="32.786885245901637"/>
    <x v="4"/>
    <s v="classical music"/>
    <d v="2015-01-23T03:18:58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11.71428571428572"/>
    <n v="53.846153846153847"/>
    <x v="4"/>
    <s v="classical music"/>
    <d v="2013-09-07T20:36:19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19.85454545454546"/>
    <n v="41.044776119402982"/>
    <x v="4"/>
    <s v="classical music"/>
    <d v="2012-03-05T18:33:23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01.85"/>
    <n v="162.16216216216216"/>
    <x v="4"/>
    <s v="classical music"/>
    <d v="2016-09-05T15:00:37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02.80254777070064"/>
    <n v="42.432432432432435"/>
    <x v="4"/>
    <s v="classical music"/>
    <d v="2013-04-26T18:11:10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00.84615384615385"/>
    <n v="43.333333333333336"/>
    <x v="4"/>
    <s v="classical music"/>
    <d v="2015-08-12T15:13:26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02.73469387755102"/>
    <n v="65.625"/>
    <x v="4"/>
    <s v="classical music"/>
    <d v="2012-02-22T06:03:05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06.5"/>
    <n v="166.66666666666666"/>
    <x v="4"/>
    <s v="classical music"/>
    <d v="2017-02-03T19:26:21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55.53333333333333"/>
    <n v="25"/>
    <x v="4"/>
    <s v="classical music"/>
    <d v="2012-07-23T04:46:47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22.8"/>
    <n v="44.776119402985074"/>
    <x v="4"/>
    <s v="classical music"/>
    <d v="2015-05-01T01:52:43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07.35"/>
    <n v="57.142857142857146"/>
    <x v="4"/>
    <s v="classical music"/>
    <d v="2012-04-27T15:43:13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05.50335570469798"/>
    <n v="21.911764705882351"/>
    <x v="4"/>
    <s v="classical music"/>
    <d v="2012-11-09T23:47:37"/>
    <d v="2012-12-24T23:47:37"/>
    <x v="2556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18.44444444444444"/>
    <n v="25"/>
    <x v="4"/>
    <s v="classical music"/>
    <d v="2014-04-15T17:53:06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08.88"/>
    <n v="69.444444444444443"/>
    <x v="4"/>
    <s v="classical music"/>
    <d v="2015-03-30T20:38:26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11.25"/>
    <n v="32"/>
    <x v="4"/>
    <s v="classical music"/>
    <d v="2011-10-13T20:58:04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00.1"/>
    <n v="142.85714285714286"/>
    <x v="4"/>
    <s v="classical music"/>
    <d v="2015-02-04T22:49:34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e v="#DIV/0!"/>
    <x v="7"/>
    <s v="food trucks"/>
    <d v="2015-09-13T12:41:29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0.75"/>
    <n v="3333.3333333333335"/>
    <x v="7"/>
    <s v="food trucks"/>
    <d v="2016-08-12T12:35:39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e v="#DIV/0!"/>
    <x v="7"/>
    <s v="food trucks"/>
    <d v="2015-05-31T03:20:51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e v="#DIV/0!"/>
    <x v="7"/>
    <s v="food trucks"/>
    <d v="2014-07-02T00:58:19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1"/>
    <n v="10000"/>
    <x v="7"/>
    <s v="food trucks"/>
    <d v="2016-03-11T15:36:29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e v="#DIV/0!"/>
    <x v="7"/>
    <s v="food trucks"/>
    <d v="2014-07-22T23:32:28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0.26666666666666666"/>
    <n v="22500"/>
    <x v="7"/>
    <s v="food trucks"/>
    <d v="2015-03-24T21:05:38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0.5"/>
    <n v="10000"/>
    <x v="7"/>
    <s v="food trucks"/>
    <d v="2016-08-02T15:59:54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.2307692307692308"/>
    <n v="3250"/>
    <x v="7"/>
    <s v="food trucks"/>
    <d v="2015-08-18T02:31:52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0.84285714285714297"/>
    <n v="3500"/>
    <x v="7"/>
    <s v="food trucks"/>
    <d v="2017-01-09T21:40:35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0.25"/>
    <n v="25000"/>
    <x v="7"/>
    <s v="food trucks"/>
    <d v="2016-03-20T08:12:01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e v="#DIV/0!"/>
    <x v="7"/>
    <s v="food trucks"/>
    <d v="2015-03-14T02:51:57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e v="#DIV/0!"/>
    <x v="7"/>
    <s v="food trucks"/>
    <d v="2014-07-09T14:12:29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e v="#DIV/0!"/>
    <x v="7"/>
    <s v="food trucks"/>
    <d v="2016-04-27T19:49:05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e v="#DIV/0!"/>
    <x v="7"/>
    <s v="food trucks"/>
    <d v="2014-12-13T02:36:34"/>
    <d v="2015-01-12T02:36:34"/>
    <x v="2575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e v="#DIV/0!"/>
    <x v="7"/>
    <s v="food trucks"/>
    <d v="2015-02-25T00:14:07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e v="#DIV/0!"/>
    <x v="7"/>
    <s v="food trucks"/>
    <d v="2014-07-10T19:41:37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e v="#DIV/0!"/>
    <x v="7"/>
    <s v="food trucks"/>
    <d v="2015-08-22T00:32:59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0.13849999999999998"/>
    <n v="16666.666666666668"/>
    <x v="7"/>
    <s v="food trucks"/>
    <d v="2014-07-17T19:55:03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0.6"/>
    <n v="4250"/>
    <x v="7"/>
    <s v="food trucks"/>
    <d v="2015-04-16T07:50:03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10.6"/>
    <n v="454.54545454545456"/>
    <x v="7"/>
    <s v="food trucks"/>
    <d v="2015-10-17T15:04:58"/>
    <d v="2015-11-16T16:04:58"/>
    <x v="2581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1.1111111111111111E-3"/>
    <n v="90000"/>
    <x v="7"/>
    <s v="food trucks"/>
    <d v="2016-09-29T23:43:54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0.5"/>
    <n v="200"/>
    <x v="7"/>
    <s v="food trucks"/>
    <d v="2015-01-15T18:28:00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e v="#DIV/0!"/>
    <x v="7"/>
    <s v="food trucks"/>
    <d v="2015-05-16T04:09:29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0.16666666666666669"/>
    <n v="30000"/>
    <x v="7"/>
    <s v="food trucks"/>
    <d v="2014-06-05T23:07:12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0.16666666666666669"/>
    <n v="3000"/>
    <x v="7"/>
    <s v="food trucks"/>
    <d v="2015-11-25T07:55:36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.4340000000000002"/>
    <n v="8333.3333333333339"/>
    <x v="7"/>
    <s v="food trucks"/>
    <d v="2015-11-30T16:12:33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3.8833333333333329"/>
    <n v="750"/>
    <x v="7"/>
    <s v="food trucks"/>
    <d v="2015-02-07T16:13:46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0.01"/>
    <n v="50000"/>
    <x v="7"/>
    <s v="food trucks"/>
    <d v="2016-02-22T12:52:07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e v="#DIV/0!"/>
    <x v="7"/>
    <s v="food trucks"/>
    <d v="2016-01-19T14:08:17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1.7333333333333332"/>
    <n v="750"/>
    <x v="7"/>
    <s v="food trucks"/>
    <d v="2016-01-13T21:45:24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0.16666666666666669"/>
    <n v="30000"/>
    <x v="7"/>
    <s v="food trucks"/>
    <d v="2014-09-05T19:13:41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e v="#DIV/0!"/>
    <x v="7"/>
    <s v="food trucks"/>
    <d v="2015-03-26T20:17:06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1.25E-3"/>
    <n v="80000"/>
    <x v="7"/>
    <s v="food trucks"/>
    <d v="2014-07-08T23:13:48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12.166666666666668"/>
    <n v="789.47368421052636"/>
    <x v="7"/>
    <s v="food trucks"/>
    <d v="2017-01-25T05:51:40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23.588571428571427"/>
    <n v="1296.2962962962963"/>
    <x v="7"/>
    <s v="food trucks"/>
    <d v="2014-07-08T15:56:49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5.6666666666666661"/>
    <n v="214.28571428571428"/>
    <x v="7"/>
    <s v="food trucks"/>
    <d v="2016-05-20T08:11:57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39"/>
    <n v="214.28571428571428"/>
    <x v="7"/>
    <s v="food trucks"/>
    <d v="2015-08-24T20:10:01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0.99546510341776351"/>
    <n v="1808.2"/>
    <x v="7"/>
    <s v="food trucks"/>
    <d v="2014-06-19T18:05:47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6.9320000000000004"/>
    <n v="1666.6666666666667"/>
    <x v="7"/>
    <s v="food trucks"/>
    <d v="2016-01-25T21:36:40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61.4"/>
    <n v="3.3112582781456954"/>
    <x v="2"/>
    <s v="space exploration"/>
    <d v="2012-08-29T21:39:09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26.0916666666667"/>
    <n v="24.539877300613497"/>
    <x v="2"/>
    <s v="space exploration"/>
    <d v="2014-10-03T17:56:08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01.48571428571429"/>
    <n v="35"/>
    <x v="2"/>
    <s v="space exploration"/>
    <d v="2013-12-09T21:54:14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04.21799999999999"/>
    <n v="62.305295950155767"/>
    <x v="2"/>
    <s v="space exploration"/>
    <d v="2012-03-30T01:13:43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07.42157000000002"/>
    <n v="56.753688989784337"/>
    <x v="2"/>
    <s v="space exploration"/>
    <d v="2016-05-18T12:59:50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10.05454545454545"/>
    <n v="28.571428571428573"/>
    <x v="2"/>
    <s v="space exploration"/>
    <d v="2014-03-28T17:06:22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07.7"/>
    <n v="20.100502512562816"/>
    <x v="2"/>
    <s v="space exploration"/>
    <d v="2015-06-29T20:59:32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23.92500000000001"/>
    <n v="26.315789473684209"/>
    <x v="2"/>
    <s v="space exploration"/>
    <d v="2017-02-01T19:14:28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03.80111428571428"/>
    <n v="51.77514792899408"/>
    <x v="2"/>
    <s v="space exploration"/>
    <d v="2012-06-15T05:42:31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41.3251043268175"/>
    <n v="39.454072790294624"/>
    <x v="2"/>
    <s v="space exploration"/>
    <d v="2016-07-13T21:08:45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90.6363636363635"/>
    <n v="3.0030030030030028"/>
    <x v="2"/>
    <s v="space exploration"/>
    <d v="2016-11-30T08:03:34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71.76130000000001"/>
    <n v="34.013605442176868"/>
    <x v="2"/>
    <s v="space exploration"/>
    <d v="2014-12-09T03:26:10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01.01333333333334"/>
    <n v="267.85714285714283"/>
    <x v="2"/>
    <s v="space exploration"/>
    <d v="2012-08-22T19:38:14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02"/>
    <n v="105"/>
    <x v="2"/>
    <s v="space exploration"/>
    <d v="2014-04-01T17:00:12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69.76511744127936"/>
    <n v="27.791666666666668"/>
    <x v="2"/>
    <s v="space exploration"/>
    <d v="2016-03-24T11:56:04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14.53400000000001"/>
    <n v="105.04201680672269"/>
    <x v="2"/>
    <s v="space exploration"/>
    <d v="2015-07-26T23:52:09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77.6"/>
    <n v="3.1446540880503147"/>
    <x v="2"/>
    <s v="space exploration"/>
    <d v="2014-09-20T20:59:11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05.38666666666667"/>
    <n v="194.80519480519482"/>
    <x v="2"/>
    <s v="space exploration"/>
    <d v="2015-10-02T19:01:01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88.39999999999998"/>
    <n v="18.867924528301888"/>
    <x v="2"/>
    <s v="space exploration"/>
    <d v="2015-09-26T21:13:24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43.65230769230772"/>
    <n v="51.958433253397281"/>
    <x v="2"/>
    <s v="space exploration"/>
    <d v="2015-09-04T04:00:42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45.88"/>
    <n v="32.258064516129032"/>
    <x v="2"/>
    <s v="space exploration"/>
    <d v="2015-04-21T17:56:28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31.184"/>
    <n v="20.27027027027027"/>
    <x v="2"/>
    <s v="space exploration"/>
    <d v="2016-11-15T17:50:16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13.99999999999999"/>
    <n v="32.258064516129032"/>
    <x v="2"/>
    <s v="space exploration"/>
    <d v="2016-11-18T06:09:26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79.4206249999997"/>
    <n v="2.306805074971165"/>
    <x v="2"/>
    <s v="space exploration"/>
    <d v="2012-08-23T10:07:02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56"/>
    <n v="2.8846153846153846"/>
    <x v="2"/>
    <s v="space exploration"/>
    <d v="2016-10-15T19:26:48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12.00000000000001"/>
    <n v="50"/>
    <x v="2"/>
    <s v="space exploration"/>
    <d v="2015-05-04T15:04:29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46.66666666666663"/>
    <n v="3.3333333333333335"/>
    <x v="2"/>
    <s v="space exploration"/>
    <d v="2015-10-27T19:54:21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10.36948748510132"/>
    <n v="39.952380952380949"/>
    <x v="2"/>
    <s v="space exploration"/>
    <d v="2014-11-10T23:11:07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27.74000000000001"/>
    <n v="50"/>
    <x v="2"/>
    <s v="space exploration"/>
    <d v="2015-04-14T12:55:22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57.9"/>
    <n v="24.691358024691358"/>
    <x v="2"/>
    <s v="space exploration"/>
    <d v="2016-06-03T02:31:52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14.66525000000001"/>
    <n v="69.930069930069934"/>
    <x v="2"/>
    <s v="space exploration"/>
    <d v="2015-08-02T04:03:47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37.00934579439252"/>
    <n v="25.476190476190474"/>
    <x v="2"/>
    <s v="space exploration"/>
    <d v="2016-05-04T01:28:59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54.62"/>
    <n v="25.125628140703519"/>
    <x v="2"/>
    <s v="space exploration"/>
    <d v="2014-01-28T19:45:32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06.02150537634409"/>
    <n v="37.200000000000003"/>
    <x v="2"/>
    <s v="space exploration"/>
    <d v="2016-08-30T15:45:21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00"/>
    <n v="136.9047619047619"/>
    <x v="2"/>
    <s v="space exploration"/>
    <d v="2015-02-02T22:49:21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87.3"/>
    <n v="20"/>
    <x v="2"/>
    <s v="space exploration"/>
    <d v="2016-09-23T14:45:14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66.2"/>
    <n v="19.23076923076923"/>
    <x v="2"/>
    <s v="space exploration"/>
    <d v="2016-09-26T13:11:15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01.72910662824208"/>
    <n v="24.785714285714285"/>
    <x v="2"/>
    <s v="space exploration"/>
    <d v="2014-12-16T21:54:55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64"/>
    <n v="6.1224489795918364"/>
    <x v="2"/>
    <s v="space exploration"/>
    <d v="2015-01-20T20:45:48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05.66666666666666"/>
    <n v="43.478260869565219"/>
    <x v="2"/>
    <s v="space exploration"/>
    <d v="2015-04-09T03:51:14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1"/>
    <n v="1500"/>
    <x v="2"/>
    <s v="space exploration"/>
    <d v="2014-08-29T19:51:03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33.559730999999999"/>
    <n v="666.22251832111931"/>
    <x v="2"/>
    <s v="space exploration"/>
    <d v="2016-11-15T13:58:35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.0529999999999999"/>
    <n v="1923.0769230769231"/>
    <x v="2"/>
    <s v="space exploration"/>
    <d v="2017-02-08T19:00:35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10.5"/>
    <n v="869.56521739130437"/>
    <x v="2"/>
    <s v="space exploration"/>
    <d v="2014-10-09T20:13:23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.4172840000000004"/>
    <n v="934.57943925233644"/>
    <x v="2"/>
    <s v="space exploration"/>
    <d v="2015-08-10T07:31:09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.44"/>
    <n v="833.33333333333337"/>
    <x v="2"/>
    <s v="space exploration"/>
    <d v="2015-07-15T06:16:59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0.88333333333333341"/>
    <n v="2000"/>
    <x v="2"/>
    <s v="space exploration"/>
    <d v="2016-02-08T17:09:20"/>
    <d v="2016-03-09T17:09:20"/>
    <x v="2648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9.920000000000001E-2"/>
    <n v="41666.666666666664"/>
    <x v="2"/>
    <s v="space exploration"/>
    <d v="2015-12-03T23:55:41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0.59666666666666668"/>
    <n v="12000"/>
    <x v="2"/>
    <s v="space exploration"/>
    <d v="2016-11-21T14:59:03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1.8689285714285715"/>
    <n v="16470.588235294119"/>
    <x v="2"/>
    <s v="space exploration"/>
    <d v="2015-11-19T19:20:09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0.88500000000000001"/>
    <n v="9090.9090909090901"/>
    <x v="2"/>
    <s v="space exploration"/>
    <d v="2014-11-10T03:48:45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11.52156862745098"/>
    <n v="728.57142857142856"/>
    <x v="2"/>
    <s v="space exploration"/>
    <d v="2014-05-12T15:38:47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5.1000000000000004E-2"/>
    <n v="16666.666666666668"/>
    <x v="2"/>
    <s v="space exploration"/>
    <d v="2015-02-20T14:25:26"/>
    <d v="2015-04-21T13:25:26"/>
    <x v="2654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21.033333333333335"/>
    <n v="348.83720930232556"/>
    <x v="2"/>
    <s v="space exploration"/>
    <d v="2016-01-12T20:47:27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11.436666666666667"/>
    <n v="986.84210526315792"/>
    <x v="2"/>
    <s v="space exploration"/>
    <d v="2017-02-01T16:31:28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18.737933333333334"/>
    <n v="508.47457627118644"/>
    <x v="2"/>
    <s v="space exploration"/>
    <d v="2016-06-30T22:17:33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9.285714285714286E-2"/>
    <n v="24500"/>
    <x v="2"/>
    <s v="space exploration"/>
    <d v="2016-06-30T21:13:14"/>
    <d v="2016-07-30T21:13:14"/>
    <x v="2658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2.7204081632653061"/>
    <n v="4900"/>
    <x v="2"/>
    <s v="space exploration"/>
    <d v="2015-03-19T01:40:10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9.5000000000000001E-2"/>
    <n v="4000"/>
    <x v="2"/>
    <s v="space exploration"/>
    <d v="2015-09-25T17:06:58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02.89999999999999"/>
    <n v="83.333333333333329"/>
    <x v="2"/>
    <s v="makerspaces"/>
    <d v="2013-09-25T23:00:10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06.80000000000001"/>
    <n v="250"/>
    <x v="2"/>
    <s v="makerspaces"/>
    <d v="2015-07-22T17:55:13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04.59625"/>
    <n v="357.14285714285717"/>
    <x v="2"/>
    <s v="makerspaces"/>
    <d v="2015-08-06T14:56:47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03.42857142857143"/>
    <n v="168.26923076923077"/>
    <x v="2"/>
    <s v="makerspaces"/>
    <d v="2015-11-05T00:36:37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23.14285714285715"/>
    <n v="76.086956521739125"/>
    <x v="2"/>
    <s v="makerspaces"/>
    <d v="2015-03-20T21:29:34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59.29509999999999"/>
    <n v="48.543689320388353"/>
    <x v="2"/>
    <s v="makerspaces"/>
    <d v="2015-08-19T18:20:39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10.66666666666667"/>
    <n v="83.333333333333329"/>
    <x v="2"/>
    <s v="makerspaces"/>
    <d v="2016-01-11T22:13:36"/>
    <d v="2016-02-10T22:13:36"/>
    <x v="2667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n v="170.70000000000002"/>
    <n v="35.714285714285715"/>
    <x v="2"/>
    <s v="makerspaces"/>
    <d v="2015-09-28T14:07:45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25.125"/>
    <n v="72.727272727272734"/>
    <x v="2"/>
    <s v="makerspaces"/>
    <d v="2015-11-11T00:51:36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.4158609339642041"/>
    <n v="648.13333333333333"/>
    <x v="2"/>
    <s v="makerspaces"/>
    <d v="2014-07-01T00:29:40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11.343999999999999"/>
    <n v="297.61904761904759"/>
    <x v="2"/>
    <s v="makerspaces"/>
    <d v="2014-11-19T17:58:36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33.19"/>
    <n v="212.7659574468085"/>
    <x v="2"/>
    <s v="makerspaces"/>
    <d v="2015-12-06T21:13:10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27.58"/>
    <n v="606.06060606060601"/>
    <x v="2"/>
    <s v="makerspaces"/>
    <d v="2014-09-30T12:59:59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62.839999999999996"/>
    <n v="204.67836257309941"/>
    <x v="2"/>
    <s v="makerspaces"/>
    <d v="2016-06-08T15:11:10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7.5880000000000001"/>
    <n v="862.06896551724139"/>
    <x v="2"/>
    <s v="makerspaces"/>
    <d v="2014-10-11T20:34:49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50.38095238095238"/>
    <n v="233.33333333333334"/>
    <x v="2"/>
    <s v="makerspaces"/>
    <d v="2016-04-22T14:59:34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17.512820512820511"/>
    <n v="722.22222222222217"/>
    <x v="2"/>
    <s v="makerspaces"/>
    <d v="2014-06-03T00:42:23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1.375E-2"/>
    <n v="4000000"/>
    <x v="2"/>
    <s v="makerspaces"/>
    <d v="2015-08-25T19:09:25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0.33"/>
    <n v="13333.333333333334"/>
    <x v="2"/>
    <s v="makerspaces"/>
    <d v="2015-01-29T00:01:34"/>
    <d v="2015-02-28T00:01:34"/>
    <x v="2679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0.86250000000000004"/>
    <n v="8000"/>
    <x v="2"/>
    <s v="makerspaces"/>
    <d v="2016-03-07T05:04:51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0.6875"/>
    <n v="4000"/>
    <x v="7"/>
    <s v="food trucks"/>
    <d v="2014-06-15T21:29:10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28.299999999999997"/>
    <n v="300"/>
    <x v="7"/>
    <s v="food trucks"/>
    <d v="2014-10-20T20:55:40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0.24"/>
    <n v="5000"/>
    <x v="7"/>
    <s v="food trucks"/>
    <d v="2015-01-30T18:07:20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.1428571428571428"/>
    <n v="17500"/>
    <x v="7"/>
    <s v="food trucks"/>
    <d v="2014-06-30T21:57:05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0.02"/>
    <n v="50000"/>
    <x v="7"/>
    <s v="food trucks"/>
    <d v="2015-02-26T16:42:10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e v="#DIV/0!"/>
    <x v="7"/>
    <s v="food trucks"/>
    <d v="2014-09-10T23:23:43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e v="#DIV/0!"/>
    <x v="7"/>
    <s v="food trucks"/>
    <d v="2015-05-30T15:21:58"/>
    <d v="2015-06-29T15:21:58"/>
    <x v="2687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0.14799999999999999"/>
    <n v="3571.4285714285716"/>
    <x v="7"/>
    <s v="food trucks"/>
    <d v="2015-01-24T02:51:10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2.8571428571428571E-3"/>
    <n v="35000"/>
    <x v="7"/>
    <s v="food trucks"/>
    <d v="2016-06-30T23:04:50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10.7325"/>
    <n v="677.96610169491521"/>
    <x v="7"/>
    <s v="food trucks"/>
    <d v="2015-04-19T02:31:16"/>
    <d v="2015-06-03T02:31:16"/>
    <x v="2690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5.3846153846153842E-2"/>
    <n v="32500"/>
    <x v="7"/>
    <s v="food trucks"/>
    <d v="2015-03-26T17:22:37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n v="0.7142857142857143"/>
    <n v="3500"/>
    <x v="7"/>
    <s v="food trucks"/>
    <d v="2015-02-23T08:01:00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0.8"/>
    <n v="1666.6666666666667"/>
    <x v="7"/>
    <s v="food trucks"/>
    <d v="2014-07-14T03:19:26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3.3333333333333335E-3"/>
    <n v="30000"/>
    <x v="7"/>
    <s v="food trucks"/>
    <d v="2014-08-27T03:22:19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0.47333333333333333"/>
    <n v="5000"/>
    <x v="7"/>
    <s v="food trucks"/>
    <d v="2015-02-13T04:21:58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5.65"/>
    <n v="1578.9473684210527"/>
    <x v="7"/>
    <s v="food trucks"/>
    <d v="2014-11-21T20:16:00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26.35217391304348"/>
    <n v="442.30769230769232"/>
    <x v="7"/>
    <s v="food trucks"/>
    <d v="2015-07-02T22:33:43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0.325125"/>
    <n v="4000"/>
    <x v="7"/>
    <s v="food trucks"/>
    <d v="2014-05-28T21:33:28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e v="#DIV/0!"/>
    <x v="7"/>
    <s v="food trucks"/>
    <d v="2014-07-09T21:31:03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0.7000700070007001"/>
    <n v="2499.75"/>
    <x v="7"/>
    <s v="food trucks"/>
    <d v="2014-08-19T20:59:32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46.176470588235297"/>
    <n v="73.913043478260875"/>
    <x v="1"/>
    <s v="spaces"/>
    <d v="2017-03-07T18:35:34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34.410000000000004"/>
    <n v="384.61538461538464"/>
    <x v="1"/>
    <s v="spaces"/>
    <d v="2017-03-06T19:14:37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03.75000000000001"/>
    <n v="888.88888888888891"/>
    <x v="1"/>
    <s v="spaces"/>
    <d v="2017-01-21T16:33:50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.0263157894736841"/>
    <n v="2714.2857142857142"/>
    <x v="1"/>
    <s v="spaces"/>
    <d v="2017-02-21T20:41:54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10.539393939393939"/>
    <n v="2062.5"/>
    <x v="1"/>
    <s v="spaces"/>
    <d v="2017-02-07T21:59:18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12.29714285714284"/>
    <n v="133.07984790874525"/>
    <x v="1"/>
    <s v="spaces"/>
    <d v="2014-09-17T07:04:43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50.84462500000001"/>
    <n v="20.304568527918782"/>
    <x v="1"/>
    <s v="spaces"/>
    <d v="2013-04-27T18:47:23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33.21535"/>
    <n v="19.065776930409914"/>
    <x v="1"/>
    <s v="spaces"/>
    <d v="2016-05-22T16:45:26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01.60599999999999"/>
    <n v="162.33766233766235"/>
    <x v="1"/>
    <s v="spaces"/>
    <d v="2016-08-30T03:35:41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53.90035000000003"/>
    <n v="55.147058823529413"/>
    <x v="1"/>
    <s v="spaces"/>
    <d v="2014-07-08T05:30:28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00.7161125319693"/>
    <n v="53.561643835616437"/>
    <x v="1"/>
    <s v="spaces"/>
    <d v="2014-05-21T17:53:10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31.38181818181818"/>
    <n v="38.46153846153846"/>
    <x v="1"/>
    <s v="spaces"/>
    <d v="2013-06-07T01:29:20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02.24133333333334"/>
    <n v="105.63380281690141"/>
    <x v="1"/>
    <s v="spaces"/>
    <d v="2015-11-14T15:41:24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16.35599999999999"/>
    <n v="81.967213114754102"/>
    <x v="1"/>
    <s v="spaces"/>
    <d v="2016-09-16T15:43:16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64.62241666666665"/>
    <n v="21.778584392014519"/>
    <x v="1"/>
    <s v="spaces"/>
    <d v="2016-01-18T09:33:48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n v="119.98010000000001"/>
    <n v="53.475935828877006"/>
    <x v="1"/>
    <s v="spaces"/>
    <d v="2015-09-08T07:59:53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20.10400000000001"/>
    <n v="76.92307692307692"/>
    <x v="1"/>
    <s v="spaces"/>
    <d v="2014-10-22T21:57:29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03.58333333333334"/>
    <n v="121.62162162162163"/>
    <x v="1"/>
    <s v="spaces"/>
    <d v="2016-04-05T14:19:05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08.83333333333334"/>
    <n v="86.956521739130437"/>
    <x v="1"/>
    <s v="spaces"/>
    <d v="2016-02-18T00:44:54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18.12400000000001"/>
    <n v="144.50867052023122"/>
    <x v="1"/>
    <s v="spaces"/>
    <d v="2016-10-12T11:10:53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62"/>
    <n v="2.7881040892193307"/>
    <x v="2"/>
    <s v="hardware"/>
    <d v="2013-08-07T13:03:18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52.54"/>
    <n v="27.027027027027028"/>
    <x v="2"/>
    <s v="hardware"/>
    <d v="2016-11-30T20:34:13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40.05000000000001"/>
    <n v="68.181818181818187"/>
    <x v="2"/>
    <s v="hardware"/>
    <d v="2014-11-01T20:08:08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96.87520259319291"/>
    <n v="2.4219823356231598"/>
    <x v="2"/>
    <s v="hardware"/>
    <d v="2015-07-14T07:50:59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44.54249999999999"/>
    <n v="353.98230088495575"/>
    <x v="2"/>
    <s v="hardware"/>
    <d v="2017-01-10T17:52:15"/>
    <d v="2017-03-01T17:52:15"/>
    <x v="272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05.745"/>
    <n v="247.52475247524754"/>
    <x v="2"/>
    <s v="hardware"/>
    <d v="2016-03-23T13:55:11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93.21000000000004"/>
    <n v="14.144271570014144"/>
    <x v="2"/>
    <s v="hardware"/>
    <d v="2015-07-13T16:14:23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01.82666666666668"/>
    <n v="38.265306122448976"/>
    <x v="2"/>
    <s v="hardware"/>
    <d v="2015-11-25T14:23:54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04.44"/>
    <n v="326.08695652173913"/>
    <x v="2"/>
    <s v="hardware"/>
    <d v="2015-04-01T05:46:37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70.29262962962963"/>
    <n v="39.589442815249264"/>
    <x v="2"/>
    <s v="hardware"/>
    <d v="2013-03-18T12:59:35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04.30333333333333"/>
    <n v="810.81081081081084"/>
    <x v="2"/>
    <s v="hardware"/>
    <d v="2014-08-21T12:37:02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18.25000000000001"/>
    <n v="82.191780821917803"/>
    <x v="2"/>
    <s v="hardware"/>
    <d v="2013-04-25T19:23:48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07.538"/>
    <n v="420.16806722689074"/>
    <x v="2"/>
    <s v="hardware"/>
    <d v="2015-02-09T06:32:54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00"/>
    <n v="6.1349693251533744E-3"/>
    <x v="2"/>
    <s v="hardware"/>
    <d v="2016-09-13T16:03:12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78.13466666666682"/>
    <n v="2.2123893805309733"/>
    <x v="2"/>
    <s v="hardware"/>
    <d v="2013-02-11T02:54:10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n v="122.9"/>
    <n v="137.93103448275863"/>
    <x v="2"/>
    <s v="hardware"/>
    <d v="2014-03-24T15:59:33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46.0608"/>
    <n v="65.78947368421052"/>
    <x v="2"/>
    <s v="hardware"/>
    <d v="2013-12-03T22:01:27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47.94"/>
    <n v="333.33333333333331"/>
    <x v="2"/>
    <s v="hardware"/>
    <d v="2016-09-07T03:26:44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84.09090909090907"/>
    <n v="5.7591623036649215"/>
    <x v="2"/>
    <s v="hardware"/>
    <d v="2014-03-21T21:18:37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03.33333333333334"/>
    <n v="17.647058823529413"/>
    <x v="2"/>
    <s v="hardware"/>
    <d v="2015-02-10T00:45:52"/>
    <d v="2015-03-11T23:45:52"/>
    <x v="2740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0.43750000000000006"/>
    <n v="2000"/>
    <x v="3"/>
    <s v="children's books"/>
    <d v="2014-09-29T15:46:42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29.24"/>
    <n v="138.88888888888889"/>
    <x v="3"/>
    <s v="children's books"/>
    <d v="2012-05-01T17:16:27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.21875"/>
    <n v="727.27272727272725"/>
    <x v="3"/>
    <s v="children's books"/>
    <d v="2012-01-30T01:29:58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21.887499999999999"/>
    <n v="163.26530612244898"/>
    <x v="3"/>
    <s v="children's books"/>
    <d v="2012-05-15T23:42:48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26.700000000000003"/>
    <n v="157.89473684210526"/>
    <x v="3"/>
    <s v="children's books"/>
    <d v="2014-07-30T18:45:11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28.000000000000004"/>
    <n v="125"/>
    <x v="3"/>
    <s v="children's books"/>
    <d v="2012-05-15T15:33:17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.06"/>
    <n v="1250"/>
    <x v="3"/>
    <s v="children's books"/>
    <d v="2016-08-03T17:03:22"/>
    <d v="2016-09-02T17:03:22"/>
    <x v="2748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.0999999999999999"/>
    <n v="5000"/>
    <x v="3"/>
    <s v="children's books"/>
    <d v="2015-03-05T19:10:37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11.458333333333332"/>
    <n v="342.85714285714283"/>
    <x v="3"/>
    <s v="children's books"/>
    <d v="2011-11-08T18:21:44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19"/>
    <n v="250"/>
    <x v="3"/>
    <s v="children's books"/>
    <d v="2012-07-27T21:37:03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52"/>
    <n v="33.333333333333336"/>
    <x v="3"/>
    <s v="children's books"/>
    <d v="2015-03-09T18:58:47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10.48"/>
    <n v="303.030303030303"/>
    <x v="3"/>
    <s v="children's books"/>
    <d v="2013-12-12T21:36:41"/>
    <d v="2014-01-11T21:36:41"/>
    <x v="2756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0.66666666666666674"/>
    <n v="750"/>
    <x v="3"/>
    <s v="children's books"/>
    <d v="2016-07-22T15:45:32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11.700000000000001"/>
    <n v="333.33333333333331"/>
    <x v="3"/>
    <s v="children's books"/>
    <d v="2016-09-26T10:36:23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10.5"/>
    <n v="500"/>
    <x v="3"/>
    <s v="children's books"/>
    <d v="2016-06-03T08:47:46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0.72"/>
    <n v="1250"/>
    <x v="3"/>
    <s v="children's books"/>
    <d v="2012-12-04T01:31:33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0.76923076923076927"/>
    <n v="3250"/>
    <x v="3"/>
    <s v="children's books"/>
    <d v="2012-01-19T00:53:15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0.22842639593908631"/>
    <n v="13133.333333333334"/>
    <x v="3"/>
    <s v="children's books"/>
    <d v="2013-04-09T13:54:44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.125"/>
    <n v="1000"/>
    <x v="3"/>
    <s v="children's books"/>
    <d v="2012-05-01T07:00:31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2"/>
    <n v="1250"/>
    <x v="3"/>
    <s v="children's books"/>
    <d v="2011-07-12T16:01:58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0.85000000000000009"/>
    <n v="1333.3333333333333"/>
    <x v="3"/>
    <s v="children's books"/>
    <d v="2015-06-17T23:00:50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14.314285714285715"/>
    <n v="205.88235294117646"/>
    <x v="3"/>
    <s v="children's books"/>
    <d v="2012-02-28T14:45:23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0.25"/>
    <n v="400"/>
    <x v="3"/>
    <s v="children's books"/>
    <d v="2014-04-16T19:49:50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10.411249999999999"/>
    <n v="606.06060606060601"/>
    <x v="3"/>
    <s v="children's books"/>
    <d v="2014-02-16T16:55:30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0.18867924528301888"/>
    <n v="530"/>
    <x v="3"/>
    <s v="children's books"/>
    <d v="2016-04-14T20:45:21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14.249999999999998"/>
    <n v="307.69230769230768"/>
    <x v="3"/>
    <s v="children's books"/>
    <d v="2013-02-06T03:02:08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3"/>
    <n v="2500"/>
    <x v="3"/>
    <s v="children's books"/>
    <d v="2011-11-16T00:19:14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7.8809523809523814"/>
    <n v="583.33333333333337"/>
    <x v="3"/>
    <s v="children's books"/>
    <d v="2015-05-12T07:07:56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0.33333333333333337"/>
    <n v="3000"/>
    <x v="3"/>
    <s v="children's books"/>
    <d v="2015-06-17T16:03:24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25.545454545454543"/>
    <n v="366.66666666666669"/>
    <x v="3"/>
    <s v="children's books"/>
    <d v="2014-07-26T23:28:26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.12"/>
    <n v="2500"/>
    <x v="3"/>
    <s v="children's books"/>
    <d v="2015-10-23T14:03:41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05.28"/>
    <n v="44.642857142857146"/>
    <x v="1"/>
    <s v="plays"/>
    <d v="2015-01-14T22:35:54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20"/>
    <n v="55.555555555555557"/>
    <x v="1"/>
    <s v="plays"/>
    <d v="2015-01-22T22:11:58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14.5"/>
    <n v="16.393442622950818"/>
    <x v="1"/>
    <s v="plays"/>
    <d v="2015-04-09T12:50:46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19"/>
    <n v="55.555555555555557"/>
    <x v="1"/>
    <s v="plays"/>
    <d v="2014-10-08T18:54:03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04.67999999999999"/>
    <n v="35.2112676056338"/>
    <x v="1"/>
    <s v="plays"/>
    <d v="2016-07-07T04:32:47"/>
    <d v="2016-08-05T21:00:00"/>
    <x v="2785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17.83999999999999"/>
    <n v="33.783783783783782"/>
    <x v="1"/>
    <s v="plays"/>
    <d v="2014-06-25T13:39:40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19.7"/>
    <n v="26.315789473684209"/>
    <x v="1"/>
    <s v="plays"/>
    <d v="2014-06-18T04:45:52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02.49999999999999"/>
    <n v="100"/>
    <x v="1"/>
    <s v="plays"/>
    <d v="2016-06-29T16:50:43"/>
    <d v="2016-07-29T16:50:43"/>
    <x v="2788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01.16666666666667"/>
    <n v="125"/>
    <x v="1"/>
    <s v="plays"/>
    <d v="2015-02-21T00:18:54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05.33333333333333"/>
    <n v="45.454545454545453"/>
    <x v="1"/>
    <s v="plays"/>
    <d v="2015-01-12T22:31:43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02.49999999999999"/>
    <n v="71.428571428571431"/>
    <x v="1"/>
    <s v="plays"/>
    <d v="2016-08-09T21:35:59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07.60000000000001"/>
    <n v="83.333333333333329"/>
    <x v="1"/>
    <s v="plays"/>
    <d v="2015-06-28T05:32:39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n v="110.5675"/>
    <n v="136.98630136986301"/>
    <x v="1"/>
    <s v="plays"/>
    <d v="2015-06-21T10:03:25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50"/>
    <n v="16.666666666666668"/>
    <x v="1"/>
    <s v="plays"/>
    <d v="2016-02-16T16:35:59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04.28571428571429"/>
    <n v="35"/>
    <x v="1"/>
    <s v="plays"/>
    <d v="2014-05-21T12:37:21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15.5"/>
    <n v="38.095238095238095"/>
    <x v="1"/>
    <s v="plays"/>
    <d v="2014-06-05T12:40:28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02.64512500000001"/>
    <n v="85.106382978723403"/>
    <x v="1"/>
    <s v="plays"/>
    <d v="2014-06-08T22:34:00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01.4"/>
    <n v="35.97122302158273"/>
    <x v="1"/>
    <s v="plays"/>
    <d v="2015-07-16T16:12:01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16.6348"/>
    <n v="38.46153846153846"/>
    <x v="1"/>
    <s v="plays"/>
    <d v="2016-05-17T06:21:10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33"/>
    <n v="32.258064516129032"/>
    <x v="1"/>
    <s v="plays"/>
    <d v="2014-11-05T13:16:06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33.20000000000002"/>
    <n v="38.46153846153846"/>
    <x v="1"/>
    <s v="plays"/>
    <d v="2014-09-18T05:50:09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01.83333333333333"/>
    <n v="33.333333333333336"/>
    <x v="1"/>
    <s v="plays"/>
    <d v="2015-07-07T15:31:47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27.95"/>
    <n v="70.921985815602838"/>
    <x v="1"/>
    <s v="plays"/>
    <d v="2015-06-03T01:34:36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14.99999999999999"/>
    <n v="43.478260869565219"/>
    <x v="1"/>
    <s v="plays"/>
    <d v="2014-08-30T10:53:10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10.00000000000001"/>
    <n v="22.222222222222221"/>
    <x v="1"/>
    <s v="plays"/>
    <d v="2015-07-28T12:07:53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12.1"/>
    <n v="39.473684210526315"/>
    <x v="1"/>
    <s v="plays"/>
    <d v="2015-06-30T06:24:50"/>
    <d v="2015-08-05T11:00:00"/>
    <x v="2806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26"/>
    <n v="53.763440860215056"/>
    <x v="1"/>
    <s v="plays"/>
    <d v="2015-05-30T20:57:18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00.24444444444444"/>
    <n v="65.217391304347828"/>
    <x v="1"/>
    <s v="plays"/>
    <d v="2015-07-23T20:18:55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02.4"/>
    <n v="119.04761904761905"/>
    <x v="1"/>
    <s v="plays"/>
    <d v="2016-03-22T11:55:25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08.2"/>
    <n v="43.859649122807021"/>
    <x v="1"/>
    <s v="plays"/>
    <d v="2014-04-30T03:21:04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00.27"/>
    <n v="92.592592592592595"/>
    <x v="1"/>
    <s v="plays"/>
    <d v="2015-01-24T11:55:03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13.3"/>
    <n v="60.24096385542169"/>
    <x v="1"/>
    <s v="plays"/>
    <d v="2015-02-19T17:51:38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27.57571428571428"/>
    <n v="29.166666666666668"/>
    <x v="1"/>
    <s v="plays"/>
    <d v="2016-11-19T17:49:21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07.73333333333332"/>
    <n v="23.4375"/>
    <x v="1"/>
    <s v="plays"/>
    <d v="2015-04-09T09:35:15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42"/>
    <n v="17.857142857142858"/>
    <x v="1"/>
    <s v="plays"/>
    <d v="2016-07-08T18:38:29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41.56666666666666"/>
    <n v="17.751479289940828"/>
    <x v="1"/>
    <s v="plays"/>
    <d v="2015-07-03T11:13:12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30"/>
    <n v="18.181818181818183"/>
    <x v="1"/>
    <s v="plays"/>
    <d v="2015-01-19T15:14:22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06.03"/>
    <n v="98.039215686274517"/>
    <x v="1"/>
    <s v="plays"/>
    <d v="2015-09-03T14:21:26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04.80000000000001"/>
    <n v="48.07692307692308"/>
    <x v="1"/>
    <s v="plays"/>
    <d v="2015-05-15T12:36:49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36"/>
    <n v="10"/>
    <x v="1"/>
    <s v="plays"/>
    <d v="2016-02-01T14:39:49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00"/>
    <n v="28.571428571428573"/>
    <x v="1"/>
    <s v="plays"/>
    <d v="2014-08-24T22:08:55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00"/>
    <n v="63.829787234042556"/>
    <x v="1"/>
    <s v="plays"/>
    <d v="2015-02-25T16:24:52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24"/>
    <n v="7.1428571428571432"/>
    <x v="1"/>
    <s v="plays"/>
    <d v="2015-03-04T00:16:46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16.92307692307693"/>
    <n v="43.333333333333336"/>
    <x v="1"/>
    <s v="plays"/>
    <d v="2015-05-12T06:29:56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03.33333333333334"/>
    <n v="58.823529411764703"/>
    <x v="1"/>
    <s v="plays"/>
    <d v="2015-11-04T19:01:26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07.74999999999999"/>
    <n v="105.26315789473684"/>
    <x v="1"/>
    <s v="plays"/>
    <d v="2015-06-16T00:50:12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20.24999999999999"/>
    <n v="86.956521739130437"/>
    <x v="1"/>
    <s v="plays"/>
    <d v="2016-05-04T16:24:26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00.37894736842105"/>
    <n v="97.9381443298969"/>
    <x v="1"/>
    <s v="plays"/>
    <d v="2015-09-07T06:21:09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06.52"/>
    <n v="32.89473684210526"/>
    <x v="1"/>
    <s v="plays"/>
    <d v="2016-05-05T10:25:18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00"/>
    <n v="272.72727272727275"/>
    <x v="1"/>
    <s v="plays"/>
    <d v="2014-04-29T20:09:08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10.66666666666667"/>
    <n v="57.692307692307693"/>
    <x v="1"/>
    <s v="plays"/>
    <d v="2015-06-16T19:47:50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14.71959999999999"/>
    <n v="26.315789473684209"/>
    <x v="1"/>
    <s v="plays"/>
    <d v="2014-10-26T17:01:34"/>
    <d v="2014-11-23T22:00:00"/>
    <x v="2832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08.25925925925925"/>
    <n v="77.142857142857139"/>
    <x v="1"/>
    <s v="plays"/>
    <d v="2015-09-21T03:03:53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70"/>
    <n v="38.095238095238095"/>
    <x v="1"/>
    <s v="plays"/>
    <d v="2015-01-15T23:02:10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87.09899999999999"/>
    <n v="10.75268817204301"/>
    <x v="1"/>
    <s v="plays"/>
    <d v="2015-11-05T16:53:37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07.77777777777777"/>
    <n v="40.909090909090907"/>
    <x v="1"/>
    <s v="plays"/>
    <d v="2017-01-11T06:16:58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00"/>
    <n v="40.476190476190474"/>
    <x v="1"/>
    <s v="plays"/>
    <d v="2015-10-30T21:48:04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20.24999999999999"/>
    <n v="37.037037037037038"/>
    <x v="1"/>
    <s v="plays"/>
    <d v="2014-07-22T14:34:56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11.42857142857143"/>
    <n v="112.90322580645162"/>
    <x v="1"/>
    <s v="plays"/>
    <d v="2014-08-02T05:45:54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04"/>
    <n v="18.939393939393938"/>
    <x v="1"/>
    <s v="plays"/>
    <d v="2015-02-25T00:51:19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1"/>
    <n v="1000"/>
    <x v="1"/>
    <s v="plays"/>
    <d v="2015-10-14T17:44:57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e v="#DIV/0!"/>
    <x v="1"/>
    <s v="plays"/>
    <d v="2014-05-25T22:51:35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e v="#DIV/0!"/>
    <x v="1"/>
    <s v="plays"/>
    <d v="2016-05-02T17:42:30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.4545454545454541"/>
    <n v="550"/>
    <x v="1"/>
    <s v="plays"/>
    <d v="2016-12-05T13:06:20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31.546666666666667"/>
    <n v="192.30769230769232"/>
    <x v="1"/>
    <s v="plays"/>
    <d v="2015-04-09T00:23:53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e v="#DIV/0!"/>
    <x v="1"/>
    <s v="plays"/>
    <d v="2015-04-14T16:36:34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e v="#DIV/0!"/>
    <x v="1"/>
    <s v="plays"/>
    <d v="2016-03-24T19:21:05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0.2"/>
    <n v="11666.666666666666"/>
    <x v="1"/>
    <s v="plays"/>
    <d v="2015-04-29T15:34:19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1"/>
    <n v="500"/>
    <x v="1"/>
    <s v="plays"/>
    <d v="2016-03-24T10:16:40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3.8875000000000002"/>
    <n v="615.38461538461536"/>
    <x v="1"/>
    <s v="plays"/>
    <d v="2014-08-07T00:10:11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e v="#DIV/0!"/>
    <x v="1"/>
    <s v="plays"/>
    <d v="2016-01-21T00:03:49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1.9"/>
    <n v="833.33333333333337"/>
    <x v="1"/>
    <s v="plays"/>
    <d v="2014-05-22T01:05:03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e v="#DIV/0!"/>
    <x v="1"/>
    <s v="plays"/>
    <d v="2014-07-16T04:34:57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41.699999999999996"/>
    <n v="71.428571428571431"/>
    <x v="1"/>
    <s v="plays"/>
    <d v="2015-04-17T17:11:59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50"/>
    <n v="120"/>
    <x v="1"/>
    <s v="plays"/>
    <d v="2016-01-01T00:11:11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4.8666666666666663"/>
    <n v="500"/>
    <x v="1"/>
    <s v="plays"/>
    <d v="2015-06-10T00:54:07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s v="theater/plays"/>
    <n v="19.736842105263158"/>
    <n v="2533.3333333333335"/>
    <x v="1"/>
    <s v="plays"/>
    <d v="2016-12-22T22:04:55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e v="#DIV/0!"/>
    <x v="1"/>
    <s v="plays"/>
    <d v="2014-11-11T13:04:55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1.7500000000000002"/>
    <n v="2000"/>
    <x v="1"/>
    <s v="plays"/>
    <d v="2015-08-17T08:41:44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6.65"/>
    <n v="444.44444444444446"/>
    <x v="1"/>
    <s v="plays"/>
    <d v="2016-04-20T19:12:56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32"/>
    <n v="83.333333333333329"/>
    <x v="1"/>
    <s v="plays"/>
    <d v="2015-09-10T14:10:48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0.43307086614173229"/>
    <n v="4233.333333333333"/>
    <x v="1"/>
    <s v="plays"/>
    <d v="2014-05-25T18:57:09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0.04"/>
    <n v="50000"/>
    <x v="1"/>
    <s v="plays"/>
    <d v="2014-07-11T16:12:03"/>
    <d v="2014-09-09T16:12:03"/>
    <x v="286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1.6"/>
    <n v="833.33333333333337"/>
    <x v="1"/>
    <s v="plays"/>
    <d v="2015-06-17T14:43:27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e v="#DIV/0!"/>
    <x v="1"/>
    <s v="plays"/>
    <d v="2014-11-07T02:44:19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0.89999999999999991"/>
    <n v="2500"/>
    <x v="1"/>
    <s v="plays"/>
    <d v="2016-09-14T22:55:21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20.16"/>
    <n v="250"/>
    <x v="1"/>
    <s v="plays"/>
    <d v="2016-06-10T04:41:12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42.011733333333332"/>
    <n v="250"/>
    <x v="1"/>
    <s v="plays"/>
    <d v="2016-09-05T19:50:54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0.88500000000000001"/>
    <n v="4000"/>
    <x v="1"/>
    <s v="plays"/>
    <d v="2016-06-19T14:14:41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15"/>
    <n v="555.55555555555554"/>
    <x v="1"/>
    <s v="plays"/>
    <d v="2014-04-17T04:32:45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4.67"/>
    <n v="769.23076923076928"/>
    <x v="1"/>
    <s v="plays"/>
    <d v="2014-12-01T17:43:33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e v="#DIV/0!"/>
    <x v="1"/>
    <s v="plays"/>
    <d v="2015-04-21T02:47:18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38.119999999999997"/>
    <n v="312.5"/>
    <x v="1"/>
    <s v="plays"/>
    <d v="2014-12-29T19:37:11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.42"/>
    <n v="1666.6666666666667"/>
    <x v="1"/>
    <s v="plays"/>
    <d v="2016-12-18T20:16:26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3.4999999999999996E-2"/>
    <n v="6666.666666666667"/>
    <x v="1"/>
    <s v="plays"/>
    <d v="2016-04-05T03:04:53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e v="#DIV/0!"/>
    <x v="1"/>
    <s v="plays"/>
    <d v="2015-06-16T17:51:19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n v="10.833333333333334"/>
    <n v="1000"/>
    <x v="1"/>
    <s v="plays"/>
    <d v="2016-10-29T22:55:24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.1"/>
    <n v="750"/>
    <x v="1"/>
    <s v="plays"/>
    <d v="2015-05-04T14:46:35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0.2589285714285714"/>
    <n v="11200"/>
    <x v="1"/>
    <s v="plays"/>
    <d v="2015-12-21T17:24:21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23.333333333333332"/>
    <n v="413.79310344827587"/>
    <x v="1"/>
    <s v="plays"/>
    <d v="2015-07-07T21:44:12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e v="#DIV/0!"/>
    <x v="1"/>
    <s v="plays"/>
    <d v="2014-10-04T14:20:36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33.6"/>
    <n v="187.5"/>
    <x v="1"/>
    <s v="plays"/>
    <d v="2016-04-01T14:18:38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19.079999999999998"/>
    <n v="2000"/>
    <x v="1"/>
    <s v="plays"/>
    <d v="2016-01-01T21:40:37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0.41111111111111115"/>
    <n v="11250"/>
    <x v="1"/>
    <s v="plays"/>
    <d v="2014-11-05T17:27:15"/>
    <d v="2014-12-05T17:27:15"/>
    <x v="2884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32.5"/>
    <n v="80"/>
    <x v="1"/>
    <s v="plays"/>
    <d v="2015-02-12T01:50:01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5"/>
    <n v="200"/>
    <x v="1"/>
    <s v="plays"/>
    <d v="2015-09-14T15:11:24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0.16666666666666669"/>
    <n v="3000"/>
    <x v="1"/>
    <s v="plays"/>
    <d v="2014-12-12T10:15:24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e v="#DIV/0!"/>
    <x v="1"/>
    <s v="plays"/>
    <d v="2014-10-10T12:50:40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38.066666666666663"/>
    <n v="214.28571428571428"/>
    <x v="1"/>
    <s v="plays"/>
    <d v="2014-07-30T20:43:05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.05"/>
    <n v="666.66666666666663"/>
    <x v="1"/>
    <s v="plays"/>
    <d v="2014-07-11T17:49:52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2.73"/>
    <n v="1000"/>
    <x v="1"/>
    <s v="plays"/>
    <d v="2016-02-15T21:12:08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.0909090909090917"/>
    <n v="323.52941176470586"/>
    <x v="1"/>
    <s v="plays"/>
    <d v="2014-08-18T17:08:24"/>
    <d v="2014-08-25T21:00:00"/>
    <x v="2892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0.5"/>
    <n v="2500"/>
    <x v="1"/>
    <s v="plays"/>
    <d v="2014-11-10T18:33:15"/>
    <d v="2015-01-09T02:00:00"/>
    <x v="2893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e v="#DIV/0!"/>
    <x v="1"/>
    <s v="plays"/>
    <d v="2015-02-02T23:40:15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4.5999999999999996"/>
    <n v="125"/>
    <x v="1"/>
    <s v="plays"/>
    <d v="2014-06-21T13:19:52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n v="20.833333333333336"/>
    <n v="250"/>
    <x v="1"/>
    <s v="plays"/>
    <d v="2016-11-27T21:48:41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4.583333333333333"/>
    <n v="4000"/>
    <x v="1"/>
    <s v="plays"/>
    <d v="2015-09-11T15:30:58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.2133333333333338"/>
    <n v="625"/>
    <x v="1"/>
    <s v="plays"/>
    <d v="2015-10-01T15:57:33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e v="#DIV/0!"/>
    <x v="1"/>
    <s v="plays"/>
    <d v="2016-05-25T01:52:38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61.909090909090914"/>
    <n v="785.71428571428567"/>
    <x v="1"/>
    <s v="plays"/>
    <d v="2014-07-10T05:37:12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0.8"/>
    <n v="375"/>
    <x v="1"/>
    <s v="plays"/>
    <d v="2014-12-09T21:42:19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1.6666666666666666E-2"/>
    <n v="150000"/>
    <x v="1"/>
    <s v="plays"/>
    <d v="2015-07-25T10:33:16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0.77999999999999992"/>
    <n v="1250"/>
    <x v="1"/>
    <s v="plays"/>
    <d v="2015-07-11T04:00:18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5"/>
    <n v="375"/>
    <x v="1"/>
    <s v="plays"/>
    <d v="2014-10-28T23:13:51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17.771428571428572"/>
    <n v="205.88235294117646"/>
    <x v="1"/>
    <s v="plays"/>
    <d v="2016-08-24T01:21:53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.4166666666666661"/>
    <n v="857.14285714285711"/>
    <x v="1"/>
    <s v="plays"/>
    <d v="2015-07-14T15:34:26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0.08"/>
    <n v="1250"/>
    <x v="1"/>
    <s v="plays"/>
    <d v="2016-03-15T21:03:57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2.75"/>
    <n v="1920"/>
    <x v="1"/>
    <s v="plays"/>
    <d v="2016-05-09T17:33:39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1.1111111111111112E-2"/>
    <n v="180000"/>
    <x v="1"/>
    <s v="plays"/>
    <d v="2014-10-17T06:23:21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3.3333333333333335E-3"/>
    <n v="30000"/>
    <x v="1"/>
    <s v="plays"/>
    <d v="2015-04-13T20:11:27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36.5"/>
    <n v="128.57142857142858"/>
    <x v="1"/>
    <s v="plays"/>
    <d v="2015-05-18T18:27:06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14.058171745152354"/>
    <n v="555.38461538461536"/>
    <x v="1"/>
    <s v="plays"/>
    <d v="2015-12-16T03:09:34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0.02"/>
    <n v="5000"/>
    <x v="1"/>
    <s v="plays"/>
    <d v="2014-07-08T22:08:59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4.0000000000000001E-3"/>
    <n v="25000"/>
    <x v="1"/>
    <s v="plays"/>
    <d v="2015-01-13T21:46:34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61.1"/>
    <n v="333.33333333333331"/>
    <x v="1"/>
    <s v="plays"/>
    <d v="2016-02-15T09:33:10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7.8378378378378386"/>
    <n v="264.28571428571428"/>
    <x v="1"/>
    <s v="plays"/>
    <d v="2014-04-26T11:26:29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21.85"/>
    <n v="222.22222222222223"/>
    <x v="1"/>
    <s v="plays"/>
    <d v="2015-08-29T05:37:27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27.24"/>
    <n v="250"/>
    <x v="1"/>
    <s v="plays"/>
    <d v="2015-10-01T15:06:47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8.5"/>
    <n v="100"/>
    <x v="1"/>
    <s v="plays"/>
    <d v="2014-07-06T14:52:09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26.840000000000003"/>
    <n v="192.30769230769232"/>
    <x v="1"/>
    <s v="plays"/>
    <d v="2015-02-23T19:01:10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29"/>
    <n v="33.333333333333336"/>
    <x v="1"/>
    <s v="musical"/>
    <d v="2014-08-26T21:16:44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00"/>
    <n v="83.333333333333329"/>
    <x v="1"/>
    <s v="musical"/>
    <d v="2015-04-03T20:58:47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00"/>
    <n v="30"/>
    <x v="1"/>
    <s v="musical"/>
    <d v="2015-01-09T03:39:39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03.2"/>
    <n v="170.06802721088437"/>
    <x v="1"/>
    <s v="musical"/>
    <d v="2015-04-09T13:21:50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02.44597777777777"/>
    <n v="226.13065326633165"/>
    <x v="1"/>
    <s v="musical"/>
    <d v="2014-08-12T14:01:08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25"/>
    <n v="60"/>
    <x v="1"/>
    <s v="musical"/>
    <d v="2015-02-09T18:22:59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30.83333333333334"/>
    <n v="85.714285714285708"/>
    <x v="1"/>
    <s v="musical"/>
    <d v="2014-06-16T16:03:49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00"/>
    <n v="41.666666666666664"/>
    <x v="1"/>
    <s v="musical"/>
    <d v="2016-02-03T23:57:26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02.06937499999999"/>
    <n v="250"/>
    <x v="1"/>
    <s v="musical"/>
    <d v="2014-04-25T13:32:38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00.92000000000002"/>
    <n v="161.29032258064515"/>
    <x v="1"/>
    <s v="musical"/>
    <d v="2015-04-07T14:01:04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06"/>
    <n v="83.333333333333329"/>
    <x v="1"/>
    <s v="musical"/>
    <d v="2014-08-21T06:59:23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05.0967741935484"/>
    <n v="81.578947368421055"/>
    <x v="1"/>
    <s v="musical"/>
    <d v="2015-01-21T03:57:17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02.76"/>
    <n v="46.296296296296298"/>
    <x v="1"/>
    <s v="musical"/>
    <d v="2016-05-05T22:57:33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08"/>
    <n v="67.567567567567565"/>
    <x v="1"/>
    <s v="musical"/>
    <d v="2014-05-16T15:16:04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00.88571428571429"/>
    <n v="89.743589743589737"/>
    <x v="1"/>
    <s v="musical"/>
    <d v="2016-07-02T14:00:08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28"/>
    <n v="29.411764705882351"/>
    <x v="1"/>
    <s v="musical"/>
    <d v="2014-09-30T15:37:03"/>
    <d v="2014-10-13T04:59:00"/>
    <x v="2936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33.33333333333331"/>
    <n v="27.272727272727273"/>
    <x v="1"/>
    <s v="musical"/>
    <d v="2014-06-13T10:58:33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01.375"/>
    <n v="125"/>
    <x v="1"/>
    <s v="musical"/>
    <d v="2014-12-31T16:53:34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02.875"/>
    <n v="320"/>
    <x v="1"/>
    <s v="musical"/>
    <d v="2014-07-25T19:25:12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07.24000000000001"/>
    <n v="75.757575757575751"/>
    <x v="1"/>
    <s v="musical"/>
    <d v="2014-12-09T18:33:38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4.0000000000000001E-3"/>
    <n v="25000"/>
    <x v="1"/>
    <s v="spaces"/>
    <d v="2015-01-30T23:02:35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20.424999999999997"/>
    <n v="990.09900990099015"/>
    <x v="1"/>
    <s v="spaces"/>
    <d v="2015-11-26T19:17:39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e v="#DIV/0!"/>
    <x v="1"/>
    <s v="spaces"/>
    <d v="2015-03-14T03:06:20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1"/>
    <n v="10000"/>
    <x v="1"/>
    <s v="spaces"/>
    <d v="2015-05-08T21:56:38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e v="#DIV/0!"/>
    <x v="1"/>
    <s v="spaces"/>
    <d v="2015-04-24T03:21:00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0.1"/>
    <n v="1000"/>
    <x v="1"/>
    <s v="spaces"/>
    <d v="2016-07-16T12:44:52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.2880000000000003"/>
    <n v="1923.0769230769231"/>
    <x v="1"/>
    <s v="spaces"/>
    <d v="2016-10-06T13:29:27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4.8000000000000004E-3"/>
    <n v="55555.555555555555"/>
    <x v="1"/>
    <s v="spaces"/>
    <d v="2015-04-03T15:34:53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2.5"/>
    <n v="500"/>
    <x v="1"/>
    <s v="spaces"/>
    <d v="2015-10-20T19:45:17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e v="#DIV/0!"/>
    <x v="1"/>
    <s v="spaces"/>
    <d v="2015-12-24T08:45:52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n v="2.1919999999999997"/>
    <n v="862.06896551724139"/>
    <x v="1"/>
    <s v="spaces"/>
    <d v="2014-08-21T19:16:13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.0250000000000004"/>
    <n v="2500"/>
    <x v="1"/>
    <s v="spaces"/>
    <d v="2016-09-15T16:33:59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0.15125"/>
    <n v="133333.33333333334"/>
    <x v="1"/>
    <s v="spaces"/>
    <d v="2015-09-08T19:00:21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e v="#DIV/0!"/>
    <x v="1"/>
    <s v="spaces"/>
    <d v="2017-02-24T14:00:03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59.583333333333336"/>
    <n v="109.09090909090909"/>
    <x v="1"/>
    <s v="spaces"/>
    <d v="2015-05-17T17:47:29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16.734177215189874"/>
    <n v="395"/>
    <x v="1"/>
    <s v="spaces"/>
    <d v="2016-04-04T23:00:50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1.8666666666666669"/>
    <n v="5000"/>
    <x v="1"/>
    <s v="spaces"/>
    <d v="2015-01-27T00:16:12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e v="#DIV/0!"/>
    <x v="1"/>
    <s v="spaces"/>
    <d v="2016-03-09T18:41:57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e v="#DIV/0!"/>
    <x v="1"/>
    <s v="spaces"/>
    <d v="2016-05-08T00:12:05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e v="#DIV/0!"/>
    <x v="1"/>
    <s v="spaces"/>
    <d v="2014-08-12T18:10:23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09.62"/>
    <n v="46.296296296296298"/>
    <x v="1"/>
    <s v="plays"/>
    <d v="2015-02-26T05:05:59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21.8"/>
    <n v="50"/>
    <x v="1"/>
    <s v="plays"/>
    <d v="2015-02-01T05:51:46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06.85"/>
    <n v="102.04081632653062"/>
    <x v="1"/>
    <s v="plays"/>
    <d v="2015-06-02T11:17:04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00.71379999999999"/>
    <n v="25.510204081632654"/>
    <x v="1"/>
    <s v="plays"/>
    <d v="2014-07-07T21:50:19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09.00000000000001"/>
    <n v="38.46153846153846"/>
    <x v="1"/>
    <s v="plays"/>
    <d v="2015-06-07T17:30:33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13.63000000000001"/>
    <n v="78.125"/>
    <x v="1"/>
    <s v="plays"/>
    <d v="2015-08-17T17:43:32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13.92"/>
    <n v="70.422535211267601"/>
    <x v="1"/>
    <s v="plays"/>
    <d v="2015-02-07T04:44:52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06"/>
    <n v="74.468085106382972"/>
    <x v="1"/>
    <s v="plays"/>
    <d v="2016-08-03T12:34:20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62.5"/>
    <n v="58.823529411764703"/>
    <x v="1"/>
    <s v="plays"/>
    <d v="2015-04-03T18:52:33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06"/>
    <n v="65.934065934065927"/>
    <x v="1"/>
    <s v="plays"/>
    <d v="2014-06-18T16:04:11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00.15624999999999"/>
    <n v="74.418604651162795"/>
    <x v="1"/>
    <s v="plays"/>
    <d v="2014-08-01T15:47:58"/>
    <d v="2014-08-31T15:47:58"/>
    <x v="2971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05.35000000000001"/>
    <n v="117.64705882352941"/>
    <x v="1"/>
    <s v="plays"/>
    <d v="2016-11-20T02:38:40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74.8"/>
    <n v="151.5151515151515"/>
    <x v="1"/>
    <s v="plays"/>
    <d v="2015-12-03T19:38:28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02"/>
    <n v="57.47126436781609"/>
    <x v="1"/>
    <s v="plays"/>
    <d v="2014-08-29T01:27:51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00.125"/>
    <n v="70.796460176991147"/>
    <x v="1"/>
    <s v="plays"/>
    <d v="2014-10-29T16:24:46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71.42857142857142"/>
    <n v="5"/>
    <x v="1"/>
    <s v="plays"/>
    <d v="2016-02-25T17:32:10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13.56666666666666"/>
    <n v="100"/>
    <x v="1"/>
    <s v="plays"/>
    <d v="2015-01-22T21:08:54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29.46666666666667"/>
    <n v="46.875"/>
    <x v="1"/>
    <s v="plays"/>
    <d v="2014-10-10T15:22:27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01.4"/>
    <n v="108.69565217391305"/>
    <x v="1"/>
    <s v="plays"/>
    <d v="2014-12-20T19:47:03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09.16666666666666"/>
    <n v="125"/>
    <x v="1"/>
    <s v="plays"/>
    <d v="2015-08-03T21:58:50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28.92500000000001"/>
    <n v="41.237113402061858"/>
    <x v="1"/>
    <s v="spaces"/>
    <d v="2015-08-09T13:25:56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02.06"/>
    <n v="84.745762711864401"/>
    <x v="1"/>
    <s v="spaces"/>
    <d v="2016-01-12T16:29:03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46.53957758620692"/>
    <n v="105.93607305936074"/>
    <x v="1"/>
    <s v="spaces"/>
    <d v="2014-09-12T15:10:36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00.352"/>
    <n v="114.6788990825688"/>
    <x v="1"/>
    <s v="spaces"/>
    <d v="2016-07-25T06:41:21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21.64999999999999"/>
    <n v="90.090090090090087"/>
    <x v="1"/>
    <s v="spaces"/>
    <d v="2016-10-11T23:22:08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05.5"/>
    <n v="42.857142857142854"/>
    <x v="1"/>
    <s v="spaces"/>
    <d v="2016-03-02T12:00:06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10.4008"/>
    <n v="94.339622641509436"/>
    <x v="1"/>
    <s v="spaces"/>
    <d v="2016-09-14T07:22:31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00"/>
    <n v="35.714285714285715"/>
    <x v="1"/>
    <s v="spaces"/>
    <d v="2016-05-21T08:41:21"/>
    <d v="2016-06-20T08:41:21"/>
    <x v="2988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76.535"/>
    <n v="54.945054945054942"/>
    <x v="1"/>
    <s v="spaces"/>
    <d v="2015-11-29T00:29:22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00"/>
    <n v="370.37037037037038"/>
    <x v="1"/>
    <s v="spaces"/>
    <d v="2015-12-03T13:47:00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03.29411764705883"/>
    <n v="91.397849462365585"/>
    <x v="1"/>
    <s v="spaces"/>
    <d v="2017-01-05T20:05:30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04.5"/>
    <n v="46.875"/>
    <x v="1"/>
    <s v="spaces"/>
    <d v="2016-09-09T18:25:10"/>
    <d v="2016-10-09T18:25:10"/>
    <x v="2992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00.29999999999998"/>
    <n v="45.454545454545453"/>
    <x v="1"/>
    <s v="spaces"/>
    <d v="2016-01-21T20:07:47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57.74666666666673"/>
    <n v="5.0847457627118642"/>
    <x v="1"/>
    <s v="spaces"/>
    <d v="2014-09-03T11:29:32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04.96000000000001"/>
    <n v="60.24096385542169"/>
    <x v="1"/>
    <s v="spaces"/>
    <d v="2016-12-20T15:57:51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71.94285714285715"/>
    <n v="89.285714285714292"/>
    <x v="1"/>
    <s v="spaces"/>
    <d v="2015-03-27T21:54:00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03.73000000000002"/>
    <n v="86.956521739130437"/>
    <x v="1"/>
    <s v="spaces"/>
    <d v="2017-02-09T17:36:33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03.029"/>
    <n v="115.47344110854503"/>
    <x v="1"/>
    <s v="spaces"/>
    <d v="2014-05-19T04:38:49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18.88888888888889"/>
    <n v="67.5"/>
    <x v="1"/>
    <s v="spaces"/>
    <d v="2017-02-14T17:46:00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00"/>
    <n v="62.5"/>
    <x v="1"/>
    <s v="spaces"/>
    <d v="2017-01-17T19:51:10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18.69988910451895"/>
    <n v="41.222857142857144"/>
    <x v="1"/>
    <s v="spaces"/>
    <d v="2016-06-13T21:29:42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08.50614285714286"/>
    <n v="67.307692307692307"/>
    <x v="1"/>
    <s v="spaces"/>
    <d v="2012-11-26T20:04:12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01.16666666666667"/>
    <n v="176.47058823529412"/>
    <x v="1"/>
    <s v="spaces"/>
    <d v="2016-01-29T20:22:56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12.815"/>
    <n v="144.4043321299639"/>
    <x v="1"/>
    <s v="spaces"/>
    <d v="2014-10-16T21:08:44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20.49622641509434"/>
    <n v="89.830508474576277"/>
    <x v="1"/>
    <s v="spaces"/>
    <d v="2014-09-06T16:11:45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07.74999999999999"/>
    <n v="82.474226804123717"/>
    <x v="1"/>
    <s v="spaces"/>
    <d v="2014-11-14T18:09:51"/>
    <d v="2014-12-14T18:09:51"/>
    <x v="3006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80"/>
    <n v="30"/>
    <x v="1"/>
    <s v="spaces"/>
    <d v="2015-04-04T05:11:23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01.16666666666667"/>
    <n v="115.38461538461539"/>
    <x v="1"/>
    <s v="spaces"/>
    <d v="2015-12-22T05:05:19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19.756"/>
    <n v="195.3125"/>
    <x v="1"/>
    <s v="spaces"/>
    <d v="2014-10-27T13:40:40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58"/>
    <n v="100"/>
    <x v="1"/>
    <s v="spaces"/>
    <d v="2014-12-23T19:58:39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23.66666666666666"/>
    <n v="12"/>
    <x v="1"/>
    <s v="spaces"/>
    <d v="2015-11-26T11:15:16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17.12499999999999"/>
    <n v="72.727272727272734"/>
    <x v="1"/>
    <s v="spaces"/>
    <d v="2015-01-20T16:52:10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56.96"/>
    <n v="93.45794392523365"/>
    <x v="1"/>
    <s v="spaces"/>
    <d v="2015-05-22T20:04:09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13.104"/>
    <n v="44.88330341113106"/>
    <x v="1"/>
    <s v="spaces"/>
    <d v="2014-10-08T02:58:00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03.17647058823529"/>
    <n v="85"/>
    <x v="1"/>
    <s v="spaces"/>
    <d v="2014-05-26T17:27:18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02.61176470588236"/>
    <n v="236.11111111111111"/>
    <x v="1"/>
    <s v="spaces"/>
    <d v="2014-05-19T13:09:12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05.84090909090908"/>
    <n v="138.36477987421384"/>
    <x v="1"/>
    <s v="spaces"/>
    <d v="2014-07-21T20:24:03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00.71428571428571"/>
    <n v="102.4390243902439"/>
    <x v="1"/>
    <s v="spaces"/>
    <d v="2015-06-08T07:09:36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21.23333333333332"/>
    <n v="66.371681415929203"/>
    <x v="1"/>
    <s v="spaces"/>
    <d v="2014-04-29T20:00:20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00.57142857142858"/>
    <n v="233.33333333333334"/>
    <x v="1"/>
    <s v="spaces"/>
    <d v="2015-06-15T20:18:53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16.02222222222223"/>
    <n v="43.689320388349515"/>
    <x v="1"/>
    <s v="spaces"/>
    <d v="2016-10-17T14:51:09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00.88"/>
    <n v="161.29032258064515"/>
    <x v="1"/>
    <s v="spaces"/>
    <d v="2016-07-13T22:53:29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03"/>
    <n v="116.66666666666667"/>
    <x v="1"/>
    <s v="spaces"/>
    <d v="2015-04-27T16:13:06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46.42"/>
    <n v="27.472527472527471"/>
    <x v="1"/>
    <s v="spaces"/>
    <d v="2012-09-06T23:51:15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02.2"/>
    <n v="17.241379310344829"/>
    <x v="1"/>
    <s v="spaces"/>
    <d v="2014-05-02T12:13:33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43.33333333333334"/>
    <n v="36"/>
    <x v="1"/>
    <s v="spaces"/>
    <d v="2017-02-17T11:01:32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31.44"/>
    <n v="125"/>
    <x v="1"/>
    <s v="spaces"/>
    <d v="2015-02-18T16:54:11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68.01999999999998"/>
    <n v="50.505050505050505"/>
    <x v="1"/>
    <s v="spaces"/>
    <d v="2016-07-16T06:20:25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09.67666666666666"/>
    <n v="86.206896551724142"/>
    <x v="1"/>
    <s v="spaces"/>
    <d v="2014-10-20T17:00:47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06.6857142857143"/>
    <n v="42.68292682926829"/>
    <x v="1"/>
    <s v="spaces"/>
    <d v="2015-08-17T17:56:11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n v="100"/>
    <n v="51.724137931034484"/>
    <x v="1"/>
    <s v="spaces"/>
    <d v="2016-08-15T21:10:47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27.2"/>
    <n v="40"/>
    <x v="1"/>
    <s v="spaces"/>
    <d v="2015-08-12T01:04:19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46.53333333333333"/>
    <n v="130.43478260869566"/>
    <x v="1"/>
    <s v="spaces"/>
    <d v="2016-07-19T02:38:45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12.53599999999999"/>
    <n v="79.365079365079367"/>
    <x v="1"/>
    <s v="spaces"/>
    <d v="2016-10-01T12:50:55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08.78684000000001"/>
    <n v="81.433224755700323"/>
    <x v="1"/>
    <s v="spaces"/>
    <d v="2013-04-04T13:26:49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26.732"/>
    <n v="75.98784194528875"/>
    <x v="1"/>
    <s v="spaces"/>
    <d v="2013-07-11T18:50:44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13.20000000000002"/>
    <n v="15.625"/>
    <x v="1"/>
    <s v="spaces"/>
    <d v="2010-07-19T21:26:13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00.49999999999999"/>
    <n v="37.037037037037038"/>
    <x v="1"/>
    <s v="spaces"/>
    <d v="2016-01-04T06:03:17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08.71389999999998"/>
    <n v="84.745762711864401"/>
    <x v="1"/>
    <s v="spaces"/>
    <d v="2013-12-02T19:03:58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07.5"/>
    <n v="71.428571428571431"/>
    <x v="1"/>
    <s v="spaces"/>
    <d v="2015-06-22T19:00:21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10.48192771084338"/>
    <n v="87.368421052631575"/>
    <x v="1"/>
    <s v="spaces"/>
    <d v="2015-12-21T20:50:48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28"/>
    <n v="40.54054054054054"/>
    <x v="1"/>
    <s v="spaces"/>
    <d v="2015-09-06T16:30:47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10.00666666666667"/>
    <n v="117.1875"/>
    <x v="1"/>
    <s v="spaces"/>
    <d v="2015-03-20T01:41:39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09.34166666666667"/>
    <n v="76.92307692307692"/>
    <x v="1"/>
    <s v="spaces"/>
    <d v="2016-01-18T17:26:38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32.70650000000001"/>
    <n v="62.5"/>
    <x v="1"/>
    <s v="spaces"/>
    <d v="2014-07-23T03:44:15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90.84810126582278"/>
    <n v="136.20689655172413"/>
    <x v="1"/>
    <s v="spaces"/>
    <d v="2014-08-11T19:16:26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49"/>
    <n v="25"/>
    <x v="1"/>
    <s v="spaces"/>
    <d v="2016-03-14T23:44:14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66.4"/>
    <n v="106.38297872340425"/>
    <x v="1"/>
    <s v="spaces"/>
    <d v="2014-12-02T21:37:42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06.66666666666667"/>
    <n v="69.444444444444443"/>
    <x v="1"/>
    <s v="spaces"/>
    <d v="2015-05-15T00:20:55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06"/>
    <n v="66.666666666666671"/>
    <x v="1"/>
    <s v="spaces"/>
    <d v="2016-04-05T04:02:40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23.62857142857143"/>
    <n v="100"/>
    <x v="1"/>
    <s v="spaces"/>
    <d v="2017-01-09T09:59:05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0.15"/>
    <n v="25000"/>
    <x v="1"/>
    <s v="spaces"/>
    <d v="2015-04-28T16:04:54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0.4"/>
    <n v="3333.3333333333335"/>
    <x v="1"/>
    <s v="spaces"/>
    <d v="2014-08-11T18:16:53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e v="#DIV/0!"/>
    <x v="1"/>
    <s v="spaces"/>
    <d v="2015-01-23T19:59:14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5.0000000000000001E-3"/>
    <n v="20000"/>
    <x v="1"/>
    <s v="spaces"/>
    <d v="2014-11-10T22:59:50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e v="#DIV/0!"/>
    <x v="1"/>
    <s v="spaces"/>
    <d v="2014-07-31T15:16:24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e v="#DIV/0!"/>
    <x v="1"/>
    <s v="spaces"/>
    <d v="2016-03-04T15:36:51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1.6666666666666666E-2"/>
    <n v="6000"/>
    <x v="1"/>
    <s v="spaces"/>
    <d v="2016-03-31T08:59:00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.0066666666666664"/>
    <n v="1363.6363636363637"/>
    <x v="1"/>
    <s v="spaces"/>
    <d v="2014-07-09T22:27:26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0.15227272727272728"/>
    <n v="36666.666666666664"/>
    <x v="1"/>
    <s v="spaces"/>
    <d v="2015-08-29T06:35:34"/>
    <d v="2015-09-28T06:35:34"/>
    <x v="3060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e v="#DIV/0!"/>
    <x v="1"/>
    <s v="spaces"/>
    <d v="2014-07-14T18:49:08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66.84"/>
    <n v="149.25373134328359"/>
    <x v="1"/>
    <s v="spaces"/>
    <d v="2015-09-01T12:51:32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19.566666666666666"/>
    <n v="130.43478260869566"/>
    <x v="1"/>
    <s v="spaces"/>
    <d v="2016-09-17T22:08:58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11.294666666666666"/>
    <n v="1041.6666666666667"/>
    <x v="1"/>
    <s v="spaces"/>
    <d v="2015-10-22T03:07:26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0.04"/>
    <n v="12500"/>
    <x v="1"/>
    <s v="spaces"/>
    <d v="2014-07-05T01:19:32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11.985714285714286"/>
    <n v="23333.333333333332"/>
    <x v="1"/>
    <s v="spaces"/>
    <d v="2016-06-10T05:28:57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2.5"/>
    <n v="8000"/>
    <x v="1"/>
    <s v="spaces"/>
    <d v="2015-08-10T22:31:19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6.9999999999999993E-2"/>
    <n v="125000"/>
    <x v="1"/>
    <s v="spaces"/>
    <d v="2015-09-16T16:35:52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14.099999999999998"/>
    <n v="142.85714285714286"/>
    <x v="1"/>
    <s v="spaces"/>
    <d v="2014-11-14T20:00:34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.34"/>
    <n v="625"/>
    <x v="1"/>
    <s v="spaces"/>
    <d v="2016-11-16T17:36:09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59.774999999999999"/>
    <n v="102.56410256410257"/>
    <x v="1"/>
    <s v="spaces"/>
    <d v="2015-04-03T17:34:41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1.6666666666666666E-2"/>
    <n v="6000"/>
    <x v="1"/>
    <s v="spaces"/>
    <d v="2016-10-15T16:34:22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2.3035714285714284E-2"/>
    <n v="400000"/>
    <x v="1"/>
    <s v="spaces"/>
    <d v="2015-04-17T16:25:00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n v="8.8000000000000009E-2"/>
    <n v="8333.3333333333339"/>
    <x v="1"/>
    <s v="spaces"/>
    <d v="2016-02-09T13:42:39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8.64"/>
    <n v="750"/>
    <x v="1"/>
    <s v="spaces"/>
    <d v="2016-06-30T02:27:20"/>
    <d v="2016-08-19T02:27:20"/>
    <x v="3075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15.06"/>
    <n v="200"/>
    <x v="1"/>
    <s v="spaces"/>
    <d v="2015-08-10T15:38:43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0.47727272727272729"/>
    <n v="11000"/>
    <x v="1"/>
    <s v="spaces"/>
    <d v="2017-01-31T22:57:58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0.11833333333333333"/>
    <n v="20000"/>
    <x v="1"/>
    <s v="spaces"/>
    <d v="2015-01-27T03:19:55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0.8417399858735245"/>
    <n v="49395.037037037036"/>
    <x v="1"/>
    <s v="spaces"/>
    <d v="2015-02-20T17:07:15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1.8799999999999997E-2"/>
    <n v="285714.28571428574"/>
    <x v="1"/>
    <s v="spaces"/>
    <d v="2014-10-28T00:40:44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0.21029999999999999"/>
    <n v="200000"/>
    <x v="1"/>
    <s v="spaces"/>
    <d v="2015-08-21T04:21:31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e v="#DIV/0!"/>
    <x v="1"/>
    <s v="spaces"/>
    <d v="2015-10-16T22:09:06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n v="0.27999999999999997"/>
    <n v="6666.666666666667"/>
    <x v="1"/>
    <s v="spaces"/>
    <d v="2014-08-02T13:31:18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11.57920670115792"/>
    <n v="676.5"/>
    <x v="1"/>
    <s v="spaces"/>
    <d v="2015-04-06T17:22:11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.44"/>
    <n v="2777.7777777777778"/>
    <x v="1"/>
    <s v="spaces"/>
    <d v="2015-08-30T21:12:39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0.25"/>
    <n v="6666.666666666667"/>
    <x v="1"/>
    <s v="spaces"/>
    <d v="2015-06-18T16:05:59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0.625"/>
    <n v="10000"/>
    <x v="1"/>
    <s v="spaces"/>
    <d v="2016-10-22T03:36:30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0.19384615384615383"/>
    <n v="21666.666666666668"/>
    <x v="1"/>
    <s v="spaces"/>
    <d v="2014-12-08T13:44:07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23.416"/>
    <n v="555.55555555555554"/>
    <x v="1"/>
    <s v="spaces"/>
    <d v="2016-06-07T13:01:23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.0808888888888886"/>
    <n v="25000"/>
    <x v="1"/>
    <s v="spaces"/>
    <d v="2015-03-02T19:39:05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15.920000000000002"/>
    <n v="555.55555555555554"/>
    <x v="1"/>
    <s v="spaces"/>
    <d v="2016-07-15T22:45:43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.1831900000000002"/>
    <n v="4761.9047619047615"/>
    <x v="1"/>
    <s v="spaces"/>
    <d v="2015-09-08T14:51:52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22.75"/>
    <n v="235.29411764705881"/>
    <x v="1"/>
    <s v="spaces"/>
    <d v="2014-05-01T21:49:01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2.5000000000000001E-2"/>
    <n v="100000"/>
    <x v="1"/>
    <s v="spaces"/>
    <d v="2015-07-22T19:05:56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0.33512064343163539"/>
    <n v="14920"/>
    <x v="1"/>
    <s v="spaces"/>
    <d v="2016-06-02T00:36:20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3.9750000000000001"/>
    <n v="1428.5714285714287"/>
    <x v="1"/>
    <s v="spaces"/>
    <d v="2015-04-20T19:48:46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17.150000000000002"/>
    <n v="238.0952380952381"/>
    <x v="1"/>
    <s v="spaces"/>
    <d v="2016-09-16T12:05:01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3.6080041046690612"/>
    <n v="1804.6296296296296"/>
    <x v="1"/>
    <s v="spaces"/>
    <d v="2015-12-21T19:00:49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13.900000000000002"/>
    <n v="400"/>
    <x v="1"/>
    <s v="spaces"/>
    <d v="2016-01-13T04:33:11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15.225"/>
    <n v="923.07692307692309"/>
    <x v="1"/>
    <s v="spaces"/>
    <d v="2014-09-20T14:56:15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12"/>
    <n v="208.33333333333334"/>
    <x v="1"/>
    <s v="spaces"/>
    <d v="2015-06-16T09:12:17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39.112499999999997"/>
    <n v="177.77777777777777"/>
    <x v="1"/>
    <s v="spaces"/>
    <d v="2016-07-04T08:10:18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0.26829268292682928"/>
    <n v="2050"/>
    <x v="1"/>
    <s v="spaces"/>
    <d v="2015-04-13T03:45:06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29.625"/>
    <n v="800"/>
    <x v="1"/>
    <s v="spaces"/>
    <d v="2015-01-02T21:48:31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42.360992301112063"/>
    <n v="188.54838709677421"/>
    <x v="1"/>
    <s v="spaces"/>
    <d v="2014-08-25T17:15:16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.1000000000000005"/>
    <n v="250"/>
    <x v="1"/>
    <s v="spaces"/>
    <d v="2015-08-25T10:17:56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19.762499999999999"/>
    <n v="1379.3103448275863"/>
    <x v="1"/>
    <s v="spaces"/>
    <d v="2015-05-04T19:32:31"/>
    <d v="2015-05-11T19:32:31"/>
    <x v="3107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5.1999999999999998E-2"/>
    <n v="25000"/>
    <x v="1"/>
    <s v="spaces"/>
    <d v="2015-02-27T16:19:54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25.030188679245285"/>
    <n v="232.45614035087721"/>
    <x v="1"/>
    <s v="spaces"/>
    <d v="2014-07-24T03:00:10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0.04"/>
    <n v="25000"/>
    <x v="1"/>
    <s v="spaces"/>
    <d v="2017-01-10T00:45:19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26.640000000000004"/>
    <n v="263.15789473684208"/>
    <x v="1"/>
    <s v="spaces"/>
    <d v="2014-09-03T14:17:00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4.7363636363636363"/>
    <n v="1222.2222222222222"/>
    <x v="1"/>
    <s v="spaces"/>
    <d v="2016-09-02T02:55:34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.2435339894712749"/>
    <n v="2952.0270270270271"/>
    <x v="1"/>
    <s v="spaces"/>
    <d v="2015-03-18T17:33:02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e v="#DIV/0!"/>
    <x v="1"/>
    <s v="spaces"/>
    <d v="2014-07-23T15:10:50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3"/>
    <n v="10000"/>
    <x v="1"/>
    <s v="spaces"/>
    <d v="2016-05-06T10:43:47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57.333333333333336"/>
    <n v="75"/>
    <x v="1"/>
    <s v="spaces"/>
    <d v="2015-03-18T12:22:05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0.1"/>
    <n v="1000"/>
    <x v="1"/>
    <s v="spaces"/>
    <d v="2016-05-19T08:59:20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0.31"/>
    <n v="250000"/>
    <x v="1"/>
    <s v="spaces"/>
    <d v="2016-06-13T15:35:23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0.05"/>
    <n v="10000"/>
    <x v="1"/>
    <s v="spaces"/>
    <d v="2015-02-25T01:05:32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9.8461538461538465E-3"/>
    <n v="130000"/>
    <x v="1"/>
    <s v="spaces"/>
    <d v="2016-03-06T22:36:36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0.66666666666666674"/>
    <n v="1500"/>
    <x v="1"/>
    <s v="spaces"/>
    <d v="2014-07-28T16:18:55"/>
    <d v="2014-09-26T16:18:55"/>
    <x v="3121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58.291457286432156"/>
    <n v="99.5"/>
    <x v="1"/>
    <s v="spaces"/>
    <d v="2016-11-04T22:22:12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68.153599999999997"/>
    <n v="359.19540229885058"/>
    <x v="1"/>
    <s v="spaces"/>
    <d v="2016-06-09T23:49:58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3.2499999999999999E-3"/>
    <n v="200000"/>
    <x v="1"/>
    <s v="spaces"/>
    <d v="2014-12-04T18:43:21"/>
    <d v="2015-02-02T18:43:21"/>
    <x v="3124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e v="#DIV/0!"/>
    <x v="1"/>
    <s v="spaces"/>
    <d v="2015-12-08T04:57:52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n v="4.16"/>
    <n v="1470.5882352941176"/>
    <x v="1"/>
    <s v="spaces"/>
    <d v="2016-02-27T00:26:02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e v="#DIV/0!"/>
    <x v="1"/>
    <s v="spaces"/>
    <d v="2015-01-30T20:33:49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08.60666666666667"/>
    <n v="128.2051282051282"/>
    <x v="1"/>
    <s v="plays"/>
    <d v="2017-02-14T19:49:01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0.8"/>
    <n v="1250"/>
    <x v="1"/>
    <s v="plays"/>
    <d v="2017-03-09T20:13:39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3.75"/>
    <n v="2500"/>
    <x v="1"/>
    <s v="plays"/>
    <d v="2017-03-14T15:21:56"/>
    <d v="2017-04-14T04:59:00"/>
    <x v="313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15.731707317073171"/>
    <n v="341.66666666666669"/>
    <x v="1"/>
    <s v="plays"/>
    <d v="2017-03-09T13:54:05"/>
    <d v="2017-04-08T12:54:05"/>
    <x v="3131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3.3333333333333333E-2"/>
    <n v="30000"/>
    <x v="1"/>
    <s v="plays"/>
    <d v="2017-02-20T08:24:20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n v="108"/>
    <n v="31.25"/>
    <x v="1"/>
    <s v="plays"/>
    <d v="2017-02-22T13:33:54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22.5"/>
    <n v="83.333333333333329"/>
    <x v="1"/>
    <s v="plays"/>
    <d v="2017-03-06T17:16:59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20.849420849420849"/>
    <n v="111"/>
    <x v="1"/>
    <s v="plays"/>
    <d v="2017-03-13T03:38:41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27.8"/>
    <n v="22.727272727272727"/>
    <x v="1"/>
    <s v="plays"/>
    <d v="2017-02-23T11:05:54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.3333333333333335"/>
    <n v="1500"/>
    <x v="1"/>
    <s v="plays"/>
    <d v="2017-03-13T21:14:29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e v="#DIV/0!"/>
    <x v="1"/>
    <s v="plays"/>
    <d v="2017-03-15T15:30:07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.4"/>
    <n v="8333.3333333333339"/>
    <x v="1"/>
    <s v="plays"/>
    <d v="2017-02-19T06:29:20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0.96"/>
    <n v="2500"/>
    <x v="1"/>
    <s v="plays"/>
    <d v="2017-03-08T17:15:03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n v="51.6"/>
    <n v="62.5"/>
    <x v="1"/>
    <s v="plays"/>
    <d v="2017-03-06T18:04:48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1.6363636363636365"/>
    <n v="916.66666666666663"/>
    <x v="1"/>
    <s v="plays"/>
    <d v="2017-02-17T12:18:59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e v="#DIV/0!"/>
    <x v="1"/>
    <s v="plays"/>
    <d v="2017-03-14T08:35:56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75.400000000000006"/>
    <n v="333.33333333333331"/>
    <x v="1"/>
    <s v="plays"/>
    <d v="2017-03-02T12:55:07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e v="#DIV/0!"/>
    <x v="1"/>
    <s v="plays"/>
    <d v="2017-01-27T00:58:54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10.5"/>
    <n v="4166.666666666667"/>
    <x v="1"/>
    <s v="plays"/>
    <d v="2017-03-02T16:22:46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17.52499999999999"/>
    <n v="93.896713615023472"/>
    <x v="1"/>
    <s v="plays"/>
    <d v="2014-09-27T23:15:55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31.16666666666669"/>
    <n v="31.578947368421051"/>
    <x v="1"/>
    <s v="plays"/>
    <d v="2014-09-09T15:58:04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04"/>
    <n v="50"/>
    <x v="1"/>
    <s v="plays"/>
    <d v="2012-11-13T00:25:00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01"/>
    <n v="33.653846153846153"/>
    <x v="1"/>
    <s v="plays"/>
    <d v="2010-10-27T06:20:03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00.4"/>
    <n v="102.94117647058823"/>
    <x v="1"/>
    <s v="plays"/>
    <d v="2014-08-11T20:09:34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05.95454545454545"/>
    <n v="32.835820895522389"/>
    <x v="1"/>
    <s v="plays"/>
    <d v="2013-10-03T20:49:27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35.58333333333337"/>
    <n v="12.448132780082988"/>
    <x v="1"/>
    <s v="plays"/>
    <d v="2011-03-31T03:42:17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12.92857142857142"/>
    <n v="56.91056910569106"/>
    <x v="1"/>
    <s v="plays"/>
    <d v="2012-03-02T21:00:58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88.50460000000001"/>
    <n v="16.556291390728475"/>
    <x v="1"/>
    <s v="plays"/>
    <d v="2012-11-20T11:58:45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01.81818181818181"/>
    <n v="61.797752808988761"/>
    <x v="1"/>
    <s v="plays"/>
    <d v="2012-04-27T22:52:24"/>
    <d v="2012-06-01T22:52:24"/>
    <x v="3156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01"/>
    <n v="97.560975609756099"/>
    <x v="1"/>
    <s v="plays"/>
    <d v="2014-07-09T18:55:05"/>
    <d v="2014-07-19T05:00:00"/>
    <x v="3157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13.99999999999999"/>
    <n v="72.463768115942031"/>
    <x v="1"/>
    <s v="plays"/>
    <d v="2013-06-22T20:09:12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33.48133333333334"/>
    <n v="28.846153846153847"/>
    <x v="1"/>
    <s v="plays"/>
    <d v="2011-12-07T01:36:01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01.53333333333335"/>
    <n v="78.94736842105263"/>
    <x v="1"/>
    <s v="plays"/>
    <d v="2014-07-21T06:21:27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05.1"/>
    <n v="27.027027027027028"/>
    <x v="1"/>
    <s v="plays"/>
    <d v="2014-09-15T12:52:02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27.15"/>
    <n v="63.492063492063494"/>
    <x v="1"/>
    <s v="plays"/>
    <d v="2014-06-09T16:27:42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11.15384615384616"/>
    <n v="180.55555555555554"/>
    <x v="1"/>
    <s v="plays"/>
    <d v="2014-05-16T18:05:25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06.76"/>
    <n v="35.2112676056338"/>
    <x v="1"/>
    <s v="plays"/>
    <d v="2014-05-07T19:20:15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62.66666666666666"/>
    <n v="35.714285714285715"/>
    <x v="1"/>
    <s v="plays"/>
    <d v="2011-04-11T03:49:20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60.22808571428573"/>
    <n v="37.634408602150536"/>
    <x v="1"/>
    <s v="plays"/>
    <d v="2014-10-28T16:35:53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16.16666666666666"/>
    <n v="54.545454545454547"/>
    <x v="1"/>
    <s v="plays"/>
    <d v="2014-07-19T04:13:01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24.2"/>
    <n v="40.983606557377051"/>
    <x v="1"/>
    <s v="plays"/>
    <d v="2014-05-13T02:32:33"/>
    <d v="2014-06-13T22:00:00"/>
    <x v="3168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03.01249999999999"/>
    <n v="97.560975609756099"/>
    <x v="1"/>
    <s v="plays"/>
    <d v="2013-11-13T17:42:41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12.25"/>
    <n v="28.169014084507044"/>
    <x v="1"/>
    <s v="plays"/>
    <d v="2014-05-30T01:55:44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08.8142857142857"/>
    <n v="59.82905982905983"/>
    <x v="1"/>
    <s v="plays"/>
    <d v="2016-04-06T14:35:58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14.99999999999999"/>
    <n v="68.965517241379317"/>
    <x v="1"/>
    <s v="plays"/>
    <d v="2012-01-15T17:31:08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03"/>
    <n v="135.13513513513513"/>
    <x v="1"/>
    <s v="plays"/>
    <d v="2014-08-27T21:04:52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01.13333333333334"/>
    <n v="130.43478260869566"/>
    <x v="1"/>
    <s v="plays"/>
    <d v="2014-08-11T20:45:08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09.55999999999999"/>
    <n v="83.333333333333329"/>
    <x v="1"/>
    <s v="plays"/>
    <d v="2010-12-19T21:17:07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14.8421052631579"/>
    <n v="34.545454545454547"/>
    <x v="1"/>
    <s v="plays"/>
    <d v="2013-07-22T22:20:31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17.39999999999999"/>
    <n v="49.019607843137258"/>
    <x v="1"/>
    <s v="plays"/>
    <d v="2014-05-22T16:00:09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71.73333333333335"/>
    <n v="19.23076923076923"/>
    <x v="1"/>
    <s v="plays"/>
    <d v="2014-06-16T14:31:15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14.16238095238094"/>
    <n v="67.741935483870961"/>
    <x v="1"/>
    <s v="plays"/>
    <d v="2013-04-11T16:51:11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19.75"/>
    <n v="26.666666666666668"/>
    <x v="1"/>
    <s v="plays"/>
    <d v="2014-05-21T09:54:09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09.00000000000001"/>
    <n v="33.333333333333336"/>
    <x v="1"/>
    <s v="plays"/>
    <d v="2014-05-20T07:26:27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n v="100.88571428571429"/>
    <n v="46.357615894039732"/>
    <x v="1"/>
    <s v="plays"/>
    <d v="2011-12-06T22:47:01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09.00000000000001"/>
    <n v="36.764705882352942"/>
    <x v="1"/>
    <s v="plays"/>
    <d v="2013-08-05T19:04:29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07.20930232558139"/>
    <n v="93.478260869565219"/>
    <x v="1"/>
    <s v="plays"/>
    <d v="2014-06-01T23:50:31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00"/>
    <n v="41.666666666666664"/>
    <x v="1"/>
    <s v="plays"/>
    <d v="2014-07-09T23:27:21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02.18750000000001"/>
    <n v="45.714285714285715"/>
    <x v="1"/>
    <s v="plays"/>
    <d v="2014-08-17T22:10:38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16.29333333333334"/>
    <n v="61.475409836065573"/>
    <x v="1"/>
    <s v="plays"/>
    <d v="2014-07-15T15:59:33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65"/>
    <n v="22.222222222222221"/>
    <x v="1"/>
    <s v="musical"/>
    <d v="2015-05-20T09:58:22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12.327272727272726"/>
    <n v="2894.7368421052633"/>
    <x v="1"/>
    <s v="musical"/>
    <d v="2015-04-24T08:18:52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e v="#DIV/0!"/>
    <x v="1"/>
    <s v="musical"/>
    <d v="2016-11-09T03:37:55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.0266666666666664"/>
    <n v="937.5"/>
    <x v="1"/>
    <s v="musical"/>
    <d v="2016-06-17T18:07:49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.02"/>
    <n v="1250"/>
    <x v="1"/>
    <s v="musical"/>
    <d v="2015-01-14T22:34:19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11.74"/>
    <n v="208.33333333333334"/>
    <x v="1"/>
    <s v="musical"/>
    <d v="2015-01-06T23:14:16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e v="#DIV/0!"/>
    <x v="1"/>
    <s v="musical"/>
    <d v="2015-06-27T01:29:58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59.142857142857139"/>
    <n v="89.743589743589737"/>
    <x v="1"/>
    <s v="musical"/>
    <d v="2015-01-13T14:15:42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0.06"/>
    <n v="500000"/>
    <x v="1"/>
    <s v="musical"/>
    <d v="2015-06-02T14:21:15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11.450000000000001"/>
    <n v="2500"/>
    <x v="1"/>
    <s v="musical"/>
    <d v="2015-01-05T11:50:18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0.36666666666666664"/>
    <n v="10000"/>
    <x v="1"/>
    <s v="musical"/>
    <d v="2015-01-09T10:11:17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52.16"/>
    <n v="94.339622641509436"/>
    <x v="1"/>
    <s v="musical"/>
    <d v="2014-08-07T18:16:58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2E-3"/>
    <n v="50000"/>
    <x v="1"/>
    <s v="musical"/>
    <d v="2016-03-31T07:41:41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.25"/>
    <n v="1000"/>
    <x v="1"/>
    <s v="musical"/>
    <d v="2014-08-10T18:24:37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54.52"/>
    <n v="200"/>
    <x v="1"/>
    <s v="musical"/>
    <d v="2015-10-16T20:29:06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25"/>
    <n v="166.66666666666666"/>
    <x v="1"/>
    <s v="musical"/>
    <d v="2015-08-26T23:43:42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e v="#DIV/0!"/>
    <x v="1"/>
    <s v="musical"/>
    <d v="2015-06-17T16:27:59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.4125000000000001"/>
    <n v="666.66666666666663"/>
    <x v="1"/>
    <s v="musical"/>
    <d v="2015-04-01T08:59:32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e v="#DIV/0!"/>
    <x v="1"/>
    <s v="musical"/>
    <d v="2015-08-20T06:37:31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46.36363636363636"/>
    <n v="152.77777777777777"/>
    <x v="1"/>
    <s v="musical"/>
    <d v="2015-02-22T06:40:07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03.49999999999999"/>
    <n v="60.975609756097562"/>
    <x v="1"/>
    <s v="plays"/>
    <d v="2014-07-07T14:31:17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19.32315789473684"/>
    <n v="42.035398230088497"/>
    <x v="1"/>
    <s v="plays"/>
    <d v="2014-05-19T15:17:38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25.76666666666667"/>
    <n v="50"/>
    <x v="1"/>
    <s v="plays"/>
    <d v="2012-04-14T22:28:39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19.74347826086958"/>
    <n v="71.428571428571431"/>
    <x v="1"/>
    <s v="plays"/>
    <d v="2014-07-14T14:04:40"/>
    <d v="2014-08-15T02:00:00"/>
    <x v="3211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26.25"/>
    <n v="42.553191489361701"/>
    <x v="1"/>
    <s v="plays"/>
    <d v="2014-07-09T19:05:51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00.11666666666667"/>
    <n v="127.65957446808511"/>
    <x v="1"/>
    <s v="plays"/>
    <d v="2015-06-16T18:19:19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02.13333333333334"/>
    <n v="104.34782608695652"/>
    <x v="1"/>
    <s v="plays"/>
    <d v="2015-11-29T19:01:13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n v="100.35142857142858"/>
    <n v="261.19402985074629"/>
    <x v="1"/>
    <s v="plays"/>
    <d v="2015-08-03T15:57:51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00.05"/>
    <n v="57.142857142857146"/>
    <x v="1"/>
    <s v="plays"/>
    <d v="2015-06-10T11:06:11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16.02222222222223"/>
    <n v="43.269230769230766"/>
    <x v="1"/>
    <s v="plays"/>
    <d v="2016-10-05T13:06:24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02.1"/>
    <n v="65.217391304347828"/>
    <x v="1"/>
    <s v="plays"/>
    <d v="2014-11-28T00:03:06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00.11000000000001"/>
    <n v="168.0672268907563"/>
    <x v="1"/>
    <s v="plays"/>
    <d v="2015-02-15T23:35:47"/>
    <d v="2015-03-22T22:35:47"/>
    <x v="3219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00.84"/>
    <n v="254.23728813559322"/>
    <x v="1"/>
    <s v="plays"/>
    <d v="2017-02-06T20:00:04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03.42499999999998"/>
    <n v="35.398230088495573"/>
    <x v="1"/>
    <s v="plays"/>
    <d v="2015-05-31T16:43:23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24.8"/>
    <n v="29.761904761904763"/>
    <x v="1"/>
    <s v="plays"/>
    <d v="2015-09-23T13:58:17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09.51612903225806"/>
    <n v="41.891891891891895"/>
    <x v="1"/>
    <s v="plays"/>
    <d v="2015-07-21T20:02:56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02.03333333333333"/>
    <n v="138.88888888888889"/>
    <x v="1"/>
    <s v="plays"/>
    <d v="2016-11-23T20:25:13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02.35000000000001"/>
    <n v="51.282051282051285"/>
    <x v="1"/>
    <s v="plays"/>
    <d v="2016-05-13T13:25:38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04.16666666666667"/>
    <n v="57.142857142857146"/>
    <x v="1"/>
    <s v="plays"/>
    <d v="2015-09-30T14:00:12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25"/>
    <n v="40"/>
    <x v="1"/>
    <s v="plays"/>
    <d v="2016-12-18T21:10:36"/>
    <d v="2017-01-17T21:10:36"/>
    <x v="3227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02.34285714285714"/>
    <n v="189.18918918918919"/>
    <x v="1"/>
    <s v="plays"/>
    <d v="2015-11-15T17:01:24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07.86500000000001"/>
    <n v="99.009900990099013"/>
    <x v="1"/>
    <s v="plays"/>
    <d v="2014-10-21T06:59:58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09.88461538461539"/>
    <n v="70.270270270270274"/>
    <x v="1"/>
    <s v="plays"/>
    <d v="2014-09-16T04:02:06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61"/>
    <n v="35.714285714285715"/>
    <x v="1"/>
    <s v="plays"/>
    <d v="2016-03-17T22:39:07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31.20000000000002"/>
    <n v="38.46153846153846"/>
    <x v="1"/>
    <s v="plays"/>
    <d v="2016-04-03T19:31:57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18.8"/>
    <n v="81.967213114754102"/>
    <x v="1"/>
    <s v="plays"/>
    <d v="2017-01-31T19:19:15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00.39275000000001"/>
    <n v="34.782608695652172"/>
    <x v="1"/>
    <s v="plays"/>
    <d v="2016-12-30T18:56:48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03.20666666666666"/>
    <n v="82.872928176795583"/>
    <x v="1"/>
    <s v="plays"/>
    <d v="2016-06-01T08:20:51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00.6"/>
    <n v="181.81818181818181"/>
    <x v="1"/>
    <s v="plays"/>
    <d v="2016-11-28T22:00:33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00.78754285714287"/>
    <n v="130.11152416356876"/>
    <x v="1"/>
    <s v="plays"/>
    <d v="2015-09-05T11:23:04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12.32142857142857"/>
    <n v="35.443037974683541"/>
    <x v="1"/>
    <s v="plays"/>
    <d v="2015-06-01T12:14:58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05.91914022517912"/>
    <n v="56.365384615384613"/>
    <x v="1"/>
    <s v="plays"/>
    <d v="2015-10-01T02:08:13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00.56666666666668"/>
    <n v="88.235294117647058"/>
    <x v="1"/>
    <s v="plays"/>
    <d v="2017-01-19T16:39:08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15.30588235294117"/>
    <n v="50.898203592814369"/>
    <x v="1"/>
    <s v="plays"/>
    <d v="2014-09-11T07:47:50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n v="127.30419999999999"/>
    <n v="54.644808743169399"/>
    <x v="1"/>
    <s v="plays"/>
    <d v="2014-08-20T18:08:12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02.83750000000001"/>
    <n v="112.67605633802818"/>
    <x v="1"/>
    <s v="plays"/>
    <d v="2015-09-15T02:19:22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02.9375"/>
    <n v="23.188405797101449"/>
    <x v="1"/>
    <s v="plays"/>
    <d v="2016-11-01T16:39:42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04.3047619047619"/>
    <n v="77.777777777777771"/>
    <x v="1"/>
    <s v="plays"/>
    <d v="2015-05-11T14:24:18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11.22000000000001"/>
    <n v="51.813471502590673"/>
    <x v="1"/>
    <s v="plays"/>
    <d v="2015-08-14T11:20:00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05.86"/>
    <n v="43.859649122807021"/>
    <x v="1"/>
    <s v="plays"/>
    <d v="2015-06-12T10:25:12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00.79166666666666"/>
    <n v="60"/>
    <x v="1"/>
    <s v="plays"/>
    <d v="2015-03-05T21:19:17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04.92727272727274"/>
    <n v="62.5"/>
    <x v="1"/>
    <s v="plays"/>
    <d v="2015-05-21T17:55:14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01.55199999999999"/>
    <n v="117.37089201877934"/>
    <x v="1"/>
    <s v="plays"/>
    <d v="2014-10-06T17:48:44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10.73333333333333"/>
    <n v="75"/>
    <x v="1"/>
    <s v="plays"/>
    <d v="2015-05-22T17:32:46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27.82222222222221"/>
    <n v="45"/>
    <x v="1"/>
    <s v="plays"/>
    <d v="2016-08-08T11:20:40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n v="101.82500000000002"/>
    <n v="173.91304347826087"/>
    <x v="1"/>
    <s v="plays"/>
    <d v="2016-08-20T13:50:28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01.25769230769231"/>
    <n v="69.892473118279568"/>
    <x v="1"/>
    <s v="plays"/>
    <d v="2015-02-24T02:03:29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75"/>
    <n v="16.666666666666668"/>
    <x v="1"/>
    <s v="plays"/>
    <d v="2014-09-07T18:26:15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28.06"/>
    <n v="56.81818181818182"/>
    <x v="1"/>
    <s v="plays"/>
    <d v="2015-05-20T13:46:17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06.29949999999999"/>
    <n v="48.780487804878049"/>
    <x v="1"/>
    <s v="plays"/>
    <d v="2017-01-23T13:25:52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05.21428571428571"/>
    <n v="93.333333333333329"/>
    <x v="1"/>
    <s v="plays"/>
    <d v="2014-12-09T21:17:41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06.16782608695652"/>
    <n v="237.11340206185568"/>
    <x v="1"/>
    <s v="plays"/>
    <d v="2016-09-01T18:15:45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09.24000000000001"/>
    <n v="68.493150684931507"/>
    <x v="1"/>
    <s v="plays"/>
    <d v="2015-10-26T16:08:38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00.45454545454547"/>
    <n v="67.34693877551021"/>
    <x v="1"/>
    <s v="plays"/>
    <d v="2015-06-16T17:24:36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03.04098360655738"/>
    <n v="91.044776119402982"/>
    <x v="1"/>
    <s v="plays"/>
    <d v="2014-11-21T07:34:22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12.1664"/>
    <n v="36.764705882352942"/>
    <x v="1"/>
    <s v="plays"/>
    <d v="2015-10-07T12:23:08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03"/>
    <n v="51.020408163265309"/>
    <x v="1"/>
    <s v="plays"/>
    <d v="2015-01-12T19:12:18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64"/>
    <n v="42.857142857142854"/>
    <x v="1"/>
    <s v="plays"/>
    <d v="2015-11-03T17:05:15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31.28333333333333"/>
    <n v="36.809815950920246"/>
    <x v="1"/>
    <s v="plays"/>
    <d v="2015-05-12T12:52:02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02.1"/>
    <n v="52.083333333333336"/>
    <x v="1"/>
    <s v="plays"/>
    <d v="2015-06-17T18:11:00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28"/>
    <n v="47.61904761904762"/>
    <x v="1"/>
    <s v="plays"/>
    <d v="2016-08-08T21:42:08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01.49999999999999"/>
    <n v="114.28571428571429"/>
    <x v="1"/>
    <s v="plays"/>
    <d v="2015-05-13T09:29:57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01.66666666666666"/>
    <n v="60"/>
    <x v="1"/>
    <s v="plays"/>
    <d v="2015-06-12T12:47:45"/>
    <d v="2015-07-12T12:47:45"/>
    <x v="3270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30"/>
    <n v="29.411764705882351"/>
    <x v="1"/>
    <s v="plays"/>
    <d v="2014-10-03T10:29:35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54.43"/>
    <n v="68.965517241379317"/>
    <x v="1"/>
    <s v="plays"/>
    <d v="2015-10-07T12:00:09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07.4"/>
    <n v="190.47619047619048"/>
    <x v="1"/>
    <s v="plays"/>
    <d v="2016-08-29T19:14:02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01.32258064516128"/>
    <n v="54.195804195804193"/>
    <x v="1"/>
    <s v="plays"/>
    <d v="2016-01-31T16:54:32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00.27777777777777"/>
    <n v="150"/>
    <x v="1"/>
    <s v="plays"/>
    <d v="2015-01-13T21:07:51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16.84444444444443"/>
    <n v="45"/>
    <x v="1"/>
    <s v="plays"/>
    <d v="2016-02-26T22:47:59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08.60000000000001"/>
    <n v="50"/>
    <x v="1"/>
    <s v="plays"/>
    <d v="2014-10-19T16:23:26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03.4"/>
    <n v="73.529411764705884"/>
    <x v="1"/>
    <s v="plays"/>
    <d v="2015-04-30T20:21:43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14.27586206896552"/>
    <n v="92.063492063492063"/>
    <x v="1"/>
    <s v="plays"/>
    <d v="2016-03-02T02:27:39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03"/>
    <n v="66.666666666666671"/>
    <x v="1"/>
    <s v="plays"/>
    <d v="2015-04-27T18:09:58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21.6"/>
    <n v="106.38297872340425"/>
    <x v="1"/>
    <s v="plays"/>
    <d v="2015-08-03T00:28:25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02.6467741935484"/>
    <n v="130.80168776371309"/>
    <x v="1"/>
    <s v="plays"/>
    <d v="2016-03-16T04:39:48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04.75000000000001"/>
    <n v="17.021276595744681"/>
    <x v="1"/>
    <s v="plays"/>
    <d v="2016-01-10T17:51:38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01.6"/>
    <n v="200"/>
    <x v="1"/>
    <s v="plays"/>
    <d v="2016-01-11T21:14:13"/>
    <d v="2016-01-29T05:59:00"/>
    <x v="3284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12.10242048409683"/>
    <n v="61.716049382716051"/>
    <x v="1"/>
    <s v="plays"/>
    <d v="2017-01-27T22:37:06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01.76666666666667"/>
    <n v="122.95081967213115"/>
    <x v="1"/>
    <s v="plays"/>
    <d v="2016-07-16T20:09:42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00"/>
    <n v="73.529411764705884"/>
    <x v="1"/>
    <s v="plays"/>
    <d v="2015-11-03T18:00:28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00.26489999999998"/>
    <n v="48.309178743961354"/>
    <x v="1"/>
    <s v="plays"/>
    <d v="2016-05-15T18:35:15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33.04200000000003"/>
    <n v="20"/>
    <x v="1"/>
    <s v="plays"/>
    <d v="2017-01-23T08:50:02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n v="121.2"/>
    <n v="27.777777777777779"/>
    <x v="1"/>
    <s v="plays"/>
    <d v="2017-02-09T12:21:31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13.99999999999999"/>
    <n v="35.714285714285715"/>
    <x v="1"/>
    <s v="plays"/>
    <d v="2015-08-16T16:51:40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86.13861386138615"/>
    <n v="6.7333333333333334"/>
    <x v="1"/>
    <s v="plays"/>
    <d v="2015-10-05T18:29:08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70.44444444444446"/>
    <n v="49.450549450549453"/>
    <x v="1"/>
    <s v="plays"/>
    <d v="2017-02-02T10:12:32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18.33333333333333"/>
    <n v="25"/>
    <x v="1"/>
    <s v="plays"/>
    <d v="2015-05-17T12:59:14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02.85857142857142"/>
    <n v="25.925925925925927"/>
    <x v="1"/>
    <s v="plays"/>
    <d v="2016-08-27T10:37:09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44.06666666666666"/>
    <n v="31.914893617021278"/>
    <x v="1"/>
    <s v="plays"/>
    <d v="2015-11-01T18:09:32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00.07272727272726"/>
    <n v="125"/>
    <x v="1"/>
    <s v="plays"/>
    <d v="2015-07-08T18:30:56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01.73"/>
    <n v="138.88888888888889"/>
    <x v="1"/>
    <s v="plays"/>
    <d v="2015-08-23T22:59:28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16.19999999999999"/>
    <n v="47.61904761904762"/>
    <x v="1"/>
    <s v="plays"/>
    <d v="2015-09-14T22:01:03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36.16666666666666"/>
    <n v="34.090909090909093"/>
    <x v="1"/>
    <s v="plays"/>
    <d v="2015-04-08T17:51:02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33.46666666666667"/>
    <n v="42.857142857142854"/>
    <x v="1"/>
    <s v="plays"/>
    <d v="2016-06-17T17:39:36"/>
    <d v="2016-08-01T06:59:00"/>
    <x v="3301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03.39285714285715"/>
    <n v="168"/>
    <x v="1"/>
    <s v="plays"/>
    <d v="2016-11-07T08:26:16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15.88888888888889"/>
    <n v="51.428571428571431"/>
    <x v="1"/>
    <s v="plays"/>
    <d v="2015-02-21T15:38:04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04.51666666666665"/>
    <n v="85.714285714285708"/>
    <x v="1"/>
    <s v="plays"/>
    <d v="2016-11-22T14:59:12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02.02500000000001"/>
    <n v="200"/>
    <x v="1"/>
    <s v="plays"/>
    <d v="2015-07-01T20:32:28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75.33333333333334"/>
    <n v="27.777777777777779"/>
    <x v="1"/>
    <s v="plays"/>
    <d v="2016-05-03T05:15:42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06.67999999999999"/>
    <n v="50"/>
    <x v="1"/>
    <s v="plays"/>
    <d v="2016-04-15T01:22:19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22.28571428571429"/>
    <n v="61.403508771929822"/>
    <x v="1"/>
    <s v="plays"/>
    <d v="2016-03-23T21:02:45"/>
    <d v="2016-04-13T21:02:45"/>
    <x v="3308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59.42857142857144"/>
    <n v="11.290322580645162"/>
    <x v="1"/>
    <s v="plays"/>
    <d v="2016-09-15T15:36:18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00.07692307692308"/>
    <n v="209.67741935483872"/>
    <x v="1"/>
    <s v="plays"/>
    <d v="2015-09-06T22:17:05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09.84"/>
    <n v="55.555555555555557"/>
    <x v="1"/>
    <s v="plays"/>
    <d v="2015-09-17T07:00:10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00.03999999999999"/>
    <n v="60.975609756097562"/>
    <x v="1"/>
    <s v="plays"/>
    <d v="2016-10-21T19:25:46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16.05000000000001"/>
    <n v="68.965517241379317"/>
    <x v="1"/>
    <s v="plays"/>
    <d v="2016-01-13T05:51:57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10.75"/>
    <n v="13.793103448275861"/>
    <x v="1"/>
    <s v="plays"/>
    <d v="2015-04-11T06:25:11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10.00000000000001"/>
    <n v="44.943820224719104"/>
    <x v="1"/>
    <s v="plays"/>
    <d v="2016-04-06T07:17:21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n v="100.08673425918037"/>
    <n v="93.896000000000001"/>
    <x v="1"/>
    <s v="plays"/>
    <d v="2014-07-06T20:54:35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06.19047619047619"/>
    <n v="58.333333333333336"/>
    <x v="1"/>
    <s v="plays"/>
    <d v="2016-05-09T00:57:04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25.6"/>
    <n v="62.5"/>
    <x v="1"/>
    <s v="plays"/>
    <d v="2016-03-02T07:14:53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08"/>
    <n v="31.25"/>
    <x v="1"/>
    <s v="plays"/>
    <d v="2014-12-17T14:03:06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01"/>
    <n v="65.78947368421052"/>
    <x v="1"/>
    <s v="plays"/>
    <d v="2016-05-23T01:05:57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07.4"/>
    <n v="33.333333333333336"/>
    <x v="1"/>
    <s v="plays"/>
    <d v="2014-10-02T02:24:25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01.51515151515152"/>
    <n v="143.47826086956522"/>
    <x v="1"/>
    <s v="plays"/>
    <d v="2016-05-31T00:14:56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25.89999999999999"/>
    <n v="20.408163265306122"/>
    <x v="1"/>
    <s v="plays"/>
    <d v="2016-08-26T08:46:48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01.66666666666666"/>
    <n v="150"/>
    <x v="1"/>
    <s v="plays"/>
    <d v="2016-05-22T13:59:50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12.5"/>
    <n v="26.666666666666668"/>
    <x v="1"/>
    <s v="plays"/>
    <d v="2015-03-01T18:51:17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01.375"/>
    <n v="140.35087719298247"/>
    <x v="1"/>
    <s v="plays"/>
    <d v="2015-02-06T17:08:25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01.25"/>
    <n v="24.242424242424242"/>
    <x v="1"/>
    <s v="plays"/>
    <d v="2016-04-08T08:59:26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46.38888888888889"/>
    <n v="200"/>
    <x v="1"/>
    <s v="plays"/>
    <d v="2014-07-02T13:48:03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16.8"/>
    <n v="38.46153846153846"/>
    <x v="1"/>
    <s v="plays"/>
    <d v="2014-07-17T07:45:08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06.26666666666667"/>
    <n v="21.739130434782609"/>
    <x v="1"/>
    <s v="plays"/>
    <d v="2015-03-02T21:17:48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04.52"/>
    <n v="76.92307692307692"/>
    <x v="1"/>
    <s v="plays"/>
    <d v="2015-09-01T16:44:46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00"/>
    <n v="72.289156626506028"/>
    <x v="1"/>
    <s v="plays"/>
    <d v="2014-06-19T20:38:50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04.57142857142858"/>
    <n v="31.531531531531531"/>
    <x v="1"/>
    <s v="plays"/>
    <d v="2015-05-24T16:14:40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38.62051149573753"/>
    <n v="84.152173913043484"/>
    <x v="1"/>
    <s v="plays"/>
    <d v="2015-06-30T12:30:22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00.32000000000001"/>
    <n v="79.365079365079367"/>
    <x v="1"/>
    <s v="plays"/>
    <d v="2014-07-07T16:10:46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00"/>
    <n v="27.777777777777779"/>
    <x v="1"/>
    <s v="plays"/>
    <d v="2016-03-08T09:34:06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10.2"/>
    <n v="73.529411764705884"/>
    <x v="1"/>
    <s v="plays"/>
    <d v="2014-09-19T06:46:07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02.18"/>
    <n v="133.92857142857142"/>
    <x v="1"/>
    <s v="plays"/>
    <d v="2017-02-03T13:48:00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04.35000000000001"/>
    <n v="170.21276595744681"/>
    <x v="1"/>
    <s v="plays"/>
    <d v="2016-06-28T15:58:38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38.16666666666666"/>
    <n v="78.94736842105263"/>
    <x v="1"/>
    <s v="plays"/>
    <d v="2016-11-11T23:22:34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00"/>
    <n v="119.64285714285714"/>
    <x v="1"/>
    <s v="plays"/>
    <d v="2016-05-20T19:10:21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01.66666666666666"/>
    <n v="76.92307692307692"/>
    <x v="1"/>
    <s v="plays"/>
    <d v="2015-02-27T07:06:50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71.42857142857142"/>
    <n v="30.434782608695652"/>
    <x v="1"/>
    <s v="plays"/>
    <d v="2016-03-23T21:59:44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01.44444444444444"/>
    <n v="112.5"/>
    <x v="1"/>
    <s v="plays"/>
    <d v="2014-07-31T04:48:13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30"/>
    <n v="38.46153846153846"/>
    <x v="1"/>
    <s v="plays"/>
    <d v="2015-02-18T02:32:48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10.00000000000001"/>
    <n v="83.333333333333329"/>
    <x v="1"/>
    <s v="plays"/>
    <d v="2015-02-19T00:35:10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19.44999999999999"/>
    <n v="90.909090909090907"/>
    <x v="1"/>
    <s v="plays"/>
    <d v="2016-04-24T13:14:14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00.2909090909091"/>
    <n v="69.620253164556956"/>
    <x v="1"/>
    <s v="plays"/>
    <d v="2016-04-06T13:24:40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53.4"/>
    <n v="71.428571428571431"/>
    <x v="1"/>
    <s v="plays"/>
    <d v="2016-05-23T02:39:32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04.42857142857143"/>
    <n v="68.627450980392155"/>
    <x v="1"/>
    <s v="plays"/>
    <d v="2015-10-25T16:50:11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01.1"/>
    <n v="92.592592592592595"/>
    <x v="1"/>
    <s v="plays"/>
    <d v="2014-06-16T09:29:25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07.52"/>
    <n v="71.428571428571431"/>
    <x v="1"/>
    <s v="plays"/>
    <d v="2016-05-05T23:49:38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15"/>
    <n v="11.363636363636363"/>
    <x v="1"/>
    <s v="plays"/>
    <d v="2016-04-19T10:22:30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01.93333333333334"/>
    <n v="54.545454545454547"/>
    <x v="1"/>
    <s v="plays"/>
    <d v="2015-09-23T17:26:46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26.28571428571429"/>
    <n v="116.66666666666667"/>
    <x v="1"/>
    <s v="plays"/>
    <d v="2016-04-29T14:52:07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01.4"/>
    <n v="55.555555555555557"/>
    <x v="1"/>
    <s v="plays"/>
    <d v="2016-06-15T19:34:32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01"/>
    <n v="95.238095238095241"/>
    <x v="1"/>
    <s v="plays"/>
    <d v="2014-07-02T10:01:50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02.99000000000001"/>
    <n v="61.728395061728392"/>
    <x v="1"/>
    <s v="plays"/>
    <d v="2014-10-20T07:27:59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06.25"/>
    <n v="173.91304347826087"/>
    <x v="1"/>
    <s v="plays"/>
    <d v="2017-01-11T01:22:14"/>
    <d v="2017-02-25T01:22:14"/>
    <x v="3359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01.37777777777779"/>
    <n v="125"/>
    <x v="1"/>
    <s v="plays"/>
    <d v="2016-11-23T01:59:03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13.46000000000001"/>
    <n v="73.529411764705884"/>
    <x v="1"/>
    <s v="plays"/>
    <d v="2014-08-15T00:36:30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18.00000000000003"/>
    <n v="25"/>
    <x v="1"/>
    <s v="plays"/>
    <d v="2015-02-21T02:11:57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01.41935483870968"/>
    <n v="298.07692307692309"/>
    <x v="1"/>
    <s v="plays"/>
    <d v="2014-07-31T18:30:45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05.93333333333332"/>
    <n v="41.666666666666664"/>
    <x v="1"/>
    <s v="plays"/>
    <d v="2016-02-22T23:27:29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04"/>
    <n v="833.33333333333337"/>
    <x v="1"/>
    <s v="plays"/>
    <d v="2015-11-13T02:26:32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21"/>
    <n v="27.777777777777779"/>
    <x v="1"/>
    <s v="plays"/>
    <d v="2015-04-13T01:37:17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18.66666666666667"/>
    <n v="25"/>
    <x v="1"/>
    <s v="plays"/>
    <d v="2015-07-07T22:24:54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04.60000000000001"/>
    <n v="43.478260869565219"/>
    <x v="1"/>
    <s v="plays"/>
    <d v="2014-11-26T04:47:39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03.89999999999999"/>
    <n v="92.592592592592595"/>
    <x v="1"/>
    <s v="plays"/>
    <d v="2016-11-16T00:59:40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17.73333333333333"/>
    <n v="57.692307692307693"/>
    <x v="1"/>
    <s v="plays"/>
    <d v="2016-11-16T08:01:25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38.5"/>
    <n v="22.222222222222221"/>
    <x v="1"/>
    <s v="plays"/>
    <d v="2015-11-04T20:59:25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03.49999999999999"/>
    <n v="37.037037037037038"/>
    <x v="1"/>
    <s v="plays"/>
    <d v="2014-08-04T13:09:16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00.25"/>
    <n v="66.666666666666671"/>
    <x v="1"/>
    <s v="plays"/>
    <d v="2015-06-24T20:30:40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06.57142857142856"/>
    <n v="67.307692307692307"/>
    <x v="1"/>
    <s v="plays"/>
    <d v="2015-09-28T17:33:36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00"/>
    <n v="176.47058823529412"/>
    <x v="1"/>
    <s v="plays"/>
    <d v="2014-05-06T14:39:33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00.01249999999999"/>
    <n v="421.05263157894734"/>
    <x v="1"/>
    <s v="plays"/>
    <d v="2015-02-24T16:49:54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01.05"/>
    <n v="103.8961038961039"/>
    <x v="1"/>
    <s v="plays"/>
    <d v="2015-02-18T17:34:59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07.63636363636364"/>
    <n v="26.19047619047619"/>
    <x v="1"/>
    <s v="plays"/>
    <d v="2014-08-07T08:31:46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03.64999999999999"/>
    <n v="52.631578947368418"/>
    <x v="1"/>
    <s v="plays"/>
    <d v="2015-08-09T12:20:00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04.43333333333334"/>
    <n v="107.14285714285714"/>
    <x v="1"/>
    <s v="plays"/>
    <d v="2014-10-25T22:52:58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02.25"/>
    <n v="83.333333333333329"/>
    <x v="1"/>
    <s v="plays"/>
    <d v="2015-02-09T04:26:23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00.74285714285713"/>
    <n v="76.086956521739125"/>
    <x v="1"/>
    <s v="plays"/>
    <d v="2016-07-08T10:20:56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11.71428571428572"/>
    <n v="58.333333333333336"/>
    <x v="1"/>
    <s v="plays"/>
    <d v="2016-06-03T18:47:00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00.01100000000001"/>
    <n v="93.75"/>
    <x v="1"/>
    <s v="plays"/>
    <d v="2015-10-15T02:06:08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00"/>
    <n v="133.33333333333334"/>
    <x v="1"/>
    <s v="plays"/>
    <d v="2014-11-10T20:49:12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05"/>
    <n v="48.780487804878049"/>
    <x v="1"/>
    <s v="plays"/>
    <d v="2014-11-03T15:28:26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16.86666666666667"/>
    <n v="85.714285714285708"/>
    <x v="1"/>
    <s v="plays"/>
    <d v="2014-11-04T18:18:08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03.8"/>
    <n v="33.333333333333336"/>
    <x v="1"/>
    <s v="plays"/>
    <d v="2015-05-19T11:04:01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14.5"/>
    <n v="161.29032258064515"/>
    <x v="1"/>
    <s v="plays"/>
    <d v="2016-05-04T13:31:22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02.4"/>
    <n v="68.181818181818187"/>
    <x v="1"/>
    <s v="plays"/>
    <d v="2014-06-25T18:35:45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23"/>
    <n v="27.777777777777779"/>
    <x v="1"/>
    <s v="plays"/>
    <d v="2014-07-10T13:05:48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00"/>
    <n v="41.666666666666664"/>
    <x v="1"/>
    <s v="plays"/>
    <d v="2016-03-17T20:17:35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05.80000000000001"/>
    <n v="34.090909090909093"/>
    <x v="1"/>
    <s v="plays"/>
    <d v="2014-10-11T22:07:10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42.36363636363635"/>
    <n v="20.37037037037037"/>
    <x v="1"/>
    <s v="plays"/>
    <d v="2014-06-27T14:17:25"/>
    <d v="2014-07-27T14:17:25"/>
    <x v="3394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84"/>
    <n v="13.157894736842104"/>
    <x v="1"/>
    <s v="plays"/>
    <d v="2015-05-16T17:05:44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04.33333333333333"/>
    <n v="53.571428571428569"/>
    <x v="1"/>
    <s v="plays"/>
    <d v="2014-05-05T10:43:09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12.00000000000001"/>
    <n v="10.416666666666666"/>
    <x v="1"/>
    <s v="plays"/>
    <d v="2016-01-09T11:28:49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11.07499999999999"/>
    <n v="61.53846153846154"/>
    <x v="1"/>
    <s v="plays"/>
    <d v="2014-10-29T18:02:56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03.75000000000001"/>
    <n v="26.086956521739129"/>
    <x v="1"/>
    <s v="plays"/>
    <d v="2015-01-22T22:05:25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00.41"/>
    <n v="117.64705882352941"/>
    <x v="1"/>
    <s v="plays"/>
    <d v="2014-07-14T22:53:34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01.86206896551724"/>
    <n v="43.939393939393938"/>
    <x v="1"/>
    <s v="plays"/>
    <d v="2015-07-08T17:22:26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09.76666666666665"/>
    <n v="90.909090909090907"/>
    <x v="1"/>
    <s v="plays"/>
    <d v="2015-10-13T14:50:43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00"/>
    <n v="117.64705882352941"/>
    <x v="1"/>
    <s v="plays"/>
    <d v="2015-05-26T11:05:24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22"/>
    <n v="166.66666666666666"/>
    <x v="1"/>
    <s v="plays"/>
    <d v="2015-05-28T12:05:02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37.57142857142856"/>
    <n v="20.588235294117649"/>
    <x v="1"/>
    <s v="plays"/>
    <d v="2016-02-10T00:24:46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00.31000000000002"/>
    <n v="109.89010989010988"/>
    <x v="1"/>
    <s v="plays"/>
    <d v="2014-06-01T11:49:36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n v="107.1"/>
    <n v="29.850746268656717"/>
    <x v="1"/>
    <s v="plays"/>
    <d v="2014-06-06T10:08:09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11"/>
    <n v="27.777777777777779"/>
    <x v="1"/>
    <s v="plays"/>
    <d v="2014-06-18T23:48:24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23.6"/>
    <n v="23.80952380952381"/>
    <x v="1"/>
    <s v="plays"/>
    <d v="2016-06-23T19:32:38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08.5"/>
    <n v="75"/>
    <x v="1"/>
    <s v="plays"/>
    <d v="2016-05-10T00:59:50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03.56666666666668"/>
    <n v="192.30769230769232"/>
    <x v="1"/>
    <s v="plays"/>
    <d v="2015-09-18T00:32:52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00"/>
    <n v="115.38461538461539"/>
    <x v="1"/>
    <s v="plays"/>
    <d v="2014-08-28T23:01:02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30"/>
    <n v="35.714285714285715"/>
    <x v="1"/>
    <s v="plays"/>
    <d v="2015-02-18T17:35:38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03.49999999999999"/>
    <n v="68.181818181818187"/>
    <x v="1"/>
    <s v="plays"/>
    <d v="2016-11-01T19:58:45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00"/>
    <n v="22.222222222222221"/>
    <x v="1"/>
    <s v="plays"/>
    <d v="2016-04-07T03:27:36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19.6"/>
    <n v="133.33333333333334"/>
    <x v="1"/>
    <s v="plays"/>
    <d v="2015-03-26T09:54:05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00.00058823529412"/>
    <n v="37.777777777777779"/>
    <x v="1"/>
    <s v="plays"/>
    <d v="2014-09-12T21:55:48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00.875"/>
    <n v="71.428571428571431"/>
    <x v="1"/>
    <s v="plays"/>
    <d v="2014-04-23T20:01:47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06.54545454545455"/>
    <n v="59.782608695652172"/>
    <x v="1"/>
    <s v="plays"/>
    <d v="2016-03-19T19:43:05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38"/>
    <n v="20.588235294117649"/>
    <x v="1"/>
    <s v="plays"/>
    <d v="2016-02-05T02:10:02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01.15"/>
    <n v="102.04081632653062"/>
    <x v="1"/>
    <s v="plays"/>
    <d v="2015-02-02T18:59:23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09.1"/>
    <n v="65.217391304347828"/>
    <x v="1"/>
    <s v="plays"/>
    <d v="2015-11-15T13:29:36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40"/>
    <n v="25"/>
    <x v="1"/>
    <s v="plays"/>
    <d v="2015-03-25T21:52:21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03.58333333333334"/>
    <n v="78.94736842105263"/>
    <x v="1"/>
    <s v="plays"/>
    <d v="2015-01-14T16:14:44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02.97033333333331"/>
    <n v="288.46153846153845"/>
    <x v="1"/>
    <s v="plays"/>
    <d v="2014-09-02T14:48:56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08.13333333333333"/>
    <n v="43.103448275862071"/>
    <x v="1"/>
    <s v="plays"/>
    <d v="2014-09-02T01:21:43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00"/>
    <n v="51.724137931034484"/>
    <x v="1"/>
    <s v="plays"/>
    <d v="2014-06-02T15:29:12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02.75000000000001"/>
    <n v="39.215686274509807"/>
    <x v="1"/>
    <s v="plays"/>
    <d v="2015-02-03T17:17:27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30"/>
    <n v="12.5"/>
    <x v="1"/>
    <s v="plays"/>
    <d v="2016-10-19T00:31:01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08.54949999999999"/>
    <n v="27.777777777777779"/>
    <x v="1"/>
    <s v="plays"/>
    <d v="2014-06-30T22:41:41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00"/>
    <n v="95.238095238095241"/>
    <x v="1"/>
    <s v="plays"/>
    <d v="2014-07-19T17:32:33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09.65"/>
    <n v="47.61904761904762"/>
    <x v="1"/>
    <s v="plays"/>
    <d v="2016-01-11T13:56:54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n v="100.26315789473684"/>
    <n v="133.80281690140845"/>
    <x v="1"/>
    <s v="plays"/>
    <d v="2014-05-17T01:30:55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05.55000000000001"/>
    <n v="59.523809523809526"/>
    <x v="1"/>
    <s v="plays"/>
    <d v="2014-06-10T09:07:49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12.00000000000001"/>
    <n v="52.631578947368418"/>
    <x v="1"/>
    <s v="plays"/>
    <d v="2016-07-21T14:48:13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05.89999999999999"/>
    <n v="135.13513513513513"/>
    <x v="1"/>
    <s v="plays"/>
    <d v="2014-07-31T12:59:53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01"/>
    <n v="83.333333333333329"/>
    <x v="1"/>
    <s v="plays"/>
    <d v="2015-07-20T17:03:40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04.2"/>
    <n v="178.57142857142858"/>
    <x v="1"/>
    <s v="plays"/>
    <d v="2015-04-06T22:16:07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34.67833333333334"/>
    <n v="66.666666666666671"/>
    <x v="1"/>
    <s v="plays"/>
    <d v="2016-01-05T21:52:10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05.2184"/>
    <n v="60.975609756097562"/>
    <x v="1"/>
    <s v="plays"/>
    <d v="2014-06-19T02:57:08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02.60000000000001"/>
    <n v="58.139534883720927"/>
    <x v="1"/>
    <s v="plays"/>
    <d v="2015-10-17T10:18:41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00"/>
    <n v="31.25"/>
    <x v="1"/>
    <s v="plays"/>
    <d v="2015-04-30T20:11:12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85.5"/>
    <n v="22.222222222222221"/>
    <x v="1"/>
    <s v="plays"/>
    <d v="2014-08-10T12:35:46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89"/>
    <n v="15"/>
    <x v="1"/>
    <s v="plays"/>
    <d v="2016-05-31T06:59:46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00"/>
    <n v="64.516129032258064"/>
    <x v="1"/>
    <s v="plays"/>
    <d v="2015-09-25T12:43:56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08.2"/>
    <n v="40"/>
    <x v="1"/>
    <s v="plays"/>
    <d v="2015-01-12T19:58:45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07.80000000000001"/>
    <n v="71.428571428571431"/>
    <x v="1"/>
    <s v="plays"/>
    <d v="2016-02-02T21:20:12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09.76190476190477"/>
    <n v="46.666666666666664"/>
    <x v="1"/>
    <s v="plays"/>
    <d v="2014-11-17T02:51:29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70.625"/>
    <n v="40"/>
    <x v="1"/>
    <s v="plays"/>
    <d v="2016-06-11T01:15:38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52"/>
    <n v="12.820512820512821"/>
    <x v="1"/>
    <s v="plays"/>
    <d v="2015-02-01T16:54:31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01.23076923076924"/>
    <n v="40.625"/>
    <x v="1"/>
    <s v="plays"/>
    <d v="2015-03-25T17:22:07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53.19999999999999"/>
    <n v="27.027027027027028"/>
    <x v="1"/>
    <s v="plays"/>
    <d v="2014-06-30T15:20:26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28.33333333333334"/>
    <n v="21.428571428571427"/>
    <x v="1"/>
    <s v="plays"/>
    <d v="2016-06-14T23:29:16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00.71428571428571"/>
    <n v="33.333333333333336"/>
    <x v="1"/>
    <s v="plays"/>
    <d v="2014-07-01T16:45:59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00.64999999999999"/>
    <n v="144.92753623188406"/>
    <x v="1"/>
    <s v="plays"/>
    <d v="2016-09-13T18:00:27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91.3"/>
    <n v="187.5"/>
    <x v="1"/>
    <s v="plays"/>
    <d v="2014-07-01T04:56:07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40.19999999999999"/>
    <n v="36.363636363636367"/>
    <x v="1"/>
    <s v="plays"/>
    <d v="2015-01-12T16:57:37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24.33537832310839"/>
    <n v="36.222222222222221"/>
    <x v="1"/>
    <s v="plays"/>
    <d v="2015-01-07T04:51:43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26.2"/>
    <n v="13.888888888888889"/>
    <x v="1"/>
    <s v="plays"/>
    <d v="2016-04-20T11:31:00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90"/>
    <n v="26.315789473684209"/>
    <x v="1"/>
    <s v="plays"/>
    <d v="2014-08-01T12:39:12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39"/>
    <n v="41.666666666666664"/>
    <x v="1"/>
    <s v="plays"/>
    <d v="2016-09-30T15:11:19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02"/>
    <n v="14.705882352941176"/>
    <x v="1"/>
    <s v="plays"/>
    <d v="2015-06-24T21:33:48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03.38000000000001"/>
    <n v="87.719298245614041"/>
    <x v="1"/>
    <s v="plays"/>
    <d v="2016-08-30T22:03:05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02.3236"/>
    <n v="53.763440860215056"/>
    <x v="1"/>
    <s v="plays"/>
    <d v="2016-07-24T03:07:17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03"/>
    <n v="55.555555555555557"/>
    <x v="1"/>
    <s v="plays"/>
    <d v="2015-07-15T15:01:12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27.14285714285714"/>
    <n v="57.377049180327866"/>
    <x v="1"/>
    <s v="plays"/>
    <d v="2016-02-20T00:27:30"/>
    <d v="2016-04-19T23:27:30"/>
    <x v="3466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01"/>
    <n v="63.829787234042556"/>
    <x v="1"/>
    <s v="plays"/>
    <d v="2015-02-18T16:07:12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21.78"/>
    <n v="588.23529411764707"/>
    <x v="1"/>
    <s v="plays"/>
    <d v="2016-08-23T18:22:09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13.39285714285714"/>
    <n v="44.444444444444443"/>
    <x v="1"/>
    <s v="plays"/>
    <d v="2016-03-29T15:24:05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50"/>
    <n v="27.777777777777779"/>
    <x v="1"/>
    <s v="plays"/>
    <d v="2016-06-08T00:31:42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14.6"/>
    <n v="16.666666666666668"/>
    <x v="1"/>
    <s v="plays"/>
    <d v="2014-07-21T19:41:30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02.05"/>
    <n v="86.956521739130437"/>
    <x v="1"/>
    <s v="plays"/>
    <d v="2014-10-16T04:05:31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00"/>
    <n v="148.4848484848485"/>
    <x v="1"/>
    <s v="plays"/>
    <d v="2015-02-27T20:01:36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01"/>
    <n v="51.282051282051285"/>
    <x v="1"/>
    <s v="plays"/>
    <d v="2016-06-20T12:02:11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13.33333333333333"/>
    <n v="17.647058823529413"/>
    <x v="1"/>
    <s v="plays"/>
    <d v="2014-10-06T21:08:24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04"/>
    <n v="50"/>
    <x v="1"/>
    <s v="plays"/>
    <d v="2014-10-09T06:43:10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15.33333333333333"/>
    <n v="46.153846153846153"/>
    <x v="1"/>
    <s v="plays"/>
    <d v="2015-05-04T17:40:43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12.85000000000001"/>
    <n v="35.087719298245617"/>
    <x v="1"/>
    <s v="plays"/>
    <d v="2015-02-18T22:00:22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27.86666666666666"/>
    <n v="26.785714285714285"/>
    <x v="1"/>
    <s v="plays"/>
    <d v="2014-05-22T20:31:20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42.66666666666669"/>
    <n v="115.38461538461539"/>
    <x v="1"/>
    <s v="plays"/>
    <d v="2015-06-16T07:37:07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18.8"/>
    <n v="105.26315789473684"/>
    <x v="1"/>
    <s v="plays"/>
    <d v="2014-12-16T05:56:28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38.33333333333334"/>
    <n v="37.5"/>
    <x v="1"/>
    <s v="plays"/>
    <d v="2014-06-06T18:31:06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59.9402985074627"/>
    <n v="25.18796992481203"/>
    <x v="1"/>
    <s v="plays"/>
    <d v="2014-06-03T16:03:01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14.24000000000001"/>
    <n v="56.81818181818182"/>
    <x v="1"/>
    <s v="plays"/>
    <d v="2016-05-16T18:14:59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00.60606060606061"/>
    <n v="55"/>
    <x v="1"/>
    <s v="plays"/>
    <d v="2016-01-03T16:38:00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55.20000000000002"/>
    <n v="53.571428571428569"/>
    <x v="1"/>
    <s v="plays"/>
    <d v="2015-05-02T21:00:01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27.75000000000001"/>
    <n v="30.303030303030305"/>
    <x v="1"/>
    <s v="plays"/>
    <d v="2015-05-25T22:34:12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21.2"/>
    <n v="103.44827586206897"/>
    <x v="1"/>
    <s v="plays"/>
    <d v="2015-03-24T18:26:00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12.7"/>
    <n v="69.444444444444443"/>
    <x v="1"/>
    <s v="plays"/>
    <d v="2014-04-24T15:15:31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27.49999999999999"/>
    <n v="37.037037037037038"/>
    <x v="1"/>
    <s v="plays"/>
    <d v="2016-03-14T19:15:24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58.20000000000002"/>
    <n v="50"/>
    <x v="1"/>
    <s v="plays"/>
    <d v="2015-04-27T05:59:44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05.26894736842105"/>
    <n v="108.57142857142857"/>
    <x v="1"/>
    <s v="plays"/>
    <d v="2015-09-21T00:13:17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00"/>
    <n v="51.724137931034484"/>
    <x v="1"/>
    <s v="plays"/>
    <d v="2014-07-28T20:47:16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00"/>
    <n v="30.76923076923077"/>
    <x v="1"/>
    <s v="plays"/>
    <d v="2016-11-15T05:09:35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06.86"/>
    <n v="69.444444444444443"/>
    <x v="1"/>
    <s v="plays"/>
    <d v="2014-10-03T18:18:29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24.4"/>
    <n v="38.46153846153846"/>
    <x v="1"/>
    <s v="plays"/>
    <d v="2016-08-02T20:19:26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08.70406189555126"/>
    <n v="31.653061224489797"/>
    <x v="1"/>
    <s v="plays"/>
    <d v="2016-05-21T17:48:24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02.42424242424242"/>
    <n v="39.285714285714285"/>
    <x v="1"/>
    <s v="plays"/>
    <d v="2016-03-30T03:48:24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05.5"/>
    <n v="57.142857142857146"/>
    <x v="1"/>
    <s v="plays"/>
    <d v="2015-05-08T00:52:05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06.3"/>
    <n v="23.80952380952381"/>
    <x v="1"/>
    <s v="plays"/>
    <d v="2016-02-19T22:03:58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00.66666666666666"/>
    <n v="35.714285714285715"/>
    <x v="1"/>
    <s v="plays"/>
    <d v="2015-08-17T18:19:55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05.4"/>
    <n v="129.03225806451613"/>
    <x v="1"/>
    <s v="plays"/>
    <d v="2016-03-01T20:08:44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07.55999999999999"/>
    <n v="65.78947368421052"/>
    <x v="1"/>
    <s v="plays"/>
    <d v="2016-06-24T11:28:48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00"/>
    <n v="125"/>
    <x v="1"/>
    <s v="plays"/>
    <d v="2015-10-20T17:58:11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03.76"/>
    <n v="64.102564102564102"/>
    <x v="1"/>
    <s v="plays"/>
    <d v="2014-05-01T22:27:25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01.49999999999999"/>
    <n v="103.44827586206897"/>
    <x v="1"/>
    <s v="plays"/>
    <d v="2014-07-09T17:37:20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04.4"/>
    <n v="138.88888888888889"/>
    <x v="1"/>
    <s v="plays"/>
    <d v="2016-05-01T22:08:57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80"/>
    <n v="6.666666666666667"/>
    <x v="1"/>
    <s v="plays"/>
    <d v="2016-04-17T17:30:53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06.33333333333333"/>
    <n v="90.909090909090907"/>
    <x v="1"/>
    <s v="plays"/>
    <d v="2014-11-07T20:37:46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00.55555555555556"/>
    <n v="60"/>
    <x v="1"/>
    <s v="plays"/>
    <d v="2014-06-12T14:54:06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01.2"/>
    <n v="78.94736842105263"/>
    <x v="1"/>
    <s v="plays"/>
    <d v="2014-10-15T20:58:15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00"/>
    <n v="58.823529411764703"/>
    <x v="1"/>
    <s v="plays"/>
    <d v="2015-02-22T12:53:12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18.39285714285714"/>
    <n v="63.636363636363633"/>
    <x v="1"/>
    <s v="plays"/>
    <d v="2014-05-22T02:18:32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10.00000000000001"/>
    <n v="50"/>
    <x v="1"/>
    <s v="plays"/>
    <d v="2015-01-16T20:19:12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02.66666666666666"/>
    <n v="65.217391304347828"/>
    <x v="1"/>
    <s v="plays"/>
    <d v="2015-05-01T18:32:51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00"/>
    <n v="227.27272727272728"/>
    <x v="1"/>
    <s v="plays"/>
    <d v="2014-08-05T00:14:30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00"/>
    <n v="307.69230769230768"/>
    <x v="1"/>
    <s v="plays"/>
    <d v="2014-06-04T19:37:14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10.04599999999999"/>
    <n v="45.454545454545453"/>
    <x v="1"/>
    <s v="plays"/>
    <d v="2014-09-11T18:48:19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01.35000000000001"/>
    <n v="71.428571428571431"/>
    <x v="1"/>
    <s v="plays"/>
    <d v="2015-02-02T14:22:30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00.75"/>
    <n v="95.238095238095241"/>
    <x v="1"/>
    <s v="plays"/>
    <d v="2015-08-11T19:46:52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69.42857142857144"/>
    <n v="26.923076923076923"/>
    <x v="1"/>
    <s v="plays"/>
    <d v="2014-08-30T08:40:20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00"/>
    <n v="41.029411764705884"/>
    <x v="1"/>
    <s v="plays"/>
    <d v="2015-08-18T18:57:26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13.65"/>
    <n v="50"/>
    <x v="1"/>
    <s v="plays"/>
    <d v="2016-07-30T09:32:28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01.56"/>
    <n v="135.13513513513513"/>
    <x v="1"/>
    <s v="plays"/>
    <d v="2014-08-29T18:19:33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06"/>
    <n v="71.428571428571431"/>
    <x v="1"/>
    <s v="plays"/>
    <d v="2015-07-29T16:41:46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02"/>
    <n v="97.058823529411768"/>
    <x v="1"/>
    <s v="plays"/>
    <d v="2016-03-31T08:02:51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16.91666666666667"/>
    <n v="69.767441860465112"/>
    <x v="1"/>
    <s v="plays"/>
    <d v="2015-06-12T00:33:25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01.15151515151514"/>
    <n v="44.594594594594597"/>
    <x v="1"/>
    <s v="plays"/>
    <d v="2016-12-29T12:01:58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32"/>
    <n v="27.777777777777779"/>
    <x v="1"/>
    <s v="plays"/>
    <d v="2015-06-22T18:16:58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00"/>
    <n v="125"/>
    <x v="1"/>
    <s v="plays"/>
    <d v="2016-03-13T14:57:37"/>
    <d v="2016-04-10T20:00:00"/>
    <x v="353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28"/>
    <n v="38.46153846153846"/>
    <x v="1"/>
    <s v="plays"/>
    <d v="2016-05-31T15:42:14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18.95833333333334"/>
    <n v="35.555555555555557"/>
    <x v="1"/>
    <s v="plays"/>
    <d v="2014-09-02T14:23:47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26.2"/>
    <n v="62.5"/>
    <x v="1"/>
    <s v="plays"/>
    <d v="2015-10-12T18:16:07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56.20000000000002"/>
    <n v="24.509803921568629"/>
    <x v="1"/>
    <s v="plays"/>
    <d v="2015-08-27T15:00:23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03.15"/>
    <n v="43.478260869565219"/>
    <x v="1"/>
    <s v="plays"/>
    <d v="2015-09-01T15:21:50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53.33333333333334"/>
    <n v="8.8235294117647065"/>
    <x v="1"/>
    <s v="plays"/>
    <d v="2015-11-20T17:27:05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80.44444444444446"/>
    <n v="24.107142857142858"/>
    <x v="1"/>
    <s v="plays"/>
    <d v="2014-10-11T08:30:16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28.44999999999999"/>
    <n v="24.096385542168676"/>
    <x v="1"/>
    <s v="plays"/>
    <d v="2016-07-20T10:05:40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19.66666666666667"/>
    <n v="46.153846153846153"/>
    <x v="1"/>
    <s v="plays"/>
    <d v="2016-08-18T18:08:42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23"/>
    <n v="37.5"/>
    <x v="1"/>
    <s v="plays"/>
    <d v="2016-05-27T00:04:51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05"/>
    <n v="37.5"/>
    <x v="1"/>
    <s v="plays"/>
    <d v="2015-08-06T17:31:15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02.23636363636363"/>
    <n v="64.705882352941174"/>
    <x v="1"/>
    <s v="plays"/>
    <d v="2014-07-09T14:23:42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04.66666666666666"/>
    <n v="51.724137931034484"/>
    <x v="1"/>
    <s v="plays"/>
    <d v="2015-05-26T18:07:39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00"/>
    <n v="104.16666666666667"/>
    <x v="1"/>
    <s v="plays"/>
    <d v="2015-02-05T19:57:37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00.4"/>
    <n v="31.25"/>
    <x v="1"/>
    <s v="plays"/>
    <d v="2015-03-12T19:22:39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02.27272727272727"/>
    <n v="57.89473684210526"/>
    <x v="1"/>
    <s v="plays"/>
    <d v="2015-03-10T15:51:24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14.40928571428573"/>
    <n v="104.16666666666667"/>
    <x v="1"/>
    <s v="plays"/>
    <d v="2016-04-20T01:53:21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01.9047619047619"/>
    <n v="161.53846153846155"/>
    <x v="1"/>
    <s v="plays"/>
    <d v="2016-02-11T22:36:54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02"/>
    <n v="23.80952380952381"/>
    <x v="1"/>
    <s v="plays"/>
    <d v="2015-08-07T09:27:53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04.80000000000001"/>
    <n v="39.0625"/>
    <x v="1"/>
    <s v="plays"/>
    <d v="2016-04-02T21:26:38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01.83333333333333"/>
    <n v="60"/>
    <x v="1"/>
    <s v="plays"/>
    <d v="2014-04-24T12:22:50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00"/>
    <n v="38.65"/>
    <x v="1"/>
    <s v="plays"/>
    <d v="2014-05-29T14:05:24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06.27272727272728"/>
    <n v="52.884615384615387"/>
    <x v="1"/>
    <s v="plays"/>
    <d v="2015-07-11T00:41:20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13.42219999999999"/>
    <n v="94.339622641509436"/>
    <x v="1"/>
    <s v="plays"/>
    <d v="2015-01-12T01:12:39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00"/>
    <n v="171.42857142857142"/>
    <x v="1"/>
    <s v="plays"/>
    <d v="2016-10-18T10:36:34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00.45454545454547"/>
    <n v="110"/>
    <x v="1"/>
    <s v="plays"/>
    <d v="2014-06-18T15:35:24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00.03599999999999"/>
    <n v="179.21146953405017"/>
    <x v="1"/>
    <s v="plays"/>
    <d v="2014-04-01T06:38:31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44"/>
    <n v="15.909090909090908"/>
    <x v="1"/>
    <s v="plays"/>
    <d v="2015-05-15T19:36:15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03.49999999999999"/>
    <n v="41.666666666666664"/>
    <x v="1"/>
    <s v="plays"/>
    <d v="2015-07-09T02:18:28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08.43750000000001"/>
    <n v="43.243243243243242"/>
    <x v="1"/>
    <s v="plays"/>
    <d v="2015-04-21T21:21:06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n v="102.4"/>
    <n v="46.296296296296298"/>
    <x v="1"/>
    <s v="plays"/>
    <d v="2015-07-18T16:19:38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48.88888888888889"/>
    <n v="10.161290322580646"/>
    <x v="1"/>
    <s v="plays"/>
    <d v="2016-03-04T18:17:07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05.49000000000002"/>
    <n v="20"/>
    <x v="1"/>
    <s v="plays"/>
    <d v="2016-07-04T16:07:36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00.49999999999999"/>
    <n v="58.823529411764703"/>
    <x v="1"/>
    <s v="plays"/>
    <d v="2015-08-20T14:57:29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30.55555555555557"/>
    <n v="75"/>
    <x v="1"/>
    <s v="plays"/>
    <d v="2014-12-01T17:50:08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04.75000000000001"/>
    <n v="52.631578947368418"/>
    <x v="1"/>
    <s v="plays"/>
    <d v="2014-12-24T12:11:23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08.80000000000001"/>
    <n v="24.390243902439025"/>
    <x v="1"/>
    <s v="plays"/>
    <d v="2015-05-11T19:27:24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11.00000000000001"/>
    <n v="52.631578947368418"/>
    <x v="1"/>
    <s v="plays"/>
    <d v="2014-08-18T17:46:34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00.47999999999999"/>
    <n v="121.95121951219512"/>
    <x v="1"/>
    <s v="plays"/>
    <d v="2014-12-09T16:31:36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14.35"/>
    <n v="76.92307692307692"/>
    <x v="1"/>
    <s v="plays"/>
    <d v="2014-12-03T07:58:03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22.06666666666666"/>
    <n v="60"/>
    <x v="1"/>
    <s v="plays"/>
    <d v="2014-09-30T20:36:53"/>
    <d v="2014-10-30T20:36:53"/>
    <x v="3571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00"/>
    <n v="55.555555555555557"/>
    <x v="1"/>
    <s v="plays"/>
    <d v="2015-05-22T13:41:22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02.8"/>
    <n v="38.46153846153846"/>
    <x v="1"/>
    <s v="plays"/>
    <d v="2014-10-09T09:00:46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06.12068965517241"/>
    <n v="128.88888888888889"/>
    <x v="1"/>
    <s v="plays"/>
    <d v="2014-10-14T22:37:28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01.33000000000001"/>
    <n v="98.039215686274517"/>
    <x v="1"/>
    <s v="plays"/>
    <d v="2016-07-10T18:48:47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00"/>
    <n v="20"/>
    <x v="1"/>
    <s v="plays"/>
    <d v="2016-10-06T13:10:54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30"/>
    <n v="22.222222222222221"/>
    <x v="1"/>
    <s v="plays"/>
    <d v="2015-03-30T18:53:03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00.01333333333334"/>
    <n v="40.54054054054054"/>
    <x v="1"/>
    <s v="plays"/>
    <d v="2016-03-31T17:36:17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00"/>
    <n v="35.714285714285715"/>
    <x v="1"/>
    <s v="plays"/>
    <d v="2016-03-01T18:17:36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13.88888888888889"/>
    <n v="33.333333333333336"/>
    <x v="1"/>
    <s v="plays"/>
    <d v="2015-01-22T04:13:42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00"/>
    <n v="33.333333333333336"/>
    <x v="1"/>
    <s v="plays"/>
    <d v="2014-07-16T11:18:30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87"/>
    <n v="20.408163265306122"/>
    <x v="1"/>
    <s v="plays"/>
    <d v="2016-03-22T02:18:02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08.5"/>
    <n v="125"/>
    <x v="1"/>
    <s v="plays"/>
    <d v="2016-02-18T10:13:25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n v="115.5"/>
    <n v="26.785714285714285"/>
    <x v="1"/>
    <s v="plays"/>
    <d v="2015-06-13T07:35:44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19.11764705882352"/>
    <n v="147.82608695652175"/>
    <x v="1"/>
    <s v="plays"/>
    <d v="2014-11-21T17:11:30"/>
    <d v="2014-12-21T17:11:30"/>
    <x v="3585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09.42666666666668"/>
    <n v="138.88888888888889"/>
    <x v="1"/>
    <s v="plays"/>
    <d v="2016-07-25T16:44:30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26.6"/>
    <n v="17.857142857142858"/>
    <x v="1"/>
    <s v="plays"/>
    <d v="2016-05-13T12:57:34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00.49999999999999"/>
    <n v="18.181818181818183"/>
    <x v="1"/>
    <s v="plays"/>
    <d v="2015-04-07T19:53:30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27.49999999999999"/>
    <n v="64.516129032258064"/>
    <x v="1"/>
    <s v="plays"/>
    <d v="2015-05-01T15:32:27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00.05999999999999"/>
    <n v="68.493150684931507"/>
    <x v="1"/>
    <s v="plays"/>
    <d v="2014-09-20T08:00:34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75"/>
    <n v="38.888888888888886"/>
    <x v="1"/>
    <s v="plays"/>
    <d v="2014-12-30T22:45:44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27.25"/>
    <n v="57.142857142857146"/>
    <x v="1"/>
    <s v="plays"/>
    <d v="2014-12-15T19:55:07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10.63333333333334"/>
    <n v="69.767441860465112"/>
    <x v="1"/>
    <s v="plays"/>
    <d v="2014-12-01T21:33:59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25.93749999999999"/>
    <n v="44.444444444444443"/>
    <x v="1"/>
    <s v="plays"/>
    <d v="2016-08-10T01:36:22"/>
    <d v="2016-09-04T01:36:22"/>
    <x v="3594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18.5"/>
    <n v="41.935483870967744"/>
    <x v="1"/>
    <s v="plays"/>
    <d v="2015-02-15T00:12:03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07.72727272727273"/>
    <n v="73.333333333333329"/>
    <x v="1"/>
    <s v="plays"/>
    <d v="2014-08-05T17:09:42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02.60000000000001"/>
    <n v="75.757575757575751"/>
    <x v="1"/>
    <s v="plays"/>
    <d v="2016-02-17T14:03:10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10.1"/>
    <n v="37.037037037037038"/>
    <x v="1"/>
    <s v="plays"/>
    <d v="2014-08-15T19:10:22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02"/>
    <n v="29.411764705882351"/>
    <x v="1"/>
    <s v="plays"/>
    <d v="2015-08-04T19:04:37"/>
    <d v="2015-08-30T00:00:00"/>
    <x v="3599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30"/>
    <n v="2.5"/>
    <x v="1"/>
    <s v="plays"/>
    <d v="2016-09-15T20:22:44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04.35000000000001"/>
    <n v="37.735849056603776"/>
    <x v="1"/>
    <s v="plays"/>
    <d v="2014-12-17T23:58:02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00.05"/>
    <n v="81.632653061224488"/>
    <x v="1"/>
    <s v="plays"/>
    <d v="2016-03-18T21:27:59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70.66666666666669"/>
    <n v="26.315789473684209"/>
    <x v="1"/>
    <s v="plays"/>
    <d v="2015-10-06T20:44:40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12.83333333333334"/>
    <n v="43.478260869565219"/>
    <x v="1"/>
    <s v="plays"/>
    <d v="2016-04-23T00:22:36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84"/>
    <n v="16.666666666666668"/>
    <x v="1"/>
    <s v="plays"/>
    <d v="2016-01-14T19:02:06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30.26666666666665"/>
    <n v="46.875"/>
    <x v="1"/>
    <s v="plays"/>
    <d v="2016-07-15T14:30:57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05.45454545454544"/>
    <n v="27.5"/>
    <x v="1"/>
    <s v="plays"/>
    <d v="2015-11-30T23:08:02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00"/>
    <n v="29.62962962962963"/>
    <x v="1"/>
    <s v="plays"/>
    <d v="2016-05-16T17:01:30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53.31632653061226"/>
    <n v="93.333333333333329"/>
    <x v="1"/>
    <s v="plays"/>
    <d v="2016-02-29T23:48:05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62.30000000000001"/>
    <n v="32.258064516129032"/>
    <x v="1"/>
    <s v="plays"/>
    <d v="2015-07-18T10:22:16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36"/>
    <n v="49.019607843137258"/>
    <x v="1"/>
    <s v="plays"/>
    <d v="2015-03-09T08:53:21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44.4"/>
    <n v="87.719298245614041"/>
    <x v="1"/>
    <s v="plays"/>
    <d v="2014-05-30T17:26:51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00"/>
    <n v="62.5"/>
    <x v="1"/>
    <s v="plays"/>
    <d v="2014-05-29T14:09:34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00.8"/>
    <n v="35.2112676056338"/>
    <x v="1"/>
    <s v="plays"/>
    <d v="2015-05-20T01:00:16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06.80000000000001"/>
    <n v="34.722222222222221"/>
    <x v="1"/>
    <s v="plays"/>
    <d v="2015-11-10T14:14:56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24.8"/>
    <n v="55.555555555555557"/>
    <x v="1"/>
    <s v="plays"/>
    <d v="2015-02-17T22:47:44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18.91891891891892"/>
    <n v="14.509803921568627"/>
    <x v="1"/>
    <s v="plays"/>
    <d v="2017-02-13T14:38:49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01"/>
    <n v="35.714285714285715"/>
    <x v="1"/>
    <s v="plays"/>
    <d v="2015-05-04T15:04:10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12.99999999999999"/>
    <n v="58.823529411764703"/>
    <x v="1"/>
    <s v="plays"/>
    <d v="2016-10-18T03:10:26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05.19047619047619"/>
    <n v="53.299492385786799"/>
    <x v="1"/>
    <s v="plays"/>
    <d v="2015-02-02T22:31:01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09.73333333333332"/>
    <n v="42.857142857142854"/>
    <x v="1"/>
    <s v="plays"/>
    <d v="2016-09-06T22:27:24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00.099"/>
    <n v="47.61904761904762"/>
    <x v="1"/>
    <s v="plays"/>
    <d v="2014-08-26T05:19:31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20"/>
    <n v="73.529411764705884"/>
    <x v="1"/>
    <s v="plays"/>
    <d v="2014-07-08T17:41:10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04.93333333333332"/>
    <n v="76.92307692307692"/>
    <x v="1"/>
    <s v="plays"/>
    <d v="2016-06-24T18:34:50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02.66666666666666"/>
    <n v="38.46153846153846"/>
    <x v="1"/>
    <s v="plays"/>
    <d v="2015-06-02T15:39:37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01.82500000000002"/>
    <n v="83.333333333333329"/>
    <x v="1"/>
    <s v="plays"/>
    <d v="2014-07-26T16:00:57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00"/>
    <n v="68.965517241379317"/>
    <x v="1"/>
    <s v="plays"/>
    <d v="2016-03-31T17:48:07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e v="#DIV/0!"/>
    <x v="1"/>
    <s v="musical"/>
    <d v="2015-10-14T19:59:56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1.9999999999999998E-4"/>
    <n v="500000"/>
    <x v="1"/>
    <s v="musical"/>
    <d v="2016-03-08T02:16:04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3.3333333333333333E-2"/>
    <n v="3000"/>
    <x v="1"/>
    <s v="musical"/>
    <d v="2014-10-30T20:19:50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51.023391812865491"/>
    <n v="289.83050847457628"/>
    <x v="1"/>
    <s v="musical"/>
    <d v="2014-08-29T18:04:57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20"/>
    <n v="500"/>
    <x v="1"/>
    <s v="musical"/>
    <d v="2014-11-03T22:29:09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35.24"/>
    <n v="161.29032258064515"/>
    <x v="1"/>
    <s v="musical"/>
    <d v="2016-10-06T14:57:47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.246666666666667"/>
    <n v="4166.666666666667"/>
    <x v="1"/>
    <s v="musical"/>
    <d v="2016-11-27T03:59:34"/>
    <d v="2017-01-14T03:59:00"/>
    <x v="3634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36.457142857142856"/>
    <n v="350"/>
    <x v="1"/>
    <s v="musical"/>
    <d v="2016-03-21T21:11:16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n v="0"/>
    <e v="#DIV/0!"/>
    <x v="1"/>
    <s v="musical"/>
    <d v="2015-08-10T16:40:29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30.866666666666664"/>
    <n v="214.28571428571428"/>
    <x v="1"/>
    <s v="musical"/>
    <d v="2014-12-02T16:48:55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6.5454545454545459"/>
    <n v="1650"/>
    <x v="1"/>
    <s v="musical"/>
    <d v="2015-02-18T16:08:52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4.0000000000000001E-3"/>
    <n v="25000"/>
    <x v="1"/>
    <s v="musical"/>
    <d v="2016-08-08T16:15:06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5.5"/>
    <n v="333.33333333333331"/>
    <x v="1"/>
    <s v="musical"/>
    <d v="2015-04-10T18:45:30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e v="#DIV/0!"/>
    <x v="1"/>
    <s v="musical"/>
    <d v="2014-09-17T15:02:59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.1428571428571428"/>
    <n v="350"/>
    <x v="1"/>
    <s v="musical"/>
    <d v="2015-10-20T19:35:27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e v="#DIV/0!"/>
    <x v="1"/>
    <s v="musical"/>
    <d v="2015-10-08T03:27:19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16.420000000000002"/>
    <n v="416.66666666666669"/>
    <x v="1"/>
    <s v="musical"/>
    <d v="2016-02-09T05:48:07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0.1"/>
    <n v="1000"/>
    <x v="1"/>
    <s v="musical"/>
    <d v="2016-10-22T23:17:18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4.8099999999999996"/>
    <n v="1250"/>
    <x v="1"/>
    <s v="musical"/>
    <d v="2015-05-16T10:06:42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6"/>
    <n v="250"/>
    <x v="1"/>
    <s v="musical"/>
    <d v="2016-08-16T17:58:47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00.38249999999999"/>
    <n v="547.94520547945206"/>
    <x v="1"/>
    <s v="plays"/>
    <d v="2014-09-05T07:00:45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04"/>
    <n v="93.75"/>
    <x v="1"/>
    <s v="plays"/>
    <d v="2014-05-21T17:06:34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00"/>
    <n v="29.411764705882351"/>
    <x v="1"/>
    <s v="plays"/>
    <d v="2016-01-12T11:29:44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04"/>
    <n v="55.555555555555557"/>
    <x v="1"/>
    <s v="plays"/>
    <d v="2014-07-08T15:30:42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50.66666666666669"/>
    <n v="17.647058823529413"/>
    <x v="1"/>
    <s v="plays"/>
    <d v="2016-08-14T15:28:22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00.49999999999999"/>
    <n v="60.606060606060609"/>
    <x v="1"/>
    <s v="plays"/>
    <d v="2015-07-06T08:43:27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74.4"/>
    <n v="39.473684210526315"/>
    <x v="1"/>
    <s v="plays"/>
    <d v="2016-03-11T09:59:46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16.26"/>
    <n v="63.291139240506332"/>
    <x v="1"/>
    <s v="plays"/>
    <d v="2015-06-18T19:16:38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05.82000000000001"/>
    <n v="108.69565217391305"/>
    <x v="1"/>
    <s v="plays"/>
    <d v="2017-01-02T21:50:36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10.75"/>
    <n v="100"/>
    <x v="1"/>
    <s v="plays"/>
    <d v="2016-05-09T15:06:59"/>
    <d v="2016-06-01T21:42:00"/>
    <x v="3657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00.66666666666666"/>
    <n v="75"/>
    <x v="1"/>
    <s v="plays"/>
    <d v="2014-05-16T20:36:20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02.03333333333333"/>
    <n v="230.76923076923077"/>
    <x v="1"/>
    <s v="plays"/>
    <d v="2015-02-20T06:39:10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00"/>
    <n v="11.363636363636363"/>
    <x v="1"/>
    <s v="plays"/>
    <d v="2014-11-28T21:08:45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11.00000000000001"/>
    <n v="83.333333333333329"/>
    <x v="1"/>
    <s v="plays"/>
    <d v="2016-03-18T21:31:12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01.42500000000001"/>
    <n v="200"/>
    <x v="1"/>
    <s v="plays"/>
    <d v="2015-03-01T05:16:54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04"/>
    <n v="25"/>
    <x v="1"/>
    <s v="plays"/>
    <d v="2016-10-22T10:50:30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09.375"/>
    <n v="42.10526315789474"/>
    <x v="1"/>
    <s v="plays"/>
    <d v="2016-06-02T05:58:09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15.16129032258064"/>
    <n v="44.285714285714285"/>
    <x v="1"/>
    <s v="plays"/>
    <d v="2015-10-17T19:23:42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00"/>
    <n v="31.578947368421051"/>
    <x v="1"/>
    <s v="plays"/>
    <d v="2014-07-02T21:43:02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03.17033333333335"/>
    <n v="51.724137931034484"/>
    <x v="1"/>
    <s v="plays"/>
    <d v="2015-06-18T23:16:59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03.49999999999999"/>
    <n v="35.714285714285715"/>
    <x v="1"/>
    <s v="plays"/>
    <d v="2015-06-30T13:20:52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38.19999999999999"/>
    <n v="58.823529411764703"/>
    <x v="1"/>
    <s v="plays"/>
    <d v="2015-05-12T16:12:17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09.54545454545455"/>
    <n v="18.333333333333332"/>
    <x v="1"/>
    <s v="plays"/>
    <d v="2015-05-18T12:20:11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00.85714285714286"/>
    <n v="87.5"/>
    <x v="1"/>
    <s v="plays"/>
    <d v="2014-06-30T15:04:27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01.53333333333335"/>
    <n v="52.631578947368418"/>
    <x v="1"/>
    <s v="plays"/>
    <d v="2014-08-27T22:43:04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13.625"/>
    <n v="35.087719298245617"/>
    <x v="1"/>
    <s v="plays"/>
    <d v="2014-10-02T07:04:57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00"/>
    <n v="145.16129032258064"/>
    <x v="1"/>
    <s v="plays"/>
    <d v="2016-07-05T20:57:09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40"/>
    <n v="16.666666666666668"/>
    <x v="1"/>
    <s v="plays"/>
    <d v="2016-05-03T14:19:42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28.75"/>
    <n v="50"/>
    <x v="1"/>
    <s v="plays"/>
    <d v="2014-08-25T19:34:44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02.90416666666667"/>
    <n v="60.301507537688444"/>
    <x v="1"/>
    <s v="plays"/>
    <d v="2014-06-12T13:46:58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02.49999999999999"/>
    <n v="64.516129032258064"/>
    <x v="1"/>
    <s v="plays"/>
    <d v="2015-04-26T12:44:58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10.1"/>
    <n v="66.666666666666671"/>
    <x v="1"/>
    <s v="plays"/>
    <d v="2014-05-27T18:16:21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12.76666666666667"/>
    <n v="88.235294117647058"/>
    <x v="1"/>
    <s v="plays"/>
    <d v="2016-09-14T10:53:54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11.9"/>
    <n v="55.555555555555557"/>
    <x v="1"/>
    <s v="plays"/>
    <d v="2016-01-05T15:38:10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39.19999999999999"/>
    <n v="44.776119402985074"/>
    <x v="1"/>
    <s v="plays"/>
    <d v="2014-05-13T16:26:58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10.85714285714286"/>
    <n v="53.030303030303031"/>
    <x v="1"/>
    <s v="plays"/>
    <d v="2016-09-20T02:48:16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39.06666666666666"/>
    <n v="32.608695652173914"/>
    <x v="1"/>
    <s v="plays"/>
    <d v="2015-08-03T04:19:46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05.69999999999999"/>
    <n v="39.682539682539684"/>
    <x v="1"/>
    <s v="plays"/>
    <d v="2014-04-24T14:14:19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01.42857142857142"/>
    <n v="58.333333333333336"/>
    <x v="1"/>
    <s v="plays"/>
    <d v="2015-08-14T15:54:20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00.245"/>
    <n v="200"/>
    <x v="1"/>
    <s v="plays"/>
    <d v="2014-05-28T05:14:15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09.16666666666666"/>
    <n v="76.92307692307692"/>
    <x v="1"/>
    <s v="plays"/>
    <d v="2014-07-09T18:53:24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18.33333333333333"/>
    <n v="48.387096774193552"/>
    <x v="1"/>
    <s v="plays"/>
    <d v="2015-05-23T19:50:39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20"/>
    <n v="48.387096774193552"/>
    <x v="1"/>
    <s v="plays"/>
    <d v="2014-10-28T14:21:23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27.96000000000001"/>
    <n v="145.98540145985402"/>
    <x v="1"/>
    <s v="plays"/>
    <d v="2015-01-16T16:48:49"/>
    <d v="2015-03-02T04:59:00"/>
    <x v="3691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26"/>
    <n v="58.823529411764703"/>
    <x v="1"/>
    <s v="plays"/>
    <d v="2014-09-09T23:09:39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29.12912912912913"/>
    <n v="23.785714285714285"/>
    <x v="1"/>
    <s v="plays"/>
    <d v="2015-11-01T04:35:29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n v="107.42857142857143"/>
    <n v="58.333333333333336"/>
    <x v="1"/>
    <s v="plays"/>
    <d v="2016-04-30T03:12:47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00.125"/>
    <n v="121.21212121212122"/>
    <x v="1"/>
    <s v="plays"/>
    <d v="2014-12-22T20:53:30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55"/>
    <n v="25.641025641025642"/>
    <x v="1"/>
    <s v="plays"/>
    <d v="2014-12-15T14:48:36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08"/>
    <n v="66.666666666666671"/>
    <x v="1"/>
    <s v="plays"/>
    <d v="2016-04-19T11:10:48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10.52"/>
    <n v="36.764705882352942"/>
    <x v="1"/>
    <s v="plays"/>
    <d v="2016-02-01T19:21:27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00.8"/>
    <n v="62.5"/>
    <x v="1"/>
    <s v="plays"/>
    <d v="2014-09-15T14:26:56"/>
    <d v="2014-10-15T14:26:56"/>
    <x v="3699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21.2"/>
    <n v="27.777777777777779"/>
    <x v="1"/>
    <s v="plays"/>
    <d v="2014-08-31T14:03:20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00.33333333333334"/>
    <n v="38.46153846153846"/>
    <x v="1"/>
    <s v="plays"/>
    <d v="2015-05-05T12:59:53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09.16666666666666"/>
    <n v="142.85714285714286"/>
    <x v="1"/>
    <s v="plays"/>
    <d v="2016-06-03T12:54:44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23.42857142857142"/>
    <n v="35"/>
    <x v="1"/>
    <s v="plays"/>
    <d v="2016-07-05T12:06:28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36.33666666666667"/>
    <n v="11.111111111111111"/>
    <x v="1"/>
    <s v="plays"/>
    <d v="2016-04-01T16:33:14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03.46657233816768"/>
    <n v="80.771428571428572"/>
    <x v="1"/>
    <s v="plays"/>
    <d v="2014-06-02T13:01:54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21.33333333333334"/>
    <n v="115.38461538461539"/>
    <x v="1"/>
    <s v="plays"/>
    <d v="2014-08-28T21:55:49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86"/>
    <n v="43.478260869565219"/>
    <x v="1"/>
    <s v="plays"/>
    <d v="2016-07-01T01:09:38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00"/>
    <n v="17.948717948717949"/>
    <x v="1"/>
    <s v="plays"/>
    <d v="2014-06-20T03:24:46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08.25"/>
    <n v="28.571428571428573"/>
    <x v="1"/>
    <s v="plays"/>
    <d v="2014-05-26T16:59:06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41.15384615384616"/>
    <n v="48.148148148148145"/>
    <x v="1"/>
    <s v="plays"/>
    <d v="2015-03-09T13:49:48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13.99999999999999"/>
    <n v="23.80952380952381"/>
    <x v="1"/>
    <s v="plays"/>
    <d v="2014-05-20T17:22:53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53.73333333333335"/>
    <n v="72.115384615384613"/>
    <x v="1"/>
    <s v="plays"/>
    <d v="2015-05-10T04:07:47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01.49999999999999"/>
    <n v="105.26315789473684"/>
    <x v="1"/>
    <s v="plays"/>
    <d v="2016-05-15T17:42:46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02.35000000000001"/>
    <n v="103.09278350515464"/>
    <x v="1"/>
    <s v="plays"/>
    <d v="2015-04-24T13:21:07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02.57142857142858"/>
    <n v="129.62962962962962"/>
    <x v="1"/>
    <s v="plays"/>
    <d v="2015-02-01T23:53:39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55.75"/>
    <n v="33.333333333333336"/>
    <x v="1"/>
    <s v="plays"/>
    <d v="2015-12-22T21:18:29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00.75"/>
    <n v="307.69230769230768"/>
    <x v="1"/>
    <s v="plays"/>
    <d v="2015-04-08T20:47:29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39.4"/>
    <n v="10.869565217391305"/>
    <x v="1"/>
    <s v="plays"/>
    <d v="2015-01-28T17:11:15"/>
    <d v="2015-02-27T17:11:15"/>
    <x v="3718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10"/>
    <n v="50"/>
    <x v="1"/>
    <s v="plays"/>
    <d v="2015-05-23T17:31:06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04.51515151515152"/>
    <n v="82.5"/>
    <x v="1"/>
    <s v="plays"/>
    <d v="2015-06-10T23:50:06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00.8"/>
    <n v="113.63636363636364"/>
    <x v="1"/>
    <s v="plays"/>
    <d v="2014-10-15T22:28:04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11.20000000000002"/>
    <n v="42.857142857142854"/>
    <x v="1"/>
    <s v="plays"/>
    <d v="2016-01-12T16:07:27"/>
    <d v="2016-02-11T22:59:00"/>
    <x v="3722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02.04444444444445"/>
    <n v="71.428571428571431"/>
    <x v="1"/>
    <s v="plays"/>
    <d v="2014-10-31T18:04:22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02.54767441860466"/>
    <n v="48.314606741573037"/>
    <x v="1"/>
    <s v="plays"/>
    <d v="2016-04-05T11:47:40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27"/>
    <n v="20"/>
    <x v="1"/>
    <s v="plays"/>
    <d v="2016-02-01T22:41:07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38.70588235294122"/>
    <n v="18.478260869565219"/>
    <x v="1"/>
    <s v="plays"/>
    <d v="2016-04-02T03:22:51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00.75"/>
    <n v="60.606060606060609"/>
    <x v="1"/>
    <s v="plays"/>
    <d v="2016-09-19T08:21:34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.31"/>
    <n v="645.16129032258061"/>
    <x v="1"/>
    <s v="plays"/>
    <d v="2015-07-20T04:06:16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.24"/>
    <n v="1000"/>
    <x v="1"/>
    <s v="plays"/>
    <d v="2015-02-06T04:55:12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10"/>
    <n v="1000"/>
    <x v="1"/>
    <s v="plays"/>
    <d v="2015-07-18T16:15:59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11.272727272727273"/>
    <n v="458.33333333333331"/>
    <x v="1"/>
    <s v="plays"/>
    <d v="2014-12-10T18:04:06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15.411764705882353"/>
    <n v="212.5"/>
    <x v="1"/>
    <s v="plays"/>
    <d v="2014-11-25T16:15:33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e v="#DIV/0!"/>
    <x v="1"/>
    <s v="plays"/>
    <d v="2015-04-09T00:35:08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28.466666666666669"/>
    <n v="214.28571428571428"/>
    <x v="1"/>
    <s v="plays"/>
    <d v="2015-03-26T21:38:16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13.333333333333334"/>
    <n v="75"/>
    <x v="1"/>
    <s v="plays"/>
    <d v="2015-04-28T16:38:09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0.66666666666666674"/>
    <n v="1500"/>
    <x v="1"/>
    <s v="plays"/>
    <d v="2015-02-13T17:04:53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21.428571428571427"/>
    <n v="175"/>
    <x v="1"/>
    <s v="plays"/>
    <d v="2015-10-20T16:35:03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18"/>
    <n v="250"/>
    <x v="1"/>
    <s v="plays"/>
    <d v="2014-06-23T22:31:45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20.125"/>
    <n v="500"/>
    <x v="1"/>
    <s v="plays"/>
    <d v="2016-06-27T10:47:48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17.899999999999999"/>
    <n v="142.85714285714286"/>
    <x v="1"/>
    <s v="plays"/>
    <d v="2014-07-13T02:09:15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e v="#DIV/0!"/>
    <x v="1"/>
    <s v="plays"/>
    <d v="2015-11-17T22:05:50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2"/>
    <n v="1250"/>
    <x v="1"/>
    <s v="plays"/>
    <d v="2014-08-07T05:09:04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e v="#DIV/0!"/>
    <x v="1"/>
    <s v="plays"/>
    <d v="2014-06-03T17:02:44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e v="#DIV/0!"/>
    <x v="1"/>
    <s v="plays"/>
    <d v="2014-06-03T19:32:32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10"/>
    <n v="100"/>
    <x v="1"/>
    <s v="plays"/>
    <d v="2014-07-11T16:45:02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.3764705882352941"/>
    <n v="8500"/>
    <x v="1"/>
    <s v="plays"/>
    <d v="2016-09-08T09:20:39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1"/>
    <n v="2500"/>
    <x v="1"/>
    <s v="plays"/>
    <d v="2015-06-09T07:11:36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03.52"/>
    <n v="96.15384615384616"/>
    <x v="1"/>
    <s v="musical"/>
    <d v="2016-01-26T16:57:16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05"/>
    <n v="71.428571428571431"/>
    <x v="1"/>
    <s v="musical"/>
    <d v="2016-03-29T03:03:08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n v="100.44999999999999"/>
    <n v="214.28571428571428"/>
    <x v="1"/>
    <s v="musical"/>
    <d v="2015-01-12T23:33:28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32.6"/>
    <n v="90.909090909090907"/>
    <x v="1"/>
    <s v="musical"/>
    <d v="2016-02-03T00:51:13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12.99999999999999"/>
    <n v="33.333333333333336"/>
    <x v="1"/>
    <s v="musical"/>
    <d v="2016-09-06T19:15:35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03.34"/>
    <n v="166.66666666666666"/>
    <x v="1"/>
    <s v="musical"/>
    <d v="2015-05-04T19:46:40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20"/>
    <n v="92.592592592592595"/>
    <x v="1"/>
    <s v="musical"/>
    <d v="2014-06-18T21:08:57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29.63636363636363"/>
    <n v="19.642857142857142"/>
    <x v="1"/>
    <s v="musical"/>
    <d v="2016-03-16T20:48:27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01.11111111111111"/>
    <n v="264.70588235294116"/>
    <x v="1"/>
    <s v="musical"/>
    <d v="2014-05-12T19:33:18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08.51428571428572"/>
    <n v="70"/>
    <x v="1"/>
    <s v="musical"/>
    <d v="2014-11-11T20:25:15"/>
    <d v="2014-12-01T20:25:15"/>
    <x v="3757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02.33333333333334"/>
    <n v="57.692307692307693"/>
    <x v="1"/>
    <s v="musical"/>
    <d v="2014-04-18T11:18:58"/>
    <d v="2014-05-19T05:00:00"/>
    <x v="3758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10.24425000000002"/>
    <n v="45.454545454545453"/>
    <x v="1"/>
    <s v="musical"/>
    <d v="2015-06-27T02:35:53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01.0154"/>
    <n v="54.945054945054942"/>
    <x v="1"/>
    <s v="musical"/>
    <d v="2014-04-10T12:36:26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00"/>
    <n v="166.66666666666666"/>
    <x v="1"/>
    <s v="musical"/>
    <d v="2015-06-18T11:12:17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06.24"/>
    <n v="44.642857142857146"/>
    <x v="1"/>
    <s v="musical"/>
    <d v="2015-07-08T19:31:29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00"/>
    <n v="64.935064935064929"/>
    <x v="1"/>
    <s v="musical"/>
    <d v="2015-03-02T18:00:26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00"/>
    <n v="55.555555555555557"/>
    <x v="1"/>
    <s v="musical"/>
    <d v="2016-05-09T20:13:52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13.45714285714286"/>
    <n v="65.420560747663558"/>
    <x v="1"/>
    <s v="musical"/>
    <d v="2014-06-30T18:38:02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02.65010000000001"/>
    <n v="104.16666666666667"/>
    <x v="1"/>
    <s v="musical"/>
    <d v="2014-05-29T04:00:45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16.75"/>
    <n v="35.714285714285715"/>
    <x v="1"/>
    <s v="musical"/>
    <d v="2015-02-15T00:28:17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07.65274999999998"/>
    <n v="68.965517241379317"/>
    <x v="1"/>
    <s v="musical"/>
    <d v="2014-05-13T17:28:10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00"/>
    <n v="73.333333333333329"/>
    <x v="1"/>
    <s v="musical"/>
    <d v="2016-03-16T14:21:19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00"/>
    <n v="100"/>
    <x v="1"/>
    <s v="musical"/>
    <d v="2015-05-14T22:20:10"/>
    <d v="2015-06-13T22:20:10"/>
    <x v="377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46"/>
    <n v="26.315789473684209"/>
    <x v="1"/>
    <s v="musical"/>
    <d v="2016-05-03T20:34:12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10.2"/>
    <n v="151.5151515151515"/>
    <x v="1"/>
    <s v="musical"/>
    <d v="2016-11-08T14:48:26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08.2"/>
    <n v="87.719298245614041"/>
    <x v="1"/>
    <s v="musical"/>
    <d v="2016-10-13T00:07:27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00"/>
    <n v="100"/>
    <x v="1"/>
    <s v="musical"/>
    <d v="2015-03-24T19:00:55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00.25"/>
    <n v="142.85714285714286"/>
    <x v="1"/>
    <s v="musical"/>
    <d v="2015-03-12T22:37:23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06.71250000000001"/>
    <n v="85.106382978723403"/>
    <x v="1"/>
    <s v="musical"/>
    <d v="2014-06-24T08:49:38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43.19999999999999"/>
    <n v="33.898305084745765"/>
    <x v="1"/>
    <s v="musical"/>
    <d v="2014-09-05T02:40:21"/>
    <d v="2014-09-27T04:00:00"/>
    <x v="3777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05.04166666666667"/>
    <n v="66.666666666666671"/>
    <x v="1"/>
    <s v="musical"/>
    <d v="2014-12-16T19:39:40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03.98"/>
    <n v="130.43478260869566"/>
    <x v="1"/>
    <s v="musical"/>
    <d v="2016-02-25T17:39:00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20"/>
    <n v="83.333333333333329"/>
    <x v="1"/>
    <s v="musical"/>
    <d v="2015-06-11T05:16:25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09.66666666666667"/>
    <n v="86.538461538461533"/>
    <x v="1"/>
    <s v="musical"/>
    <d v="2014-08-14T21:11:25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01.75"/>
    <n v="74.074074074074076"/>
    <x v="1"/>
    <s v="musical"/>
    <d v="2016-06-25T20:41:37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28.91666666666666"/>
    <n v="50"/>
    <x v="1"/>
    <s v="musical"/>
    <d v="2016-02-20T03:22:00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14.99999999999999"/>
    <n v="100"/>
    <x v="1"/>
    <s v="musical"/>
    <d v="2016-06-10T23:32:12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50.75"/>
    <n v="66.666666666666671"/>
    <x v="1"/>
    <s v="musical"/>
    <d v="2016-06-27T15:19:29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10.96666666666665"/>
    <n v="84.507042253521121"/>
    <x v="1"/>
    <s v="musical"/>
    <d v="2016-04-27T00:54:35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00.28571428571429"/>
    <n v="35"/>
    <x v="1"/>
    <s v="musical"/>
    <d v="2015-06-12T12:50:06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n v="0.66666666666666674"/>
    <n v="75000"/>
    <x v="1"/>
    <s v="musical"/>
    <d v="2015-11-25T16:41:59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.267605633802817"/>
    <n v="887.5"/>
    <x v="1"/>
    <s v="musical"/>
    <d v="2015-05-14T19:10:18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e v="#DIV/0!"/>
    <x v="1"/>
    <s v="musical"/>
    <d v="2016-10-23T16:00:23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e v="#DIV/0!"/>
    <x v="1"/>
    <s v="musical"/>
    <d v="2014-05-07T16:36:32"/>
    <d v="2014-07-06T16:36:32"/>
    <x v="3791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0.27999999999999997"/>
    <n v="6250"/>
    <x v="1"/>
    <s v="musical"/>
    <d v="2015-06-15T10:43:42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59.657142857142851"/>
    <n v="291.66666666666669"/>
    <x v="1"/>
    <s v="musical"/>
    <d v="2014-11-25T22:32:09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1"/>
    <n v="5000"/>
    <x v="1"/>
    <s v="musical"/>
    <d v="2015-05-08T13:55:54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1.6666666666666667"/>
    <n v="300"/>
    <x v="1"/>
    <s v="musical"/>
    <d v="2015-07-16T10:28:10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4.4444444444444444E-3"/>
    <n v="22500"/>
    <x v="1"/>
    <s v="musical"/>
    <d v="2016-11-15T00:42:36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89.666666666666657"/>
    <n v="162.16216216216216"/>
    <x v="1"/>
    <s v="musical"/>
    <d v="2015-03-21T21:09:25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.4642857142857144"/>
    <n v="14000"/>
    <x v="1"/>
    <s v="musical"/>
    <d v="2014-07-11T17:20:48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.0199999999999996"/>
    <n v="2500"/>
    <x v="1"/>
    <s v="musical"/>
    <d v="2016-02-10T22:20:43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.004545454545454"/>
    <n v="1375"/>
    <x v="1"/>
    <s v="musical"/>
    <d v="2014-12-09T17:41:23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8.52"/>
    <n v="555.55555555555554"/>
    <x v="1"/>
    <s v="musical"/>
    <d v="2014-12-02T16:13:36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e v="#DIV/0!"/>
    <x v="1"/>
    <s v="musical"/>
    <d v="2015-09-22T03:01:46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19.650000000000002"/>
    <n v="300"/>
    <x v="1"/>
    <s v="musical"/>
    <d v="2016-02-03T23:19:28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e v="#DIV/0!"/>
    <x v="1"/>
    <s v="musical"/>
    <d v="2016-06-06T00:13:44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n v="2E-3"/>
    <n v="75000"/>
    <x v="1"/>
    <s v="musical"/>
    <d v="2014-07-29T21:17:20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6.6666666666666666E-2"/>
    <n v="7500"/>
    <x v="1"/>
    <s v="musical"/>
    <d v="2014-06-09T06:13:01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30.333333333333336"/>
    <n v="166.66666666666666"/>
    <x v="1"/>
    <s v="musical"/>
    <d v="2015-03-27T21:48:59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00"/>
    <n v="41.666666666666664"/>
    <x v="1"/>
    <s v="plays"/>
    <d v="2015-02-24T10:53:39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01.25"/>
    <n v="52.631578947368418"/>
    <x v="1"/>
    <s v="plays"/>
    <d v="2014-06-10T12:38:27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21.73333333333333"/>
    <n v="57.692307692307693"/>
    <x v="1"/>
    <s v="plays"/>
    <d v="2015-02-19T20:22:38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30"/>
    <n v="13.157894736842104"/>
    <x v="1"/>
    <s v="plays"/>
    <d v="2016-04-27T15:02:53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09.55"/>
    <n v="181.81818181818181"/>
    <x v="1"/>
    <s v="plays"/>
    <d v="2015-04-15T18:01:48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00.95190476190474"/>
    <n v="77.777777777777771"/>
    <x v="1"/>
    <s v="plays"/>
    <d v="2016-05-07T06:37:01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40.13333333333333"/>
    <n v="44.117647058823529"/>
    <x v="1"/>
    <s v="plays"/>
    <d v="2015-02-23T21:41:52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00.001"/>
    <n v="50"/>
    <x v="1"/>
    <s v="plays"/>
    <d v="2015-07-22T06:14:17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19.238"/>
    <n v="40.54054054054054"/>
    <x v="1"/>
    <s v="plays"/>
    <d v="2014-06-17T16:33:43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07.25"/>
    <n v="100"/>
    <x v="1"/>
    <s v="plays"/>
    <d v="2015-10-07T16:43:36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27.99999999999997"/>
    <n v="25"/>
    <x v="1"/>
    <s v="plays"/>
    <d v="2015-02-10T20:13:02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06.4"/>
    <n v="38.46153846153846"/>
    <x v="1"/>
    <s v="plays"/>
    <d v="2015-06-29T05:01:44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43.33333333333334"/>
    <n v="15"/>
    <x v="1"/>
    <s v="plays"/>
    <d v="2015-06-05T15:38:37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04.54285714285714"/>
    <n v="76.086956521739125"/>
    <x v="1"/>
    <s v="plays"/>
    <d v="2015-12-03T04:20:07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10.02000000000001"/>
    <n v="65.78947368421052"/>
    <x v="1"/>
    <s v="plays"/>
    <d v="2015-11-21T20:06:57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06"/>
    <n v="60.975609756097562"/>
    <x v="1"/>
    <s v="plays"/>
    <d v="2015-06-15T21:50:44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08"/>
    <n v="35.714285714285715"/>
    <x v="1"/>
    <s v="plays"/>
    <d v="2016-07-20T15:01:43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05.42"/>
    <n v="102.04081632653062"/>
    <x v="1"/>
    <s v="plays"/>
    <d v="2015-05-27T01:40:14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19.16666666666667"/>
    <n v="23.076923076923077"/>
    <x v="1"/>
    <s v="plays"/>
    <d v="2015-04-07T10:09:54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52.66666666666666"/>
    <n v="46.153846153846153"/>
    <x v="1"/>
    <s v="plays"/>
    <d v="2015-01-30T22:16:41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00"/>
    <n v="178.57142857142858"/>
    <x v="1"/>
    <s v="plays"/>
    <d v="2014-11-01T12:39:47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00.2"/>
    <n v="62.5"/>
    <x v="1"/>
    <s v="plays"/>
    <d v="2016-08-11T20:46:11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25"/>
    <n v="33.333333333333336"/>
    <x v="1"/>
    <s v="plays"/>
    <d v="2016-05-13T17:46:51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06.02199999999999"/>
    <n v="55.555555555555557"/>
    <x v="1"/>
    <s v="plays"/>
    <d v="2014-10-15T20:22:25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04.66666666666666"/>
    <n v="133.33333333333334"/>
    <x v="1"/>
    <s v="plays"/>
    <d v="2016-01-06T02:45:35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16.66666666666667"/>
    <n v="60"/>
    <x v="1"/>
    <s v="plays"/>
    <d v="2014-11-20T20:56:12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09.03333333333333"/>
    <n v="52.631578947368418"/>
    <x v="1"/>
    <s v="plays"/>
    <d v="2015-05-19T10:41:07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60"/>
    <n v="25"/>
    <x v="1"/>
    <s v="plays"/>
    <d v="2016-03-31T22:36:48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12.5"/>
    <n v="57.142857142857146"/>
    <x v="1"/>
    <s v="plays"/>
    <d v="2016-07-02T22:14:12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02.1"/>
    <n v="117.64705882352941"/>
    <x v="1"/>
    <s v="plays"/>
    <d v="2015-05-28T18:22:38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n v="100.824"/>
    <n v="1000"/>
    <x v="1"/>
    <s v="plays"/>
    <d v="2015-04-22T17:03:29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01.25"/>
    <n v="62.5"/>
    <x v="1"/>
    <s v="plays"/>
    <d v="2015-05-31T03:25:24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00"/>
    <n v="0.33333333333333331"/>
    <x v="1"/>
    <s v="plays"/>
    <d v="2016-03-03T16:50:29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8.7200000000000006"/>
    <n v="294.11764705882354"/>
    <x v="1"/>
    <s v="plays"/>
    <d v="2014-05-21T18:51:27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21.94"/>
    <n v="217.39130434782609"/>
    <x v="1"/>
    <s v="plays"/>
    <d v="2014-04-11T11:50:52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21.3"/>
    <n v="263.15789473684208"/>
    <x v="1"/>
    <s v="plays"/>
    <d v="2014-05-07T01:44:24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41.489795918367342"/>
    <n v="196"/>
    <x v="1"/>
    <s v="plays"/>
    <d v="2014-05-07T14:48:54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n v="2.105"/>
    <n v="3333.3333333333335"/>
    <x v="1"/>
    <s v="plays"/>
    <d v="2015-09-01T15:02:54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2.7"/>
    <n v="875"/>
    <x v="1"/>
    <s v="plays"/>
    <d v="2014-09-03T05:19:02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16.161904761904761"/>
    <n v="1166.6666666666667"/>
    <x v="1"/>
    <s v="plays"/>
    <d v="2015-06-04T05:23:11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16.376923076923077"/>
    <n v="302.32558139534882"/>
    <x v="1"/>
    <s v="plays"/>
    <d v="2015-09-18T19:36:29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.043333333333333"/>
    <n v="1071.4285714285713"/>
    <x v="1"/>
    <s v="plays"/>
    <d v="2015-05-12T18:24:44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3.8"/>
    <n v="250"/>
    <x v="1"/>
    <s v="plays"/>
    <d v="2014-12-02T02:59:03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34.08"/>
    <n v="104.16666666666667"/>
    <x v="1"/>
    <s v="plays"/>
    <d v="2015-06-17T10:32:59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0.2"/>
    <n v="5000"/>
    <x v="1"/>
    <s v="plays"/>
    <d v="2015-03-02T04:34:36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2.5999999999999999E-2"/>
    <n v="50000"/>
    <x v="1"/>
    <s v="plays"/>
    <d v="2014-07-28T20:09:38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16.254545454545454"/>
    <n v="550"/>
    <x v="1"/>
    <s v="plays"/>
    <d v="2015-04-09T21:14:18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n v="2.5"/>
    <n v="1000"/>
    <x v="1"/>
    <s v="plays"/>
    <d v="2015-02-24T23:17:51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0.02"/>
    <n v="5000"/>
    <x v="1"/>
    <s v="plays"/>
    <d v="2015-02-06T17:50:03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.2"/>
    <n v="1250"/>
    <x v="1"/>
    <s v="plays"/>
    <d v="2014-07-09T17:41:30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2"/>
    <n v="500"/>
    <x v="1"/>
    <s v="plays"/>
    <d v="2015-05-04T10:20:44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0.04"/>
    <n v="2500"/>
    <x v="1"/>
    <s v="plays"/>
    <d v="2014-05-30T21:26:47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17.666666666666668"/>
    <n v="461.53846153846155"/>
    <x v="1"/>
    <s v="plays"/>
    <d v="2014-07-13T15:51:50"/>
    <d v="2014-08-12T15:51:50"/>
    <x v="386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5"/>
    <n v="2000"/>
    <x v="1"/>
    <s v="plays"/>
    <d v="2014-10-02T14:09:37"/>
    <d v="2014-11-12T21:47:00"/>
    <x v="3861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1.3333333333333334E-2"/>
    <n v="7500"/>
    <x v="1"/>
    <s v="plays"/>
    <d v="2016-08-29T06:15:56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e v="#DIV/0!"/>
    <x v="1"/>
    <s v="plays"/>
    <d v="2015-09-06T15:11:45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.2"/>
    <n v="1666.6666666666667"/>
    <x v="1"/>
    <s v="plays"/>
    <d v="2015-10-18T21:24:14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26.937422295897225"/>
    <n v="172.35714285714286"/>
    <x v="1"/>
    <s v="plays"/>
    <d v="2014-07-21T15:38:18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0.54999999999999993"/>
    <n v="1000"/>
    <x v="1"/>
    <s v="plays"/>
    <d v="2016-02-02T22:43:41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12.55"/>
    <n v="400"/>
    <x v="1"/>
    <s v="plays"/>
    <d v="2016-05-19T19:32:19"/>
    <d v="2016-06-18T19:32:19"/>
    <x v="3867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0.2"/>
    <n v="5000"/>
    <x v="1"/>
    <s v="musical"/>
    <d v="2014-08-14T15:50:05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.4474868431088401"/>
    <n v="874.06666666666672"/>
    <x v="1"/>
    <s v="musical"/>
    <d v="2015-02-12T17:23:12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15"/>
    <n v="1000"/>
    <x v="1"/>
    <s v="musical"/>
    <d v="2014-06-03T04:07:58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2.666666666666667"/>
    <n v="500"/>
    <x v="1"/>
    <s v="musical"/>
    <d v="2017-01-28T18:44:10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e v="#DIV/0!"/>
    <x v="1"/>
    <s v="musical"/>
    <d v="2015-06-25T03:29:56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e v="#DIV/0!"/>
    <x v="1"/>
    <s v="musical"/>
    <d v="2015-09-08T16:42:15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e v="#DIV/0!"/>
    <x v="1"/>
    <s v="musical"/>
    <d v="2015-01-03T00:23:42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e v="#DIV/0!"/>
    <x v="1"/>
    <s v="musical"/>
    <d v="2016-09-02T08:19:25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52.794871794871788"/>
    <n v="84.782608695652172"/>
    <x v="1"/>
    <s v="musical"/>
    <d v="2016-01-03T14:58:48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4.9639999999999995"/>
    <n v="1785.7142857142858"/>
    <x v="1"/>
    <s v="musical"/>
    <d v="2016-11-08T16:15:52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5.5555555555555552E-2"/>
    <n v="18000"/>
    <x v="1"/>
    <s v="musical"/>
    <d v="2015-05-30T19:39:06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e v="#DIV/0!"/>
    <x v="1"/>
    <s v="musical"/>
    <d v="2014-12-26T20:39:56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13.066666666666665"/>
    <n v="441.1764705882353"/>
    <x v="1"/>
    <s v="musical"/>
    <d v="2014-06-25T19:33:40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5"/>
    <n v="500"/>
    <x v="1"/>
    <s v="musical"/>
    <d v="2017-01-21T00:26:39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e v="#DIV/0!"/>
    <x v="1"/>
    <s v="musical"/>
    <d v="2016-01-04T23:36:10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e v="#DIV/0!"/>
    <x v="1"/>
    <s v="musical"/>
    <d v="2014-08-03T14:27:49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e v="#DIV/0!"/>
    <x v="1"/>
    <s v="musical"/>
    <d v="2015-03-02T18:59:52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e v="#DIV/0!"/>
    <x v="1"/>
    <s v="musical"/>
    <d v="2016-04-09T22:49:51"/>
    <d v="2016-05-09T22:49:51"/>
    <x v="3885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e v="#DIV/0!"/>
    <x v="1"/>
    <s v="musical"/>
    <d v="2014-11-11T05:28:22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1.7500000000000002"/>
    <n v="1000"/>
    <x v="1"/>
    <s v="musical"/>
    <d v="2015-03-16T20:35:29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27.1"/>
    <n v="142.85714285714286"/>
    <x v="1"/>
    <s v="plays"/>
    <d v="2017-01-27T13:05:58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.4749999999999999"/>
    <n v="888.88888888888891"/>
    <x v="1"/>
    <s v="plays"/>
    <d v="2014-12-04T00:07:10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16.826666666666668"/>
    <n v="1875"/>
    <x v="1"/>
    <s v="plays"/>
    <d v="2015-06-16T18:12:24"/>
    <d v="2015-08-15T18:12:24"/>
    <x v="3890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32.5"/>
    <n v="114.28571428571429"/>
    <x v="1"/>
    <s v="plays"/>
    <d v="2015-02-21T03:10:44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e v="#DIV/0!"/>
    <x v="1"/>
    <s v="plays"/>
    <d v="2014-08-16T15:39:17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21.55"/>
    <n v="595.23809523809518"/>
    <x v="1"/>
    <s v="plays"/>
    <d v="2014-05-20T15:47:20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.4666666666666663"/>
    <n v="1363.6363636363637"/>
    <x v="1"/>
    <s v="plays"/>
    <d v="2016-11-05T23:00:12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5"/>
    <n v="1000"/>
    <x v="1"/>
    <s v="plays"/>
    <d v="2015-01-28T06:00:18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10.625"/>
    <n v="400"/>
    <x v="1"/>
    <s v="plays"/>
    <d v="2014-06-03T04:36:18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17.599999999999998"/>
    <n v="250"/>
    <x v="1"/>
    <s v="plays"/>
    <d v="2014-12-09T20:58:03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32.56"/>
    <n v="156.25"/>
    <x v="1"/>
    <s v="plays"/>
    <d v="2015-07-08T11:34:30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.25"/>
    <n v="5000"/>
    <x v="1"/>
    <s v="plays"/>
    <d v="2014-07-23T18:36:01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.4"/>
    <n v="500"/>
    <x v="1"/>
    <s v="plays"/>
    <d v="2015-05-12T02:13:11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0.83333333333333337"/>
    <n v="3000"/>
    <x v="1"/>
    <s v="plays"/>
    <d v="2015-11-09T19:49:59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48.833333333333336"/>
    <n v="96.774193548387103"/>
    <x v="1"/>
    <s v="plays"/>
    <d v="2016-10-20T11:14:02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e v="#DIV/0!"/>
    <x v="1"/>
    <s v="plays"/>
    <d v="2015-07-01T00:16:05"/>
    <d v="2015-08-14T19:38:00"/>
    <x v="3903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0.03"/>
    <n v="5000"/>
    <x v="1"/>
    <s v="plays"/>
    <d v="2015-04-01T05:30:00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11.533333333333333"/>
    <n v="214.28571428571428"/>
    <x v="1"/>
    <s v="plays"/>
    <d v="2015-04-30T14:58:23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67.333333333333329"/>
    <n v="93.75"/>
    <x v="1"/>
    <s v="plays"/>
    <d v="2015-05-19T22:01:33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15.299999999999999"/>
    <n v="250"/>
    <x v="1"/>
    <s v="plays"/>
    <d v="2014-09-24T19:40:06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8.6666666666666679"/>
    <n v="187.5"/>
    <x v="1"/>
    <s v="plays"/>
    <d v="2014-07-14T03:14:56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0.22499999999999998"/>
    <n v="15000"/>
    <x v="1"/>
    <s v="plays"/>
    <d v="2014-08-12T08:37:22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.0833333333333335"/>
    <n v="2000"/>
    <x v="1"/>
    <s v="plays"/>
    <d v="2015-08-08T18:09:57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37.412500000000001"/>
    <n v="222.22222222222223"/>
    <x v="1"/>
    <s v="plays"/>
    <d v="2014-10-27T19:29:37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6.6666666666666671E-3"/>
    <n v="15000"/>
    <x v="1"/>
    <s v="plays"/>
    <d v="2015-02-24T06:28:50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10"/>
    <n v="1428.5714285714287"/>
    <x v="1"/>
    <s v="plays"/>
    <d v="2015-10-31T05:04:09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36.36"/>
    <n v="92.592592592592595"/>
    <x v="1"/>
    <s v="plays"/>
    <d v="2015-04-20T19:39:16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0.33333333333333337"/>
    <n v="1500"/>
    <x v="1"/>
    <s v="plays"/>
    <d v="2016-05-02T23:38:29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e v="#DIV/0!"/>
    <x v="1"/>
    <s v="plays"/>
    <d v="2016-05-04T11:19:12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0.2857142857142857"/>
    <n v="3500"/>
    <x v="1"/>
    <s v="plays"/>
    <d v="2014-08-12T12:39:21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0.2"/>
    <n v="20000"/>
    <x v="1"/>
    <s v="plays"/>
    <d v="2014-07-23T15:57:03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1.7999999999999998"/>
    <n v="1666.6666666666667"/>
    <x v="1"/>
    <s v="plays"/>
    <d v="2015-12-20T16:26:13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.4"/>
    <n v="833.33333333333337"/>
    <x v="1"/>
    <s v="plays"/>
    <d v="2016-10-14T09:17:40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e v="#DIV/0!"/>
    <x v="1"/>
    <s v="plays"/>
    <d v="2014-10-14T13:00:55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.1333333333333329"/>
    <n v="125"/>
    <x v="1"/>
    <s v="plays"/>
    <d v="2015-01-16T18:26:50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12.034782608695652"/>
    <n v="676.47058823529414"/>
    <x v="1"/>
    <s v="plays"/>
    <d v="2015-03-12T23:31:11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15.266666666666667"/>
    <n v="375"/>
    <x v="1"/>
    <s v="plays"/>
    <d v="2014-05-27T23:02:02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10"/>
    <n v="50"/>
    <x v="1"/>
    <s v="plays"/>
    <d v="2014-06-30T20:53:59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0.3"/>
    <n v="5000"/>
    <x v="1"/>
    <s v="plays"/>
    <d v="2014-11-27T02:02:28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1"/>
    <n v="1250"/>
    <x v="1"/>
    <s v="plays"/>
    <d v="2014-07-10T06:25:04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13.020000000000001"/>
    <n v="714.28571428571433"/>
    <x v="1"/>
    <s v="plays"/>
    <d v="2015-09-18T16:23:47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.2650000000000001"/>
    <n v="1428.5714285714287"/>
    <x v="1"/>
    <s v="plays"/>
    <d v="2016-08-19T19:51:05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e v="#DIV/0!"/>
    <x v="1"/>
    <s v="plays"/>
    <d v="2016-03-04T08:07:48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e v="#DIV/0!"/>
    <x v="1"/>
    <s v="plays"/>
    <d v="2015-08-12T03:38:27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8.3333333333333332E-3"/>
    <n v="12000"/>
    <x v="1"/>
    <s v="plays"/>
    <d v="2016-02-15T04:02:44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15.742857142857142"/>
    <n v="583.33333333333337"/>
    <x v="1"/>
    <s v="plays"/>
    <d v="2016-06-17T23:14:22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11"/>
    <n v="416.66666666666669"/>
    <x v="1"/>
    <s v="plays"/>
    <d v="2015-08-17T16:07:19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43.833333333333336"/>
    <n v="130.43478260869566"/>
    <x v="1"/>
    <s v="plays"/>
    <d v="2015-08-05T15:45:46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e v="#DIV/0!"/>
    <x v="1"/>
    <s v="plays"/>
    <d v="2016-11-01T06:18:40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86.135181975736558"/>
    <n v="288.5"/>
    <x v="1"/>
    <s v="plays"/>
    <d v="2016-06-13T15:09:20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12.196620583717358"/>
    <n v="651"/>
    <x v="1"/>
    <s v="plays"/>
    <d v="2015-05-27T21:44:14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0.1"/>
    <n v="5000"/>
    <x v="1"/>
    <s v="plays"/>
    <d v="2014-10-03T09:36:19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0.22"/>
    <n v="2500"/>
    <x v="1"/>
    <s v="plays"/>
    <d v="2014-11-18T11:49:11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0.90909090909090906"/>
    <n v="2750"/>
    <x v="1"/>
    <s v="plays"/>
    <d v="2014-10-28T14:05:37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e v="#DIV/0!"/>
    <x v="1"/>
    <s v="plays"/>
    <d v="2015-04-17T21:41:54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35.64"/>
    <n v="384.61538461538464"/>
    <x v="1"/>
    <s v="plays"/>
    <d v="2015-10-02T18:41:08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e v="#DIV/0!"/>
    <x v="1"/>
    <s v="plays"/>
    <d v="2015-07-28T15:54:35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0.25"/>
    <n v="2000"/>
    <x v="1"/>
    <s v="plays"/>
    <d v="2015-04-15T19:14:28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.25"/>
    <n v="1200"/>
    <x v="1"/>
    <s v="plays"/>
    <d v="2015-01-27T20:00:22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.3666666666666663"/>
    <n v="1500"/>
    <x v="1"/>
    <s v="plays"/>
    <d v="2016-09-02T03:25:44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e v="#DIV/0!"/>
    <x v="1"/>
    <s v="plays"/>
    <d v="2014-07-09T07:48:43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15.770000000000001"/>
    <n v="312.5"/>
    <x v="1"/>
    <s v="plays"/>
    <d v="2015-01-12T02:53:41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0.625"/>
    <n v="4000"/>
    <x v="1"/>
    <s v="plays"/>
    <d v="2016-03-10T16:51:20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5.0000000000000001E-4"/>
    <n v="200000"/>
    <x v="1"/>
    <s v="plays"/>
    <d v="2016-03-04T19:49:02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9.6153846153846159E-2"/>
    <n v="26000"/>
    <x v="1"/>
    <s v="plays"/>
    <d v="2015-08-27T18:58:10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e v="#DIV/0!"/>
    <x v="1"/>
    <s v="plays"/>
    <d v="2016-06-29T01:09:46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e v="#DIV/0!"/>
    <x v="1"/>
    <s v="plays"/>
    <d v="2014-05-15T15:37:44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24.285714285714285"/>
    <n v="218.75"/>
    <x v="1"/>
    <s v="plays"/>
    <d v="2015-10-29T20:22:21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e v="#DIV/0!"/>
    <x v="1"/>
    <s v="plays"/>
    <d v="2016-03-28T22:22:07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2.5000000000000001E-2"/>
    <n v="28000"/>
    <x v="1"/>
    <s v="plays"/>
    <d v="2016-05-23T23:25:54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32.049999999999997"/>
    <n v="125"/>
    <x v="1"/>
    <s v="plays"/>
    <d v="2014-06-26T22:48:32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24.333333333333336"/>
    <n v="100"/>
    <x v="1"/>
    <s v="plays"/>
    <d v="2014-08-29T18:55:56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1.5"/>
    <n v="750"/>
    <x v="1"/>
    <s v="plays"/>
    <d v="2015-12-04T20:17:36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0.42"/>
    <n v="2500"/>
    <x v="1"/>
    <s v="plays"/>
    <d v="2014-04-16T21:23:30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.214285714285714"/>
    <n v="466.66666666666669"/>
    <x v="1"/>
    <s v="plays"/>
    <d v="2015-11-03T14:54:54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e v="#DIV/0!"/>
    <x v="1"/>
    <s v="plays"/>
    <d v="2015-10-19T03:41:57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.3"/>
    <n v="666.66666666666663"/>
    <x v="1"/>
    <s v="plays"/>
    <d v="2015-02-18T17:19:46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14.249999999999998"/>
    <n v="500"/>
    <x v="1"/>
    <s v="plays"/>
    <d v="2016-02-14T05:39:40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0.6"/>
    <n v="3750"/>
    <x v="1"/>
    <s v="plays"/>
    <d v="2014-06-11T17:04:38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24.117647058823529"/>
    <n v="170"/>
    <x v="1"/>
    <s v="plays"/>
    <d v="2017-02-04T06:58:27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10.54"/>
    <n v="454.54545454545456"/>
    <x v="1"/>
    <s v="plays"/>
    <d v="2016-03-23T19:34:33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.4690265486725664"/>
    <n v="470.83333333333331"/>
    <x v="1"/>
    <s v="plays"/>
    <d v="2016-08-19T20:30:46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7.3333333333333334E-2"/>
    <n v="7500"/>
    <x v="1"/>
    <s v="plays"/>
    <d v="2016-03-18T20:43:31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0.97142857142857131"/>
    <n v="2333.3333333333335"/>
    <x v="1"/>
    <s v="plays"/>
    <d v="2014-06-21T12:52:06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21.099999999999998"/>
    <n v="125"/>
    <x v="1"/>
    <s v="plays"/>
    <d v="2014-12-08T01:37:14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78.100000000000009"/>
    <n v="135.13513513513513"/>
    <x v="1"/>
    <s v="plays"/>
    <d v="2016-04-09T16:25:10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32"/>
    <n v="90.909090909090907"/>
    <x v="1"/>
    <s v="plays"/>
    <d v="2016-05-03T13:07:28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e v="#DIV/0!"/>
    <x v="1"/>
    <s v="plays"/>
    <d v="2016-06-13T20:48:18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47.692307692307693"/>
    <n v="130"/>
    <x v="1"/>
    <s v="plays"/>
    <d v="2014-07-10T20:36:01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.4500000000000002"/>
    <n v="15000"/>
    <x v="1"/>
    <s v="plays"/>
    <d v="2016-06-22T18:55:32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10.7"/>
    <n v="250"/>
    <x v="1"/>
    <s v="plays"/>
    <d v="2014-12-02T15:25:53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1.8333333333333333"/>
    <n v="1000"/>
    <x v="1"/>
    <s v="plays"/>
    <d v="2015-03-06T21:40:57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18"/>
    <n v="357.14285714285717"/>
    <x v="1"/>
    <s v="plays"/>
    <d v="2014-06-05T14:22:27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.083333333333333"/>
    <n v="4285.7142857142853"/>
    <x v="1"/>
    <s v="plays"/>
    <d v="2016-05-18T04:19:09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20"/>
    <n v="170"/>
    <x v="1"/>
    <s v="plays"/>
    <d v="2015-05-08T19:26:20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34.802513464991023"/>
    <n v="242.17391304347825"/>
    <x v="1"/>
    <s v="plays"/>
    <d v="2014-04-18T20:52:36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.3333333333333339"/>
    <n v="150"/>
    <x v="1"/>
    <s v="plays"/>
    <d v="2014-10-08T23:07:24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32.049999999999997"/>
    <n v="105.26315789473684"/>
    <x v="1"/>
    <s v="plays"/>
    <d v="2016-01-30T16:58:40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9.76"/>
    <n v="384.61538461538464"/>
    <x v="1"/>
    <s v="plays"/>
    <d v="2016-04-07T13:09:54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37.75"/>
    <n v="30.76923076923077"/>
    <x v="1"/>
    <s v="plays"/>
    <d v="2014-05-06T22:11:30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.1333333333333333"/>
    <n v="375"/>
    <x v="1"/>
    <s v="plays"/>
    <d v="2015-08-14T01:56:53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e v="#DIV/0!"/>
    <x v="1"/>
    <s v="plays"/>
    <d v="2015-10-09T17:59:41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.1818181818181817"/>
    <n v="550"/>
    <x v="1"/>
    <s v="plays"/>
    <d v="2016-02-01T16:08:13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20"/>
    <n v="500"/>
    <x v="1"/>
    <s v="plays"/>
    <d v="2015-05-01T15:28:02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.41"/>
    <n v="1111.1111111111111"/>
    <x v="1"/>
    <s v="plays"/>
    <d v="2015-10-12T22:34:19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6.0000000000000001E-3"/>
    <n v="50000"/>
    <x v="1"/>
    <s v="plays"/>
    <d v="2015-04-13T20:45:12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0.25"/>
    <n v="2000"/>
    <x v="1"/>
    <s v="plays"/>
    <d v="2014-06-19T09:21:30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35"/>
    <n v="50"/>
    <x v="1"/>
    <s v="plays"/>
    <d v="2015-01-15T16:24:37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16.566666666666666"/>
    <n v="176.47058823529412"/>
    <x v="1"/>
    <s v="plays"/>
    <d v="2014-11-07T06:24:24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e v="#DIV/0!"/>
    <x v="1"/>
    <s v="plays"/>
    <d v="2015-03-06T09:23:41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57.199999999999996"/>
    <n v="104.16666666666667"/>
    <x v="1"/>
    <s v="plays"/>
    <d v="2015-02-26T23:07:06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16.514285714285716"/>
    <n v="500"/>
    <x v="1"/>
    <s v="plays"/>
    <d v="2014-07-22T19:53:18"/>
    <d v="2014-08-31T19:51:49"/>
    <x v="399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0.125"/>
    <n v="8000"/>
    <x v="1"/>
    <s v="plays"/>
    <d v="2016-03-08T15:29:18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37.75"/>
    <n v="85.714285714285708"/>
    <x v="1"/>
    <s v="plays"/>
    <d v="2017-02-09T23:08:28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1.8399999999999999"/>
    <n v="312.5"/>
    <x v="1"/>
    <s v="plays"/>
    <d v="2014-08-28T01:02:41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10.050000000000001"/>
    <n v="1000"/>
    <x v="1"/>
    <s v="plays"/>
    <d v="2015-01-16T14:05:47"/>
    <d v="2015-02-15T14:05:47"/>
    <x v="4003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0.2"/>
    <n v="500"/>
    <x v="1"/>
    <s v="plays"/>
    <d v="2014-09-08T03:54:17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.3333333333333335"/>
    <n v="1500"/>
    <x v="1"/>
    <s v="plays"/>
    <d v="2014-08-21T19:23:05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6.6666666666666671E-3"/>
    <n v="30000"/>
    <x v="1"/>
    <s v="plays"/>
    <d v="2016-01-22T18:33:07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0.25"/>
    <n v="2000"/>
    <x v="1"/>
    <s v="plays"/>
    <d v="2014-07-28T18:33:01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6"/>
    <n v="250"/>
    <x v="1"/>
    <s v="plays"/>
    <d v="2015-06-22T23:08:27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3.8860103626943006"/>
    <n v="643.33333333333337"/>
    <x v="1"/>
    <s v="plays"/>
    <d v="2014-07-31T16:49:20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24.194444444444443"/>
    <n v="189.47368421052633"/>
    <x v="1"/>
    <s v="plays"/>
    <d v="2014-10-09T18:29:26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7.6"/>
    <n v="62.5"/>
    <x v="1"/>
    <s v="plays"/>
    <d v="2014-12-29T13:04:38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e v="#DIV/0!"/>
    <x v="1"/>
    <s v="plays"/>
    <d v="2015-04-02T13:04:09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.3"/>
    <n v="1000"/>
    <x v="1"/>
    <s v="plays"/>
    <d v="2015-01-17T07:13:43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e v="#DIV/0!"/>
    <x v="1"/>
    <s v="plays"/>
    <d v="2016-02-19T05:54:29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1.4285714285714287E-2"/>
    <n v="7000"/>
    <x v="1"/>
    <s v="plays"/>
    <d v="2015-06-19T18:44:23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14.000000000000002"/>
    <n v="71.428571428571431"/>
    <x v="1"/>
    <s v="plays"/>
    <d v="2014-08-18T20:56:40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.05"/>
    <n v="5000"/>
    <x v="1"/>
    <s v="plays"/>
    <d v="2014-08-05T16:07:54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8.6666666666666679"/>
    <n v="375"/>
    <x v="1"/>
    <s v="plays"/>
    <d v="2016-09-07T21:51:48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0.82857142857142851"/>
    <n v="875"/>
    <x v="1"/>
    <s v="plays"/>
    <d v="2016-02-17T16:13:16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16.666666666666664"/>
    <n v="200"/>
    <x v="1"/>
    <s v="plays"/>
    <d v="2015-02-22T04:34:59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0.83333333333333337"/>
    <n v="7500"/>
    <x v="1"/>
    <s v="plays"/>
    <d v="2014-08-27T21:52:38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69.561111111111103"/>
    <n v="91.370558375634516"/>
    <x v="1"/>
    <s v="plays"/>
    <d v="2014-12-17T14:01:07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e v="#DIV/0!"/>
    <x v="1"/>
    <s v="plays"/>
    <d v="2016-02-08T23:59:23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.25"/>
    <n v="800"/>
    <x v="1"/>
    <s v="plays"/>
    <d v="2015-08-01T16:04:57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5"/>
    <n v="1250"/>
    <x v="1"/>
    <s v="plays"/>
    <d v="2015-05-27T05:42:16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e v="#DIV/0!"/>
    <x v="1"/>
    <s v="plays"/>
    <d v="2015-10-05T15:43:59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.166666666666667"/>
    <n v="428.57142857142856"/>
    <x v="1"/>
    <s v="plays"/>
    <d v="2017-02-02T23:18:01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28.050000000000004"/>
    <n v="181.81818181818181"/>
    <x v="1"/>
    <s v="plays"/>
    <d v="2014-05-06T22:31:40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e v="#DIV/0!"/>
    <x v="1"/>
    <s v="plays"/>
    <d v="2015-11-14T00:36:10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n v="16"/>
    <n v="416.66666666666669"/>
    <x v="1"/>
    <s v="plays"/>
    <d v="2016-01-05T15:43:19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e v="#DIV/0!"/>
    <x v="1"/>
    <s v="plays"/>
    <d v="2014-10-29T14:02:44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6.8287037037037033"/>
    <n v="864"/>
    <x v="1"/>
    <s v="plays"/>
    <d v="2015-10-16T19:25:16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25.698702928870294"/>
    <n v="254.25531914893617"/>
    <x v="1"/>
    <s v="plays"/>
    <d v="2016-09-01T06:27:04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.4814814814814816"/>
    <n v="6750"/>
    <x v="1"/>
    <s v="plays"/>
    <d v="2015-03-04T22:44:10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36.85"/>
    <n v="400"/>
    <x v="1"/>
    <s v="plays"/>
    <d v="2014-09-21T21:11:27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47.05"/>
    <n v="352.94117647058823"/>
    <x v="1"/>
    <s v="plays"/>
    <d v="2014-06-14T22:29:24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11.428571428571429"/>
    <n v="350"/>
    <x v="1"/>
    <s v="plays"/>
    <d v="2016-05-07T01:41:55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12.04"/>
    <n v="625"/>
    <x v="1"/>
    <s v="plays"/>
    <d v="2014-08-18T19:10:10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60"/>
    <n v="100"/>
    <x v="1"/>
    <s v="plays"/>
    <d v="2015-10-28T16:06:07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31.25"/>
    <n v="4000"/>
    <x v="1"/>
    <s v="plays"/>
    <d v="2015-05-20T05:33:24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0.42"/>
    <n v="2500"/>
    <x v="1"/>
    <s v="plays"/>
    <d v="2016-07-08T11:22:34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0.21"/>
    <n v="3333.3333333333335"/>
    <x v="1"/>
    <s v="plays"/>
    <d v="2014-12-22T02:01:04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e v="#DIV/0!"/>
    <x v="1"/>
    <s v="plays"/>
    <d v="2014-11-05T22:58:45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37.5"/>
    <n v="150"/>
    <x v="1"/>
    <s v="plays"/>
    <d v="2015-03-11T05:16:22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0.02"/>
    <n v="5000"/>
    <x v="1"/>
    <s v="plays"/>
    <d v="2014-07-22T04:49:49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.2142857142857135"/>
    <n v="466.66666666666669"/>
    <x v="1"/>
    <s v="plays"/>
    <d v="2014-09-22T15:36:50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.1999999999999997"/>
    <n v="1250"/>
    <x v="1"/>
    <s v="plays"/>
    <d v="2014-12-18T00:32:23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17.652941176470588"/>
    <n v="186.8131868131868"/>
    <x v="1"/>
    <s v="plays"/>
    <d v="2016-03-07T12:13:07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0.08"/>
    <n v="20000"/>
    <x v="1"/>
    <s v="plays"/>
    <d v="2015-06-14T23:00:15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6.6666666666666666E-2"/>
    <n v="1500"/>
    <x v="1"/>
    <s v="plays"/>
    <d v="2014-09-23T15:16:31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e v="#DIV/0!"/>
    <x v="1"/>
    <s v="plays"/>
    <d v="2014-05-02T19:26:37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n v="37.533333333333339"/>
    <n v="230.76923076923077"/>
    <x v="1"/>
    <s v="plays"/>
    <d v="2014-08-14T21:05:16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22"/>
    <n v="250"/>
    <x v="1"/>
    <s v="plays"/>
    <d v="2014-10-16T16:33:48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e v="#DIV/0!"/>
    <x v="1"/>
    <s v="plays"/>
    <d v="2016-08-31T20:11:25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17.62"/>
    <n v="238.0952380952381"/>
    <x v="1"/>
    <s v="plays"/>
    <d v="2014-05-20T15:33:51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53"/>
    <n v="166.66666666666666"/>
    <x v="1"/>
    <s v="plays"/>
    <d v="2016-06-13T22:23:59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22.142857142857142"/>
    <n v="583.33333333333337"/>
    <x v="1"/>
    <s v="plays"/>
    <d v="2015-11-02T23:14:40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2.5333333333333332"/>
    <n v="937.5"/>
    <x v="1"/>
    <s v="plays"/>
    <d v="2016-03-17T01:27:24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2.5"/>
    <n v="1428.5714285714287"/>
    <x v="1"/>
    <s v="plays"/>
    <d v="2014-08-15T15:22:32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2.85"/>
    <n v="2000"/>
    <x v="1"/>
    <s v="plays"/>
    <d v="2014-05-20T16:40:56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e v="#DIV/0!"/>
    <x v="1"/>
    <s v="plays"/>
    <d v="2016-02-21T03:23:43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.4500000000000002"/>
    <n v="6666.666666666667"/>
    <x v="1"/>
    <s v="plays"/>
    <d v="2016-06-02T17:44:28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.4210526315789473"/>
    <n v="1055.5555555555557"/>
    <x v="1"/>
    <s v="plays"/>
    <d v="2014-05-28T16:21:24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19.25"/>
    <n v="333.33333333333331"/>
    <x v="1"/>
    <s v="plays"/>
    <d v="2015-03-30T14:07:06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0.67500000000000004"/>
    <n v="1000"/>
    <x v="1"/>
    <s v="plays"/>
    <d v="2014-07-13T22:50:11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0.16666666666666669"/>
    <n v="15000"/>
    <x v="1"/>
    <s v="plays"/>
    <d v="2016-04-19T00:56:28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60.9"/>
    <n v="294.11764705882354"/>
    <x v="1"/>
    <s v="plays"/>
    <d v="2015-08-19T02:49:10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1"/>
    <n v="3495"/>
    <x v="1"/>
    <s v="plays"/>
    <d v="2016-12-14T23:07:35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34.4"/>
    <n v="96.15384615384616"/>
    <x v="1"/>
    <s v="plays"/>
    <d v="2015-01-18T15:52:36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16.5"/>
    <n v="166.66666666666666"/>
    <x v="1"/>
    <s v="plays"/>
    <d v="2015-01-27T16:00:20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e v="#DIV/0!"/>
    <x v="1"/>
    <s v="plays"/>
    <d v="2016-11-26T19:18:51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0.4"/>
    <n v="500"/>
    <x v="1"/>
    <s v="plays"/>
    <d v="2014-06-22T18:35:11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.0571428571428572"/>
    <n v="1750"/>
    <x v="1"/>
    <s v="plays"/>
    <d v="2015-03-15T08:17:06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26.727272727272727"/>
    <n v="130.95238095238096"/>
    <x v="1"/>
    <s v="plays"/>
    <d v="2015-10-06T13:16:15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28.799999999999997"/>
    <n v="153.84615384615384"/>
    <x v="1"/>
    <s v="plays"/>
    <d v="2014-05-20T01:06:09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e v="#DIV/0!"/>
    <x v="1"/>
    <s v="plays"/>
    <d v="2014-09-23T19:05:49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8.9"/>
    <n v="2500"/>
    <x v="1"/>
    <s v="plays"/>
    <d v="2016-11-21T17:03:14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e v="#DIV/0!"/>
    <x v="1"/>
    <s v="plays"/>
    <d v="2016-12-28T18:54:02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0.16666666666666669"/>
    <n v="3000"/>
    <x v="1"/>
    <s v="plays"/>
    <d v="2016-05-20T22:32:01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e v="#DIV/0!"/>
    <x v="1"/>
    <s v="plays"/>
    <d v="2016-05-21T16:45:16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15.737410071942445"/>
    <n v="185.33333333333334"/>
    <x v="1"/>
    <s v="plays"/>
    <d v="2015-02-06T13:57:05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2"/>
    <n v="75"/>
    <x v="1"/>
    <s v="plays"/>
    <d v="2015-10-30T04:32:33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21.685714285714287"/>
    <n v="583.33333333333337"/>
    <x v="1"/>
    <s v="plays"/>
    <d v="2015-12-15T18:16:56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0.33333333333333337"/>
    <n v="3000"/>
    <x v="1"/>
    <s v="plays"/>
    <d v="2016-09-09T10:28:26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0.2857142857142857"/>
    <n v="3500"/>
    <x v="1"/>
    <s v="plays"/>
    <d v="2015-02-23T14:29:35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4.7"/>
    <n v="200"/>
    <x v="1"/>
    <s v="plays"/>
    <d v="2015-10-27T22:34:59"/>
    <d v="2015-11-21T04:00:00"/>
    <x v="4086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e v="#DIV/0!"/>
    <x v="1"/>
    <s v="plays"/>
    <d v="2016-06-17T17:49:46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10.8"/>
    <n v="666.66666666666663"/>
    <x v="1"/>
    <s v="plays"/>
    <d v="2014-12-17T14:42:04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4.8"/>
    <n v="625"/>
    <x v="1"/>
    <s v="plays"/>
    <d v="2015-04-28T17:34:48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.2"/>
    <n v="333.33333333333331"/>
    <x v="1"/>
    <s v="plays"/>
    <d v="2015-07-24T16:08:57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12.75"/>
    <n v="200"/>
    <x v="1"/>
    <s v="plays"/>
    <d v="2014-12-17T12:09:11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1.8181818181818181E-2"/>
    <n v="110000"/>
    <x v="1"/>
    <s v="plays"/>
    <d v="2015-02-04T04:40:47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.4"/>
    <n v="625"/>
    <x v="1"/>
    <s v="plays"/>
    <d v="2015-06-23T19:34:53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36.5"/>
    <n v="250"/>
    <x v="1"/>
    <s v="plays"/>
    <d v="2014-09-08T02:05:00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2.666666666666667"/>
    <n v="30000"/>
    <x v="1"/>
    <s v="plays"/>
    <d v="2016-11-19T00:45:50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11.428571428571429"/>
    <n v="700"/>
    <x v="1"/>
    <s v="plays"/>
    <d v="2017-01-15T12:43:39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e v="#DIV/0!"/>
    <x v="1"/>
    <s v="plays"/>
    <d v="2015-12-06T19:47:17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e v="#DIV/0!"/>
    <x v="1"/>
    <s v="plays"/>
    <d v="2016-05-05T17:19:57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.1111111111111112"/>
    <n v="4500"/>
    <x v="1"/>
    <s v="plays"/>
    <d v="2016-07-19T20:24:33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e v="#DIV/0!"/>
    <x v="1"/>
    <s v="plays"/>
    <d v="2014-10-15T02:59:50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e v="#DIV/0!"/>
    <x v="1"/>
    <s v="plays"/>
    <d v="2016-12-26T21:41:22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27.400000000000002"/>
    <n v="83.333333333333329"/>
    <x v="1"/>
    <s v="plays"/>
    <d v="2016-04-15T20:21:13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10"/>
    <n v="166.66666666666666"/>
    <x v="1"/>
    <s v="plays"/>
    <d v="2015-07-03T19:59:26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21.366666666666667"/>
    <n v="214.28571428571428"/>
    <x v="1"/>
    <s v="plays"/>
    <d v="2016-09-27T06:40:34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6.9696969696969706"/>
    <n v="5500"/>
    <x v="1"/>
    <s v="plays"/>
    <d v="2016-11-23T00:15:09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70.599999999999994"/>
    <n v="151.5151515151515"/>
    <x v="1"/>
    <s v="plays"/>
    <d v="2015-02-18T01:11:06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.0500000000000003"/>
    <n v="500"/>
    <x v="1"/>
    <s v="plays"/>
    <d v="2014-09-01T22:00:01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1.9666666666666666"/>
    <n v="3000"/>
    <x v="1"/>
    <s v="plays"/>
    <d v="2017-02-01T00:45:37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e v="#DIV/0!"/>
    <x v="1"/>
    <s v="plays"/>
    <d v="2015-10-30T12:56:44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28.666666666666668"/>
    <n v="50"/>
    <x v="1"/>
    <s v="plays"/>
    <d v="2016-05-22T15:02:31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.1333333333333333"/>
    <n v="500"/>
    <x v="1"/>
    <s v="plays"/>
    <d v="2015-01-25T03:15:40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0.04"/>
    <n v="2500"/>
    <x v="1"/>
    <s v="plays"/>
    <d v="2016-01-31T22:43:06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0.2"/>
    <n v="500"/>
    <x v="1"/>
    <s v="plays"/>
    <d v="2015-12-20T13:45:23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4461FC-CEF2-8B40-80E2-124ECF67F423}" name="PivotTable7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CF2DD3-9302-D142-854C-07521820D27D}" name="PivotTable8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F44EC8-AE8D-D949-8CF4-C71E03E06123}" name="PivotTable13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2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A0933-02D1-CA45-B23F-B6421EBFD102}">
  <dimension ref="A1:F14"/>
  <sheetViews>
    <sheetView workbookViewId="0">
      <selection activeCell="K2" sqref="K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8" t="s">
        <v>8223</v>
      </c>
      <c r="B1" t="s">
        <v>8314</v>
      </c>
    </row>
    <row r="3" spans="1:6" x14ac:dyDescent="0.2">
      <c r="A3" s="8" t="s">
        <v>8313</v>
      </c>
      <c r="B3" s="8" t="s">
        <v>8312</v>
      </c>
    </row>
    <row r="4" spans="1:6" x14ac:dyDescent="0.2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">
      <c r="A5" s="9" t="s">
        <v>8315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8316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8317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8318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8319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8320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8321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8322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8323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7BAE7-2AD1-2F43-8571-DD74940B3D75}">
  <dimension ref="A1:F47"/>
  <sheetViews>
    <sheetView workbookViewId="0">
      <selection activeCell="B11" sqref="B11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8.33203125" bestFit="1" customWidth="1"/>
    <col min="9" max="9" width="14.83203125" bestFit="1" customWidth="1"/>
    <col min="10" max="10" width="22.6640625" bestFit="1" customWidth="1"/>
    <col min="11" max="11" width="19.1640625" bestFit="1" customWidth="1"/>
  </cols>
  <sheetData>
    <row r="1" spans="1:6" x14ac:dyDescent="0.2">
      <c r="A1" s="8" t="s">
        <v>8223</v>
      </c>
      <c r="B1" t="s">
        <v>8314</v>
      </c>
    </row>
    <row r="2" spans="1:6" x14ac:dyDescent="0.2">
      <c r="A2" s="8" t="s">
        <v>8308</v>
      </c>
      <c r="B2" t="s">
        <v>8314</v>
      </c>
    </row>
    <row r="4" spans="1:6" x14ac:dyDescent="0.2">
      <c r="A4" s="8" t="s">
        <v>8324</v>
      </c>
      <c r="B4" s="8" t="s">
        <v>8312</v>
      </c>
    </row>
    <row r="5" spans="1:6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9" t="s">
        <v>8325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8326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8327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8329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8330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8331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8332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8333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8334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8335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8336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8337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8338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8339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8340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8341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8342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8343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8344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8345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8346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8347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8348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8349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8350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8351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8353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8354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8355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8356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8357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8358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8359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8360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8361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8362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8363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8364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8365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C1398-5E1C-4342-A6C1-7016A2759350}">
  <dimension ref="A2:F19"/>
  <sheetViews>
    <sheetView workbookViewId="0">
      <selection activeCell="M9" sqref="M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33" bestFit="1" customWidth="1"/>
    <col min="11" max="11" width="16" bestFit="1" customWidth="1"/>
  </cols>
  <sheetData>
    <row r="2" spans="1:6" x14ac:dyDescent="0.2">
      <c r="A2" s="8" t="s">
        <v>8380</v>
      </c>
      <c r="B2" t="s">
        <v>8314</v>
      </c>
    </row>
    <row r="3" spans="1:6" x14ac:dyDescent="0.2">
      <c r="A3" s="8" t="s">
        <v>8308</v>
      </c>
      <c r="B3" t="s">
        <v>8314</v>
      </c>
    </row>
    <row r="5" spans="1:6" x14ac:dyDescent="0.2">
      <c r="A5" s="8" t="s">
        <v>8313</v>
      </c>
      <c r="B5" s="8" t="s">
        <v>8312</v>
      </c>
    </row>
    <row r="6" spans="1:6" x14ac:dyDescent="0.2">
      <c r="A6" s="8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2">
      <c r="A7" s="13" t="s">
        <v>8374</v>
      </c>
      <c r="B7" s="10">
        <v>34</v>
      </c>
      <c r="C7" s="10">
        <v>149</v>
      </c>
      <c r="D7" s="10">
        <v>2</v>
      </c>
      <c r="E7" s="10">
        <v>182</v>
      </c>
      <c r="F7" s="10">
        <v>367</v>
      </c>
    </row>
    <row r="8" spans="1:6" x14ac:dyDescent="0.2">
      <c r="A8" s="13" t="s">
        <v>8375</v>
      </c>
      <c r="B8" s="10">
        <v>27</v>
      </c>
      <c r="C8" s="10">
        <v>106</v>
      </c>
      <c r="D8" s="10">
        <v>18</v>
      </c>
      <c r="E8" s="10">
        <v>202</v>
      </c>
      <c r="F8" s="10">
        <v>353</v>
      </c>
    </row>
    <row r="9" spans="1:6" x14ac:dyDescent="0.2">
      <c r="A9" s="13" t="s">
        <v>8376</v>
      </c>
      <c r="B9" s="10">
        <v>28</v>
      </c>
      <c r="C9" s="10">
        <v>108</v>
      </c>
      <c r="D9" s="10">
        <v>30</v>
      </c>
      <c r="E9" s="10">
        <v>180</v>
      </c>
      <c r="F9" s="10">
        <v>346</v>
      </c>
    </row>
    <row r="10" spans="1:6" x14ac:dyDescent="0.2">
      <c r="A10" s="13" t="s">
        <v>8377</v>
      </c>
      <c r="B10" s="10">
        <v>27</v>
      </c>
      <c r="C10" s="10">
        <v>102</v>
      </c>
      <c r="D10" s="10"/>
      <c r="E10" s="10">
        <v>192</v>
      </c>
      <c r="F10" s="10">
        <v>321</v>
      </c>
    </row>
    <row r="11" spans="1:6" x14ac:dyDescent="0.2">
      <c r="A11" s="13" t="s">
        <v>8368</v>
      </c>
      <c r="B11" s="10">
        <v>26</v>
      </c>
      <c r="C11" s="10">
        <v>126</v>
      </c>
      <c r="D11" s="10"/>
      <c r="E11" s="10">
        <v>234</v>
      </c>
      <c r="F11" s="10">
        <v>386</v>
      </c>
    </row>
    <row r="12" spans="1:6" x14ac:dyDescent="0.2">
      <c r="A12" s="13" t="s">
        <v>8378</v>
      </c>
      <c r="B12" s="10">
        <v>27</v>
      </c>
      <c r="C12" s="10">
        <v>147</v>
      </c>
      <c r="D12" s="10"/>
      <c r="E12" s="10">
        <v>211</v>
      </c>
      <c r="F12" s="10">
        <v>385</v>
      </c>
    </row>
    <row r="13" spans="1:6" x14ac:dyDescent="0.2">
      <c r="A13" s="13" t="s">
        <v>8369</v>
      </c>
      <c r="B13" s="10">
        <v>43</v>
      </c>
      <c r="C13" s="10">
        <v>150</v>
      </c>
      <c r="D13" s="10"/>
      <c r="E13" s="10">
        <v>194</v>
      </c>
      <c r="F13" s="10">
        <v>387</v>
      </c>
    </row>
    <row r="14" spans="1:6" x14ac:dyDescent="0.2">
      <c r="A14" s="13" t="s">
        <v>8370</v>
      </c>
      <c r="B14" s="10">
        <v>33</v>
      </c>
      <c r="C14" s="10">
        <v>134</v>
      </c>
      <c r="D14" s="10"/>
      <c r="E14" s="10">
        <v>166</v>
      </c>
      <c r="F14" s="10">
        <v>333</v>
      </c>
    </row>
    <row r="15" spans="1:6" x14ac:dyDescent="0.2">
      <c r="A15" s="13" t="s">
        <v>8371</v>
      </c>
      <c r="B15" s="10">
        <v>24</v>
      </c>
      <c r="C15" s="10">
        <v>127</v>
      </c>
      <c r="D15" s="10"/>
      <c r="E15" s="10">
        <v>147</v>
      </c>
      <c r="F15" s="10">
        <v>298</v>
      </c>
    </row>
    <row r="16" spans="1:6" x14ac:dyDescent="0.2">
      <c r="A16" s="13" t="s">
        <v>8372</v>
      </c>
      <c r="B16" s="10">
        <v>20</v>
      </c>
      <c r="C16" s="10">
        <v>149</v>
      </c>
      <c r="D16" s="10"/>
      <c r="E16" s="10">
        <v>183</v>
      </c>
      <c r="F16" s="10">
        <v>352</v>
      </c>
    </row>
    <row r="17" spans="1:6" x14ac:dyDescent="0.2">
      <c r="A17" s="13" t="s">
        <v>8373</v>
      </c>
      <c r="B17" s="10">
        <v>37</v>
      </c>
      <c r="C17" s="10">
        <v>114</v>
      </c>
      <c r="D17" s="10"/>
      <c r="E17" s="10">
        <v>183</v>
      </c>
      <c r="F17" s="10">
        <v>334</v>
      </c>
    </row>
    <row r="18" spans="1:6" x14ac:dyDescent="0.2">
      <c r="A18" s="13" t="s">
        <v>8379</v>
      </c>
      <c r="B18" s="10">
        <v>23</v>
      </c>
      <c r="C18" s="10">
        <v>118</v>
      </c>
      <c r="D18" s="10"/>
      <c r="E18" s="10">
        <v>111</v>
      </c>
      <c r="F18" s="10">
        <v>252</v>
      </c>
    </row>
    <row r="19" spans="1:6" x14ac:dyDescent="0.2">
      <c r="A19" s="13" t="s">
        <v>8311</v>
      </c>
      <c r="B19" s="10">
        <v>349</v>
      </c>
      <c r="C19" s="10">
        <v>1530</v>
      </c>
      <c r="D19" s="10">
        <v>50</v>
      </c>
      <c r="E19" s="10">
        <v>2185</v>
      </c>
      <c r="F19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65" zoomScaleNormal="100" workbookViewId="0">
      <selection activeCell="D2" sqref="D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1.83203125" style="6" customWidth="1"/>
    <col min="16" max="16" width="31.5" customWidth="1"/>
    <col min="17" max="17" width="24.83203125" customWidth="1"/>
    <col min="18" max="18" width="21.6640625" customWidth="1"/>
    <col min="19" max="19" width="19.6640625" style="12" customWidth="1"/>
    <col min="20" max="20" width="18.6640625" style="12" customWidth="1"/>
    <col min="21" max="21" width="8.83203125" style="14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7" t="s">
        <v>8309</v>
      </c>
      <c r="S1" s="11" t="s">
        <v>8366</v>
      </c>
      <c r="T1" s="11" t="s">
        <v>8367</v>
      </c>
      <c r="U1" s="14" t="s">
        <v>8366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 * 100</f>
        <v>136.85882352941178</v>
      </c>
      <c r="P2">
        <f>D2 / L2</f>
        <v>46.703296703296701</v>
      </c>
      <c r="Q2" t="str">
        <f>LEFT(N2,FIND("/",N2) 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  <c r="U2" s="14" t="str">
        <f>TEXT(S2, "mmm")</f>
        <v>Jun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 * 100</f>
        <v>142.60827250608273</v>
      </c>
      <c r="P3">
        <f t="shared" ref="P3:P66" si="1">D3 / L3</f>
        <v>130.0632911392405</v>
      </c>
      <c r="Q3" t="str">
        <f t="shared" ref="Q3:Q66" si="2">LEFT(N3,FIND("/",N3) -1)</f>
        <v>film &amp; video</v>
      </c>
      <c r="R3" t="str">
        <f t="shared" ref="R3:R66" si="3">RIGHT(N3,LEN(N3)-FIND("/",N3))</f>
        <v>television</v>
      </c>
      <c r="S3" s="12">
        <f t="shared" ref="S3:U66" si="4">(((J3/60)/60)/24)+DATE(1970,1,1)</f>
        <v>42766.600497685184</v>
      </c>
      <c r="T3" s="12">
        <f t="shared" ref="T3:V66" si="5">(((I3/60)/60)/24)+DATE(1970,1,1)</f>
        <v>42796.600497685184</v>
      </c>
      <c r="U3" s="14" t="str">
        <f t="shared" ref="U3:U66" si="6">TEXT(S3, "mmm")</f>
        <v>Jan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14.285714285714286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  <c r="U4" s="14" t="str">
        <f t="shared" si="6"/>
        <v>Feb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>
        <f t="shared" si="1"/>
        <v>66.666666666666671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  <c r="U5" s="14" t="str">
        <f t="shared" si="6"/>
        <v>Jul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>
        <f t="shared" si="1"/>
        <v>154.92957746478874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  <c r="U6" s="14" t="str">
        <f t="shared" si="6"/>
        <v>Nov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>
        <f t="shared" si="1"/>
        <v>85.085106382978722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  <c r="U7" s="14" t="str">
        <f t="shared" si="6"/>
        <v>Jul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>
        <f t="shared" si="1"/>
        <v>137.93103448275863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  <c r="U8" s="14" t="str">
        <f t="shared" si="6"/>
        <v>Jun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>
        <f t="shared" si="1"/>
        <v>157.89473684210526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  <c r="U9" s="14" t="str">
        <f t="shared" si="6"/>
        <v>May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>
        <f t="shared" si="1"/>
        <v>291.66666666666669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  <c r="U10" s="14" t="str">
        <f t="shared" si="6"/>
        <v>Apr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>
        <f t="shared" si="1"/>
        <v>25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  <c r="U11" s="14" t="str">
        <f t="shared" si="6"/>
        <v>Mar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>
        <f t="shared" si="1"/>
        <v>157.89473684210526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  <c r="U12" s="14" t="str">
        <f t="shared" si="6"/>
        <v>May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>
        <f t="shared" si="1"/>
        <v>66.666666666666671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  <c r="U13" s="14" t="str">
        <f t="shared" si="6"/>
        <v>Jul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>
        <f t="shared" si="1"/>
        <v>36.27569528415961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  <c r="U14" s="14" t="str">
        <f t="shared" si="6"/>
        <v>Jun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>
        <f t="shared" si="1"/>
        <v>68.627450980392155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  <c r="U15" s="14" t="str">
        <f t="shared" si="6"/>
        <v>May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>
        <f t="shared" si="1"/>
        <v>146.34146341463415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  <c r="U16" s="14" t="str">
        <f t="shared" si="6"/>
        <v>Jun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>
        <f t="shared" si="1"/>
        <v>20.408163265306122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  <c r="U17" s="14" t="str">
        <f t="shared" si="6"/>
        <v>Sep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>
        <f t="shared" si="1"/>
        <v>171.42857142857142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  <c r="U18" s="14" t="str">
        <f t="shared" si="6"/>
        <v>May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>
        <f t="shared" si="1"/>
        <v>41.666666666666664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  <c r="U19" s="14" t="str">
        <f t="shared" si="6"/>
        <v>Oct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>
        <f t="shared" si="1"/>
        <v>87.719298245614041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  <c r="U20" s="14" t="str">
        <f t="shared" si="6"/>
        <v>Aug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>
        <f t="shared" si="1"/>
        <v>38.636363636363633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  <c r="U21" s="14" t="str">
        <f t="shared" si="6"/>
        <v>Jun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  <c r="U22" s="14" t="str">
        <f t="shared" si="6"/>
        <v>Jul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>
        <f t="shared" si="1"/>
        <v>183.16831683168317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  <c r="U23" s="14" t="str">
        <f t="shared" si="6"/>
        <v>Aug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>
        <f t="shared" si="1"/>
        <v>43.75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  <c r="U24" s="14" t="str">
        <f t="shared" si="6"/>
        <v>Dec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>
        <f t="shared" si="1"/>
        <v>86.956521739130437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  <c r="U25" s="14" t="str">
        <f t="shared" si="6"/>
        <v>Apr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>
        <f t="shared" si="1"/>
        <v>60.975609756097562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  <c r="U26" s="14" t="str">
        <f t="shared" si="6"/>
        <v>Aug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>
        <f t="shared" si="1"/>
        <v>42.857142857142854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  <c r="U27" s="14" t="str">
        <f t="shared" si="6"/>
        <v>Nov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>
        <f t="shared" si="1"/>
        <v>65.78947368421052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  <c r="U28" s="14" t="str">
        <f t="shared" si="6"/>
        <v>Jul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>
        <f t="shared" si="1"/>
        <v>133.33333333333334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  <c r="U29" s="14" t="str">
        <f t="shared" si="6"/>
        <v>Oct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>
        <f t="shared" si="1"/>
        <v>169.01408450704224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  <c r="U30" s="14" t="str">
        <f t="shared" si="6"/>
        <v>Nov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>
        <f t="shared" si="1"/>
        <v>25.641025641025642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  <c r="U31" s="14" t="str">
        <f t="shared" si="6"/>
        <v>Jun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>
        <f t="shared" si="1"/>
        <v>75.471698113207552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  <c r="U32" s="14" t="str">
        <f t="shared" si="6"/>
        <v>Jul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  <c r="U33" s="14" t="str">
        <f t="shared" si="6"/>
        <v>Jan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>
        <f t="shared" si="1"/>
        <v>319.66292134831463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  <c r="U34" s="14" t="str">
        <f t="shared" si="6"/>
        <v>Apr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>
        <f t="shared" si="1"/>
        <v>82.03125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  <c r="U35" s="14" t="str">
        <f t="shared" si="6"/>
        <v>Oct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>
        <f t="shared" si="1"/>
        <v>38.235294117647058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  <c r="U36" s="14" t="str">
        <f t="shared" si="6"/>
        <v>Jul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>
        <f t="shared" si="1"/>
        <v>35.714285714285715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  <c r="U37" s="14" t="str">
        <f t="shared" si="6"/>
        <v>Apr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>
        <f t="shared" si="1"/>
        <v>136.36363636363637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  <c r="U38" s="14" t="str">
        <f t="shared" si="6"/>
        <v>Mar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>
        <f t="shared" si="1"/>
        <v>86.956521739130437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  <c r="U39" s="14" t="str">
        <f t="shared" si="6"/>
        <v>Jan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>
        <f t="shared" si="1"/>
        <v>37.878787878787875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  <c r="U40" s="14" t="str">
        <f t="shared" si="6"/>
        <v>Apr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>
        <f t="shared" si="1"/>
        <v>115.2073732718894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  <c r="U41" s="14" t="str">
        <f t="shared" si="6"/>
        <v>Apr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>
        <f t="shared" si="1"/>
        <v>125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  <c r="U42" s="14" t="str">
        <f t="shared" si="6"/>
        <v>May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  <c r="U43" s="14" t="str">
        <f t="shared" si="6"/>
        <v>Sep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>
        <f t="shared" si="1"/>
        <v>82.840236686390526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  <c r="U44" s="14" t="str">
        <f t="shared" si="6"/>
        <v>Nov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>
        <f t="shared" si="1"/>
        <v>38.022813688212928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  <c r="U45" s="14" t="str">
        <f t="shared" si="6"/>
        <v>Jun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  <c r="U46" s="14" t="str">
        <f t="shared" si="6"/>
        <v>Aug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81.967213114754102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  <c r="U47" s="14" t="str">
        <f t="shared" si="6"/>
        <v>Mar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>
        <f t="shared" si="1"/>
        <v>186.66666666666666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  <c r="U48" s="14" t="str">
        <f t="shared" si="6"/>
        <v>Nov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>
        <f t="shared" si="1"/>
        <v>71.428571428571431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  <c r="U49" s="14" t="str">
        <f t="shared" si="6"/>
        <v>Oct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>
        <f t="shared" si="1"/>
        <v>52.631578947368418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  <c r="U50" s="14" t="str">
        <f t="shared" si="6"/>
        <v>Jan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  <c r="U51" s="14" t="str">
        <f t="shared" si="6"/>
        <v>Sep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  <c r="U52" s="14" t="str">
        <f t="shared" si="6"/>
        <v>Dec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>
        <f t="shared" si="1"/>
        <v>92.436974789915965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  <c r="U53" s="14" t="str">
        <f t="shared" si="6"/>
        <v>Jul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>
        <f t="shared" si="1"/>
        <v>192.30769230769232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  <c r="U54" s="14" t="str">
        <f t="shared" si="6"/>
        <v>Jun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>
        <f t="shared" si="1"/>
        <v>25.641025641025642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  <c r="U55" s="14" t="str">
        <f t="shared" si="6"/>
        <v>Mar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192.30769230769232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  <c r="U56" s="14" t="str">
        <f t="shared" si="6"/>
        <v>Nov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>
        <f t="shared" si="1"/>
        <v>100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  <c r="U57" s="14" t="str">
        <f t="shared" si="6"/>
        <v>May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>
        <f t="shared" si="1"/>
        <v>45.977011494252871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  <c r="U58" s="14" t="str">
        <f t="shared" si="6"/>
        <v>May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>
        <f t="shared" si="1"/>
        <v>217.39130434782609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  <c r="U59" s="14" t="str">
        <f t="shared" si="6"/>
        <v>Mar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>
        <f t="shared" si="1"/>
        <v>133.33333333333334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  <c r="U60" s="14" t="str">
        <f t="shared" si="6"/>
        <v>Oct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>
        <f t="shared" si="1"/>
        <v>606.06060606060601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  <c r="U61" s="14" t="str">
        <f t="shared" si="6"/>
        <v>Aug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>
        <f t="shared" si="1"/>
        <v>41.666666666666664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  <c r="U62" s="14" t="str">
        <f t="shared" si="6"/>
        <v>Mar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>
        <f t="shared" si="1"/>
        <v>217.39130434782609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  <c r="U63" s="14" t="str">
        <f t="shared" si="6"/>
        <v>May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>
        <f t="shared" si="1"/>
        <v>62.5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  <c r="U64" s="14" t="str">
        <f t="shared" si="6"/>
        <v>Feb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>
        <f t="shared" si="1"/>
        <v>31.25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  <c r="U65" s="14" t="str">
        <f t="shared" si="6"/>
        <v>Dec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>
        <f t="shared" si="1"/>
        <v>50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  <c r="U66" s="14" t="str">
        <f t="shared" si="6"/>
        <v>Jun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7">E67/D67 * 100</f>
        <v>107.52857142857141</v>
      </c>
      <c r="P67">
        <f t="shared" ref="P67:P130" si="8">D67 / L67</f>
        <v>122.80701754385964</v>
      </c>
      <c r="Q67" t="str">
        <f t="shared" ref="Q67:Q130" si="9">LEFT(N67,FIND("/",N67) -1)</f>
        <v>film &amp; video</v>
      </c>
      <c r="R67" t="str">
        <f t="shared" ref="R67:R130" si="10">RIGHT(N67,LEN(N67)-FIND("/",N67))</f>
        <v>shorts</v>
      </c>
      <c r="S67" s="12">
        <f t="shared" ref="S67:U130" si="11">(((J67/60)/60)/24)+DATE(1970,1,1)</f>
        <v>41835.821226851855</v>
      </c>
      <c r="T67" s="12">
        <f t="shared" ref="T67:V130" si="12">(((I67/60)/60)/24)+DATE(1970,1,1)</f>
        <v>41862.249305555553</v>
      </c>
      <c r="U67" s="14" t="str">
        <f t="shared" ref="U67:U130" si="13">TEXT(S67, "mmm")</f>
        <v>Jul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118.6</v>
      </c>
      <c r="P68">
        <f t="shared" si="8"/>
        <v>76.92307692307692</v>
      </c>
      <c r="Q68" t="str">
        <f t="shared" si="9"/>
        <v>film &amp; video</v>
      </c>
      <c r="R68" t="str">
        <f t="shared" si="10"/>
        <v>shorts</v>
      </c>
      <c r="S68" s="12">
        <f t="shared" si="11"/>
        <v>42539.849768518514</v>
      </c>
      <c r="T68" s="12">
        <f t="shared" si="12"/>
        <v>42569.849768518514</v>
      </c>
      <c r="U68" s="14" t="str">
        <f t="shared" si="13"/>
        <v>Jun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116.25000000000001</v>
      </c>
      <c r="P69">
        <f t="shared" si="8"/>
        <v>100</v>
      </c>
      <c r="Q69" t="str">
        <f t="shared" si="9"/>
        <v>film &amp; video</v>
      </c>
      <c r="R69" t="str">
        <f t="shared" si="10"/>
        <v>shorts</v>
      </c>
      <c r="S69" s="12">
        <f t="shared" si="11"/>
        <v>41075.583379629628</v>
      </c>
      <c r="T69" s="12">
        <f t="shared" si="12"/>
        <v>41105.583379629628</v>
      </c>
      <c r="U69" s="14" t="str">
        <f t="shared" si="13"/>
        <v>Jun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127.16666666666667</v>
      </c>
      <c r="P70">
        <f t="shared" si="8"/>
        <v>16.666666666666668</v>
      </c>
      <c r="Q70" t="str">
        <f t="shared" si="9"/>
        <v>film &amp; video</v>
      </c>
      <c r="R70" t="str">
        <f t="shared" si="10"/>
        <v>shorts</v>
      </c>
      <c r="S70" s="12">
        <f t="shared" si="11"/>
        <v>41663.569340277776</v>
      </c>
      <c r="T70" s="12">
        <f t="shared" si="12"/>
        <v>41693.569340277776</v>
      </c>
      <c r="U70" s="14" t="str">
        <f t="shared" si="13"/>
        <v>Jan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110.9423</v>
      </c>
      <c r="P71">
        <f t="shared" si="8"/>
        <v>56.179775280898873</v>
      </c>
      <c r="Q71" t="str">
        <f t="shared" si="9"/>
        <v>film &amp; video</v>
      </c>
      <c r="R71" t="str">
        <f t="shared" si="10"/>
        <v>shorts</v>
      </c>
      <c r="S71" s="12">
        <f t="shared" si="11"/>
        <v>40786.187789351854</v>
      </c>
      <c r="T71" s="12">
        <f t="shared" si="12"/>
        <v>40818.290972222225</v>
      </c>
      <c r="U71" s="14" t="str">
        <f t="shared" si="13"/>
        <v>Aug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127.2</v>
      </c>
      <c r="P72">
        <f t="shared" si="8"/>
        <v>29.411764705882351</v>
      </c>
      <c r="Q72" t="str">
        <f t="shared" si="9"/>
        <v>film &amp; video</v>
      </c>
      <c r="R72" t="str">
        <f t="shared" si="10"/>
        <v>shorts</v>
      </c>
      <c r="S72" s="12">
        <f t="shared" si="11"/>
        <v>40730.896354166667</v>
      </c>
      <c r="T72" s="12">
        <f t="shared" si="12"/>
        <v>40790.896354166667</v>
      </c>
      <c r="U72" s="14" t="str">
        <f t="shared" si="13"/>
        <v>Jul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123.94444444444443</v>
      </c>
      <c r="P73">
        <f t="shared" si="8"/>
        <v>56.25</v>
      </c>
      <c r="Q73" t="str">
        <f t="shared" si="9"/>
        <v>film &amp; video</v>
      </c>
      <c r="R73" t="str">
        <f t="shared" si="10"/>
        <v>shorts</v>
      </c>
      <c r="S73" s="12">
        <f t="shared" si="11"/>
        <v>40997.271493055552</v>
      </c>
      <c r="T73" s="12">
        <f t="shared" si="12"/>
        <v>41057.271493055552</v>
      </c>
      <c r="U73" s="14" t="str">
        <f t="shared" si="13"/>
        <v>Mar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108.40909090909091</v>
      </c>
      <c r="P74">
        <f t="shared" si="8"/>
        <v>53.658536585365852</v>
      </c>
      <c r="Q74" t="str">
        <f t="shared" si="9"/>
        <v>film &amp; video</v>
      </c>
      <c r="R74" t="str">
        <f t="shared" si="10"/>
        <v>shorts</v>
      </c>
      <c r="S74" s="12">
        <f t="shared" si="11"/>
        <v>41208.010196759256</v>
      </c>
      <c r="T74" s="12">
        <f t="shared" si="12"/>
        <v>41228</v>
      </c>
      <c r="U74" s="14" t="str">
        <f t="shared" si="13"/>
        <v>Oct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100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12">
        <f t="shared" si="11"/>
        <v>40587.75675925926</v>
      </c>
      <c r="T75" s="12">
        <f t="shared" si="12"/>
        <v>40666.165972222225</v>
      </c>
      <c r="U75" s="14" t="str">
        <f t="shared" si="13"/>
        <v>Feb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112.93199999999999</v>
      </c>
      <c r="P76">
        <f t="shared" si="8"/>
        <v>17.241379310344829</v>
      </c>
      <c r="Q76" t="str">
        <f t="shared" si="9"/>
        <v>film &amp; video</v>
      </c>
      <c r="R76" t="str">
        <f t="shared" si="10"/>
        <v>shorts</v>
      </c>
      <c r="S76" s="12">
        <f t="shared" si="11"/>
        <v>42360.487210648149</v>
      </c>
      <c r="T76" s="12">
        <f t="shared" si="12"/>
        <v>42390.487210648149</v>
      </c>
      <c r="U76" s="14" t="str">
        <f t="shared" si="13"/>
        <v>Dec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115.42857142857143</v>
      </c>
      <c r="P77">
        <f t="shared" si="8"/>
        <v>74.468085106382972</v>
      </c>
      <c r="Q77" t="str">
        <f t="shared" si="9"/>
        <v>film &amp; video</v>
      </c>
      <c r="R77" t="str">
        <f t="shared" si="10"/>
        <v>shorts</v>
      </c>
      <c r="S77" s="12">
        <f t="shared" si="11"/>
        <v>41357.209166666667</v>
      </c>
      <c r="T77" s="12">
        <f t="shared" si="12"/>
        <v>41387.209166666667</v>
      </c>
      <c r="U77" s="14" t="str">
        <f t="shared" si="13"/>
        <v>Mar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153.33333333333334</v>
      </c>
      <c r="P78">
        <f t="shared" si="8"/>
        <v>20</v>
      </c>
      <c r="Q78" t="str">
        <f t="shared" si="9"/>
        <v>film &amp; video</v>
      </c>
      <c r="R78" t="str">
        <f t="shared" si="10"/>
        <v>shorts</v>
      </c>
      <c r="S78" s="12">
        <f t="shared" si="11"/>
        <v>40844.691643518519</v>
      </c>
      <c r="T78" s="12">
        <f t="shared" si="12"/>
        <v>40904.733310185184</v>
      </c>
      <c r="U78" s="14" t="str">
        <f t="shared" si="13"/>
        <v>Oct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392.5</v>
      </c>
      <c r="P79">
        <f t="shared" si="8"/>
        <v>15.384615384615385</v>
      </c>
      <c r="Q79" t="str">
        <f t="shared" si="9"/>
        <v>film &amp; video</v>
      </c>
      <c r="R79" t="str">
        <f t="shared" si="10"/>
        <v>shorts</v>
      </c>
      <c r="S79" s="12">
        <f t="shared" si="11"/>
        <v>40997.144872685189</v>
      </c>
      <c r="T79" s="12">
        <f t="shared" si="12"/>
        <v>41050.124305555553</v>
      </c>
      <c r="U79" s="14" t="str">
        <f t="shared" si="13"/>
        <v>Mar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2702</v>
      </c>
      <c r="P80">
        <f t="shared" si="8"/>
        <v>1.4285714285714286</v>
      </c>
      <c r="Q80" t="str">
        <f t="shared" si="9"/>
        <v>film &amp; video</v>
      </c>
      <c r="R80" t="str">
        <f t="shared" si="10"/>
        <v>shorts</v>
      </c>
      <c r="S80" s="12">
        <f t="shared" si="11"/>
        <v>42604.730567129634</v>
      </c>
      <c r="T80" s="12">
        <f t="shared" si="12"/>
        <v>42614.730567129634</v>
      </c>
      <c r="U80" s="14" t="str">
        <f t="shared" si="13"/>
        <v>Aug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127</v>
      </c>
      <c r="P81">
        <f t="shared" si="8"/>
        <v>31.707317073170731</v>
      </c>
      <c r="Q81" t="str">
        <f t="shared" si="9"/>
        <v>film &amp; video</v>
      </c>
      <c r="R81" t="str">
        <f t="shared" si="10"/>
        <v>shorts</v>
      </c>
      <c r="S81" s="12">
        <f t="shared" si="11"/>
        <v>41724.776539351849</v>
      </c>
      <c r="T81" s="12">
        <f t="shared" si="12"/>
        <v>41754.776539351849</v>
      </c>
      <c r="U81" s="14" t="str">
        <f t="shared" si="13"/>
        <v>Mar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107.25</v>
      </c>
      <c r="P82">
        <f t="shared" si="8"/>
        <v>255.31914893617022</v>
      </c>
      <c r="Q82" t="str">
        <f t="shared" si="9"/>
        <v>film &amp; video</v>
      </c>
      <c r="R82" t="str">
        <f t="shared" si="10"/>
        <v>shorts</v>
      </c>
      <c r="S82" s="12">
        <f t="shared" si="11"/>
        <v>41583.083981481483</v>
      </c>
      <c r="T82" s="12">
        <f t="shared" si="12"/>
        <v>41618.083981481483</v>
      </c>
      <c r="U82" s="14" t="str">
        <f t="shared" si="13"/>
        <v>Nov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198</v>
      </c>
      <c r="P83">
        <f t="shared" si="8"/>
        <v>26.785714285714285</v>
      </c>
      <c r="Q83" t="str">
        <f t="shared" si="9"/>
        <v>film &amp; video</v>
      </c>
      <c r="R83" t="str">
        <f t="shared" si="10"/>
        <v>shorts</v>
      </c>
      <c r="S83" s="12">
        <f t="shared" si="11"/>
        <v>41100.158877314818</v>
      </c>
      <c r="T83" s="12">
        <f t="shared" si="12"/>
        <v>41104.126388888886</v>
      </c>
      <c r="U83" s="14" t="str">
        <f t="shared" si="13"/>
        <v>Jul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100.01249999999999</v>
      </c>
      <c r="P84">
        <f t="shared" si="8"/>
        <v>40</v>
      </c>
      <c r="Q84" t="str">
        <f t="shared" si="9"/>
        <v>film &amp; video</v>
      </c>
      <c r="R84" t="str">
        <f t="shared" si="10"/>
        <v>shorts</v>
      </c>
      <c r="S84" s="12">
        <f t="shared" si="11"/>
        <v>40795.820150462961</v>
      </c>
      <c r="T84" s="12">
        <f t="shared" si="12"/>
        <v>40825.820150462961</v>
      </c>
      <c r="U84" s="14" t="str">
        <f t="shared" si="13"/>
        <v>Sep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102.49999999999999</v>
      </c>
      <c r="P85">
        <f t="shared" si="8"/>
        <v>15.384615384615385</v>
      </c>
      <c r="Q85" t="str">
        <f t="shared" si="9"/>
        <v>film &amp; video</v>
      </c>
      <c r="R85" t="str">
        <f t="shared" si="10"/>
        <v>shorts</v>
      </c>
      <c r="S85" s="12">
        <f t="shared" si="11"/>
        <v>42042.615613425922</v>
      </c>
      <c r="T85" s="12">
        <f t="shared" si="12"/>
        <v>42057.479166666672</v>
      </c>
      <c r="U85" s="14" t="str">
        <f t="shared" si="13"/>
        <v>Feb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100</v>
      </c>
      <c r="P8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2">
        <f t="shared" si="11"/>
        <v>40648.757939814815</v>
      </c>
      <c r="T86" s="12">
        <f t="shared" si="12"/>
        <v>40678.757939814815</v>
      </c>
      <c r="U86" s="14" t="str">
        <f t="shared" si="13"/>
        <v>Apr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125.49999999999999</v>
      </c>
      <c r="P87">
        <f t="shared" si="8"/>
        <v>57.142857142857146</v>
      </c>
      <c r="Q87" t="str">
        <f t="shared" si="9"/>
        <v>film &amp; video</v>
      </c>
      <c r="R87" t="str">
        <f t="shared" si="10"/>
        <v>shorts</v>
      </c>
      <c r="S87" s="12">
        <f t="shared" si="11"/>
        <v>40779.125428240739</v>
      </c>
      <c r="T87" s="12">
        <f t="shared" si="12"/>
        <v>40809.125428240739</v>
      </c>
      <c r="U87" s="14" t="str">
        <f t="shared" si="13"/>
        <v>Aug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106.46666666666667</v>
      </c>
      <c r="P88">
        <f t="shared" si="8"/>
        <v>352.94117647058823</v>
      </c>
      <c r="Q88" t="str">
        <f t="shared" si="9"/>
        <v>film &amp; video</v>
      </c>
      <c r="R88" t="str">
        <f t="shared" si="10"/>
        <v>shorts</v>
      </c>
      <c r="S88" s="12">
        <f t="shared" si="11"/>
        <v>42291.556076388893</v>
      </c>
      <c r="T88" s="12">
        <f t="shared" si="12"/>
        <v>42365.59774305555</v>
      </c>
      <c r="U88" s="14" t="str">
        <f t="shared" si="13"/>
        <v>Oct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104.60000000000001</v>
      </c>
      <c r="P89">
        <f t="shared" si="8"/>
        <v>100</v>
      </c>
      <c r="Q89" t="str">
        <f t="shared" si="9"/>
        <v>film &amp; video</v>
      </c>
      <c r="R89" t="str">
        <f t="shared" si="10"/>
        <v>shorts</v>
      </c>
      <c r="S89" s="12">
        <f t="shared" si="11"/>
        <v>40322.53938657407</v>
      </c>
      <c r="T89" s="12">
        <f t="shared" si="12"/>
        <v>40332.070138888892</v>
      </c>
      <c r="U89" s="14" t="str">
        <f t="shared" si="13"/>
        <v>May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102.85714285714285</v>
      </c>
      <c r="P90">
        <f t="shared" si="8"/>
        <v>58.333333333333336</v>
      </c>
      <c r="Q90" t="str">
        <f t="shared" si="9"/>
        <v>film &amp; video</v>
      </c>
      <c r="R90" t="str">
        <f t="shared" si="10"/>
        <v>shorts</v>
      </c>
      <c r="S90" s="12">
        <f t="shared" si="11"/>
        <v>41786.65892361111</v>
      </c>
      <c r="T90" s="12">
        <f t="shared" si="12"/>
        <v>41812.65892361111</v>
      </c>
      <c r="U90" s="14" t="str">
        <f t="shared" si="13"/>
        <v>May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115.06666666666668</v>
      </c>
      <c r="P91">
        <f t="shared" si="8"/>
        <v>107.14285714285714</v>
      </c>
      <c r="Q91" t="str">
        <f t="shared" si="9"/>
        <v>film &amp; video</v>
      </c>
      <c r="R91" t="str">
        <f t="shared" si="10"/>
        <v>shorts</v>
      </c>
      <c r="S91" s="12">
        <f t="shared" si="11"/>
        <v>41402.752222222225</v>
      </c>
      <c r="T91" s="12">
        <f t="shared" si="12"/>
        <v>41427.752222222225</v>
      </c>
      <c r="U91" s="14" t="str">
        <f t="shared" si="13"/>
        <v>May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100.4</v>
      </c>
      <c r="P92">
        <f t="shared" si="8"/>
        <v>31.25</v>
      </c>
      <c r="Q92" t="str">
        <f t="shared" si="9"/>
        <v>film &amp; video</v>
      </c>
      <c r="R92" t="str">
        <f t="shared" si="10"/>
        <v>shorts</v>
      </c>
      <c r="S92" s="12">
        <f t="shared" si="11"/>
        <v>40706.297442129631</v>
      </c>
      <c r="T92" s="12">
        <f t="shared" si="12"/>
        <v>40736.297442129631</v>
      </c>
      <c r="U92" s="14" t="str">
        <f t="shared" si="13"/>
        <v>Jun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120</v>
      </c>
      <c r="P93">
        <f t="shared" si="8"/>
        <v>65.217391304347828</v>
      </c>
      <c r="Q93" t="str">
        <f t="shared" si="9"/>
        <v>film &amp; video</v>
      </c>
      <c r="R93" t="str">
        <f t="shared" si="10"/>
        <v>shorts</v>
      </c>
      <c r="S93" s="12">
        <f t="shared" si="11"/>
        <v>40619.402361111112</v>
      </c>
      <c r="T93" s="12">
        <f t="shared" si="12"/>
        <v>40680.402361111112</v>
      </c>
      <c r="U93" s="14" t="str">
        <f t="shared" si="13"/>
        <v>Mar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105.2</v>
      </c>
      <c r="P94">
        <f t="shared" si="8"/>
        <v>116.27906976744185</v>
      </c>
      <c r="Q94" t="str">
        <f t="shared" si="9"/>
        <v>film &amp; video</v>
      </c>
      <c r="R94" t="str">
        <f t="shared" si="10"/>
        <v>shorts</v>
      </c>
      <c r="S94" s="12">
        <f t="shared" si="11"/>
        <v>42721.198877314819</v>
      </c>
      <c r="T94" s="12">
        <f t="shared" si="12"/>
        <v>42767.333333333328</v>
      </c>
      <c r="U94" s="14" t="str">
        <f t="shared" si="13"/>
        <v>Dec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110.60000000000001</v>
      </c>
      <c r="P95">
        <f t="shared" si="8"/>
        <v>66.666666666666671</v>
      </c>
      <c r="Q95" t="str">
        <f t="shared" si="9"/>
        <v>film &amp; video</v>
      </c>
      <c r="R95" t="str">
        <f t="shared" si="10"/>
        <v>shorts</v>
      </c>
      <c r="S95" s="12">
        <f t="shared" si="11"/>
        <v>41065.858067129629</v>
      </c>
      <c r="T95" s="12">
        <f t="shared" si="12"/>
        <v>41093.875</v>
      </c>
      <c r="U95" s="14" t="str">
        <f t="shared" si="13"/>
        <v>Jun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104</v>
      </c>
      <c r="P96">
        <f t="shared" si="8"/>
        <v>20.833333333333332</v>
      </c>
      <c r="Q96" t="str">
        <f t="shared" si="9"/>
        <v>film &amp; video</v>
      </c>
      <c r="R96" t="str">
        <f t="shared" si="10"/>
        <v>shorts</v>
      </c>
      <c r="S96" s="12">
        <f t="shared" si="11"/>
        <v>41716.717847222222</v>
      </c>
      <c r="T96" s="12">
        <f t="shared" si="12"/>
        <v>41736.717847222222</v>
      </c>
      <c r="U96" s="14" t="str">
        <f t="shared" si="13"/>
        <v>Mar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131.42857142857142</v>
      </c>
      <c r="P97">
        <f t="shared" si="8"/>
        <v>16.666666666666668</v>
      </c>
      <c r="Q97" t="str">
        <f t="shared" si="9"/>
        <v>film &amp; video</v>
      </c>
      <c r="R97" t="str">
        <f t="shared" si="10"/>
        <v>shorts</v>
      </c>
      <c r="S97" s="12">
        <f t="shared" si="11"/>
        <v>40935.005104166667</v>
      </c>
      <c r="T97" s="12">
        <f t="shared" si="12"/>
        <v>40965.005104166667</v>
      </c>
      <c r="U97" s="14" t="str">
        <f t="shared" si="13"/>
        <v>Jan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114.66666666666667</v>
      </c>
      <c r="P98">
        <f t="shared" si="8"/>
        <v>44.117647058823529</v>
      </c>
      <c r="Q98" t="str">
        <f t="shared" si="9"/>
        <v>film &amp; video</v>
      </c>
      <c r="R98" t="str">
        <f t="shared" si="10"/>
        <v>shorts</v>
      </c>
      <c r="S98" s="12">
        <f t="shared" si="11"/>
        <v>40324.662511574075</v>
      </c>
      <c r="T98" s="12">
        <f t="shared" si="12"/>
        <v>40391.125</v>
      </c>
      <c r="U98" s="14" t="str">
        <f t="shared" si="13"/>
        <v>May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106.25</v>
      </c>
      <c r="P99">
        <f t="shared" si="8"/>
        <v>50</v>
      </c>
      <c r="Q99" t="str">
        <f t="shared" si="9"/>
        <v>film &amp; video</v>
      </c>
      <c r="R99" t="str">
        <f t="shared" si="10"/>
        <v>shorts</v>
      </c>
      <c r="S99" s="12">
        <f t="shared" si="11"/>
        <v>40706.135208333333</v>
      </c>
      <c r="T99" s="12">
        <f t="shared" si="12"/>
        <v>40736.135208333333</v>
      </c>
      <c r="U99" s="14" t="str">
        <f t="shared" si="13"/>
        <v>Jun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106.25</v>
      </c>
      <c r="P100">
        <f t="shared" si="8"/>
        <v>53.333333333333336</v>
      </c>
      <c r="Q100" t="str">
        <f t="shared" si="9"/>
        <v>film &amp; video</v>
      </c>
      <c r="R100" t="str">
        <f t="shared" si="10"/>
        <v>shorts</v>
      </c>
      <c r="S100" s="12">
        <f t="shared" si="11"/>
        <v>41214.79483796296</v>
      </c>
      <c r="T100" s="12">
        <f t="shared" si="12"/>
        <v>41250.979166666664</v>
      </c>
      <c r="U100" s="14" t="str">
        <f t="shared" si="13"/>
        <v>Nov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106.01933333333334</v>
      </c>
      <c r="P101">
        <f t="shared" si="8"/>
        <v>38.46153846153846</v>
      </c>
      <c r="Q101" t="str">
        <f t="shared" si="9"/>
        <v>film &amp; video</v>
      </c>
      <c r="R101" t="str">
        <f t="shared" si="10"/>
        <v>shorts</v>
      </c>
      <c r="S101" s="12">
        <f t="shared" si="11"/>
        <v>41631.902766203704</v>
      </c>
      <c r="T101" s="12">
        <f t="shared" si="12"/>
        <v>41661.902766203704</v>
      </c>
      <c r="U101" s="14" t="str">
        <f t="shared" si="13"/>
        <v>Dec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100</v>
      </c>
      <c r="P102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2">
        <f t="shared" si="11"/>
        <v>41197.753310185188</v>
      </c>
      <c r="T102" s="12">
        <f t="shared" si="12"/>
        <v>41217.794976851852</v>
      </c>
      <c r="U102" s="14" t="str">
        <f t="shared" si="13"/>
        <v>Oct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100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12">
        <f t="shared" si="11"/>
        <v>41274.776736111111</v>
      </c>
      <c r="T103" s="12">
        <f t="shared" si="12"/>
        <v>41298.776736111111</v>
      </c>
      <c r="U103" s="14" t="str">
        <f t="shared" si="13"/>
        <v>Dec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127.75000000000001</v>
      </c>
      <c r="P104">
        <f t="shared" si="8"/>
        <v>92.307692307692307</v>
      </c>
      <c r="Q104" t="str">
        <f t="shared" si="9"/>
        <v>film &amp; video</v>
      </c>
      <c r="R104" t="str">
        <f t="shared" si="10"/>
        <v>shorts</v>
      </c>
      <c r="S104" s="12">
        <f t="shared" si="11"/>
        <v>40505.131168981483</v>
      </c>
      <c r="T104" s="12">
        <f t="shared" si="12"/>
        <v>40535.131168981483</v>
      </c>
      <c r="U104" s="14" t="str">
        <f t="shared" si="13"/>
        <v>Nov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105.15384615384616</v>
      </c>
      <c r="P105">
        <f t="shared" si="8"/>
        <v>26.530612244897959</v>
      </c>
      <c r="Q105" t="str">
        <f t="shared" si="9"/>
        <v>film &amp; video</v>
      </c>
      <c r="R105" t="str">
        <f t="shared" si="10"/>
        <v>shorts</v>
      </c>
      <c r="S105" s="12">
        <f t="shared" si="11"/>
        <v>41682.805902777778</v>
      </c>
      <c r="T105" s="12">
        <f t="shared" si="12"/>
        <v>41705.805902777778</v>
      </c>
      <c r="U105" s="14" t="str">
        <f t="shared" si="13"/>
        <v>Feb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120</v>
      </c>
      <c r="P106">
        <f t="shared" si="8"/>
        <v>50</v>
      </c>
      <c r="Q106" t="str">
        <f t="shared" si="9"/>
        <v>film &amp; video</v>
      </c>
      <c r="R106" t="str">
        <f t="shared" si="10"/>
        <v>shorts</v>
      </c>
      <c r="S106" s="12">
        <f t="shared" si="11"/>
        <v>40612.695208333331</v>
      </c>
      <c r="T106" s="12">
        <f t="shared" si="12"/>
        <v>40636.041666666664</v>
      </c>
      <c r="U106" s="14" t="str">
        <f t="shared" si="13"/>
        <v>Mar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107.40909090909089</v>
      </c>
      <c r="P107">
        <f t="shared" si="8"/>
        <v>36.666666666666664</v>
      </c>
      <c r="Q107" t="str">
        <f t="shared" si="9"/>
        <v>film &amp; video</v>
      </c>
      <c r="R107" t="str">
        <f t="shared" si="10"/>
        <v>shorts</v>
      </c>
      <c r="S107" s="12">
        <f t="shared" si="11"/>
        <v>42485.724768518514</v>
      </c>
      <c r="T107" s="12">
        <f t="shared" si="12"/>
        <v>42504</v>
      </c>
      <c r="U107" s="14" t="str">
        <f t="shared" si="13"/>
        <v>Apr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100.49999999999999</v>
      </c>
      <c r="P108">
        <f t="shared" si="8"/>
        <v>185.18518518518519</v>
      </c>
      <c r="Q108" t="str">
        <f t="shared" si="9"/>
        <v>film &amp; video</v>
      </c>
      <c r="R108" t="str">
        <f t="shared" si="10"/>
        <v>shorts</v>
      </c>
      <c r="S108" s="12">
        <f t="shared" si="11"/>
        <v>40987.776631944449</v>
      </c>
      <c r="T108" s="12">
        <f t="shared" si="12"/>
        <v>41001.776631944449</v>
      </c>
      <c r="U108" s="14" t="str">
        <f t="shared" si="13"/>
        <v>Mar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102.46666666666667</v>
      </c>
      <c r="P109">
        <f t="shared" si="8"/>
        <v>108.69565217391305</v>
      </c>
      <c r="Q109" t="str">
        <f t="shared" si="9"/>
        <v>film &amp; video</v>
      </c>
      <c r="R109" t="str">
        <f t="shared" si="10"/>
        <v>shorts</v>
      </c>
      <c r="S109" s="12">
        <f t="shared" si="11"/>
        <v>40635.982488425929</v>
      </c>
      <c r="T109" s="12">
        <f t="shared" si="12"/>
        <v>40657.982488425929</v>
      </c>
      <c r="U109" s="14" t="str">
        <f t="shared" si="13"/>
        <v>Apr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246.66666666666669</v>
      </c>
      <c r="P110">
        <f t="shared" si="8"/>
        <v>31.914893617021278</v>
      </c>
      <c r="Q110" t="str">
        <f t="shared" si="9"/>
        <v>film &amp; video</v>
      </c>
      <c r="R110" t="str">
        <f t="shared" si="10"/>
        <v>shorts</v>
      </c>
      <c r="S110" s="12">
        <f t="shared" si="11"/>
        <v>41365.613078703704</v>
      </c>
      <c r="T110" s="12">
        <f t="shared" si="12"/>
        <v>41425.613078703704</v>
      </c>
      <c r="U110" s="14" t="str">
        <f t="shared" si="13"/>
        <v>Apr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219.49999999999997</v>
      </c>
      <c r="P111">
        <f t="shared" si="8"/>
        <v>21.276595744680851</v>
      </c>
      <c r="Q111" t="str">
        <f t="shared" si="9"/>
        <v>film &amp; video</v>
      </c>
      <c r="R111" t="str">
        <f t="shared" si="10"/>
        <v>shorts</v>
      </c>
      <c r="S111" s="12">
        <f t="shared" si="11"/>
        <v>40570.025810185187</v>
      </c>
      <c r="T111" s="12">
        <f t="shared" si="12"/>
        <v>40600.025810185187</v>
      </c>
      <c r="U111" s="14" t="str">
        <f t="shared" si="13"/>
        <v>Jan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130.76923076923077</v>
      </c>
      <c r="P112">
        <f t="shared" si="8"/>
        <v>50</v>
      </c>
      <c r="Q112" t="str">
        <f t="shared" si="9"/>
        <v>film &amp; video</v>
      </c>
      <c r="R112" t="str">
        <f t="shared" si="10"/>
        <v>shorts</v>
      </c>
      <c r="S112" s="12">
        <f t="shared" si="11"/>
        <v>41557.949687500004</v>
      </c>
      <c r="T112" s="12">
        <f t="shared" si="12"/>
        <v>41592.249305555553</v>
      </c>
      <c r="U112" s="14" t="str">
        <f t="shared" si="13"/>
        <v>Oct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154.57142857142858</v>
      </c>
      <c r="P113">
        <f t="shared" si="8"/>
        <v>66.037735849056602</v>
      </c>
      <c r="Q113" t="str">
        <f t="shared" si="9"/>
        <v>film &amp; video</v>
      </c>
      <c r="R113" t="str">
        <f t="shared" si="10"/>
        <v>shorts</v>
      </c>
      <c r="S113" s="12">
        <f t="shared" si="11"/>
        <v>42125.333182870367</v>
      </c>
      <c r="T113" s="12">
        <f t="shared" si="12"/>
        <v>42155.333182870367</v>
      </c>
      <c r="U113" s="14" t="str">
        <f t="shared" si="13"/>
        <v>May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104</v>
      </c>
      <c r="P114">
        <f t="shared" si="8"/>
        <v>61.728395061728392</v>
      </c>
      <c r="Q114" t="str">
        <f t="shared" si="9"/>
        <v>film &amp; video</v>
      </c>
      <c r="R114" t="str">
        <f t="shared" si="10"/>
        <v>shorts</v>
      </c>
      <c r="S114" s="12">
        <f t="shared" si="11"/>
        <v>41718.043032407404</v>
      </c>
      <c r="T114" s="12">
        <f t="shared" si="12"/>
        <v>41742.083333333336</v>
      </c>
      <c r="U114" s="14" t="str">
        <f t="shared" si="13"/>
        <v>Mar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141</v>
      </c>
      <c r="P115">
        <f t="shared" si="8"/>
        <v>64.102564102564102</v>
      </c>
      <c r="Q115" t="str">
        <f t="shared" si="9"/>
        <v>film &amp; video</v>
      </c>
      <c r="R115" t="str">
        <f t="shared" si="10"/>
        <v>shorts</v>
      </c>
      <c r="S115" s="12">
        <f t="shared" si="11"/>
        <v>40753.758425925924</v>
      </c>
      <c r="T115" s="12">
        <f t="shared" si="12"/>
        <v>40761.625</v>
      </c>
      <c r="U115" s="14" t="str">
        <f t="shared" si="13"/>
        <v>Jul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103.33333333333334</v>
      </c>
      <c r="P116">
        <f t="shared" si="8"/>
        <v>85.714285714285708</v>
      </c>
      <c r="Q116" t="str">
        <f t="shared" si="9"/>
        <v>film &amp; video</v>
      </c>
      <c r="R116" t="str">
        <f t="shared" si="10"/>
        <v>shorts</v>
      </c>
      <c r="S116" s="12">
        <f t="shared" si="11"/>
        <v>40861.27416666667</v>
      </c>
      <c r="T116" s="12">
        <f t="shared" si="12"/>
        <v>40921.27416666667</v>
      </c>
      <c r="U116" s="14" t="str">
        <f t="shared" si="13"/>
        <v>Nov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140.44444444444443</v>
      </c>
      <c r="P117">
        <f t="shared" si="8"/>
        <v>20.454545454545453</v>
      </c>
      <c r="Q117" t="str">
        <f t="shared" si="9"/>
        <v>film &amp; video</v>
      </c>
      <c r="R117" t="str">
        <f t="shared" si="10"/>
        <v>shorts</v>
      </c>
      <c r="S117" s="12">
        <f t="shared" si="11"/>
        <v>40918.738935185182</v>
      </c>
      <c r="T117" s="12">
        <f t="shared" si="12"/>
        <v>40943.738935185182</v>
      </c>
      <c r="U117" s="14" t="str">
        <f t="shared" si="13"/>
        <v>Jan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113.65714285714286</v>
      </c>
      <c r="P118">
        <f t="shared" si="8"/>
        <v>61.403508771929822</v>
      </c>
      <c r="Q118" t="str">
        <f t="shared" si="9"/>
        <v>film &amp; video</v>
      </c>
      <c r="R118" t="str">
        <f t="shared" si="10"/>
        <v>shorts</v>
      </c>
      <c r="S118" s="12">
        <f t="shared" si="11"/>
        <v>40595.497164351851</v>
      </c>
      <c r="T118" s="12">
        <f t="shared" si="12"/>
        <v>40641.455497685187</v>
      </c>
      <c r="U118" s="14" t="str">
        <f t="shared" si="13"/>
        <v>Feb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100.49377777777779</v>
      </c>
      <c r="P119">
        <f t="shared" si="8"/>
        <v>166.66666666666666</v>
      </c>
      <c r="Q119" t="str">
        <f t="shared" si="9"/>
        <v>film &amp; video</v>
      </c>
      <c r="R119" t="str">
        <f t="shared" si="10"/>
        <v>shorts</v>
      </c>
      <c r="S119" s="12">
        <f t="shared" si="11"/>
        <v>40248.834999999999</v>
      </c>
      <c r="T119" s="12">
        <f t="shared" si="12"/>
        <v>40338.791666666664</v>
      </c>
      <c r="U119" s="14" t="str">
        <f t="shared" si="13"/>
        <v>Mar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113.03159999999998</v>
      </c>
      <c r="P120">
        <f t="shared" si="8"/>
        <v>128.2051282051282</v>
      </c>
      <c r="Q120" t="str">
        <f t="shared" si="9"/>
        <v>film &amp; video</v>
      </c>
      <c r="R120" t="str">
        <f t="shared" si="10"/>
        <v>shorts</v>
      </c>
      <c r="S120" s="12">
        <f t="shared" si="11"/>
        <v>40723.053657407407</v>
      </c>
      <c r="T120" s="12">
        <f t="shared" si="12"/>
        <v>40753.053657407407</v>
      </c>
      <c r="U120" s="14" t="str">
        <f t="shared" si="13"/>
        <v>Jun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104.55692307692308</v>
      </c>
      <c r="P121">
        <f t="shared" si="8"/>
        <v>87.837837837837839</v>
      </c>
      <c r="Q121" t="str">
        <f t="shared" si="9"/>
        <v>film &amp; video</v>
      </c>
      <c r="R121" t="str">
        <f t="shared" si="10"/>
        <v>shorts</v>
      </c>
      <c r="S121" s="12">
        <f t="shared" si="11"/>
        <v>40739.069282407407</v>
      </c>
      <c r="T121" s="12">
        <f t="shared" si="12"/>
        <v>40768.958333333336</v>
      </c>
      <c r="U121" s="14" t="str">
        <f t="shared" si="13"/>
        <v>Jul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1.4285714285714287E-2</v>
      </c>
      <c r="P122">
        <f t="shared" si="8"/>
        <v>70000</v>
      </c>
      <c r="Q122" t="str">
        <f t="shared" si="9"/>
        <v>film &amp; video</v>
      </c>
      <c r="R122" t="str">
        <f t="shared" si="10"/>
        <v>science fiction</v>
      </c>
      <c r="S122" s="12">
        <f t="shared" si="11"/>
        <v>42616.049849537041</v>
      </c>
      <c r="T122" s="12">
        <f t="shared" si="12"/>
        <v>42646.049849537041</v>
      </c>
      <c r="U122" s="14" t="str">
        <f t="shared" si="13"/>
        <v>Sep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3.3333333333333333E-2</v>
      </c>
      <c r="P123">
        <f t="shared" si="8"/>
        <v>3000</v>
      </c>
      <c r="Q123" t="str">
        <f t="shared" si="9"/>
        <v>film &amp; video</v>
      </c>
      <c r="R123" t="str">
        <f t="shared" si="10"/>
        <v>science fiction</v>
      </c>
      <c r="S123" s="12">
        <f t="shared" si="11"/>
        <v>42096.704976851848</v>
      </c>
      <c r="T123" s="12">
        <f t="shared" si="12"/>
        <v>42112.427777777775</v>
      </c>
      <c r="U123" s="14" t="str">
        <f t="shared" si="13"/>
        <v>Apr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2">
        <f t="shared" si="11"/>
        <v>42593.431793981479</v>
      </c>
      <c r="T124" s="12">
        <f t="shared" si="12"/>
        <v>42653.431793981479</v>
      </c>
      <c r="U124" s="14" t="str">
        <f t="shared" si="13"/>
        <v>Aug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0.27454545454545454</v>
      </c>
      <c r="P125">
        <f t="shared" si="8"/>
        <v>9166.6666666666661</v>
      </c>
      <c r="Q125" t="str">
        <f t="shared" si="9"/>
        <v>film &amp; video</v>
      </c>
      <c r="R125" t="str">
        <f t="shared" si="10"/>
        <v>science fiction</v>
      </c>
      <c r="S125" s="12">
        <f t="shared" si="11"/>
        <v>41904.781990740739</v>
      </c>
      <c r="T125" s="12">
        <f t="shared" si="12"/>
        <v>41940.916666666664</v>
      </c>
      <c r="U125" s="14" t="str">
        <f t="shared" si="13"/>
        <v>Sep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2">
        <f t="shared" si="11"/>
        <v>42114.928726851853</v>
      </c>
      <c r="T126" s="12">
        <f t="shared" si="12"/>
        <v>42139.928726851853</v>
      </c>
      <c r="U126" s="14" t="str">
        <f t="shared" si="13"/>
        <v>Apr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14.000000000000002</v>
      </c>
      <c r="P127">
        <f t="shared" si="8"/>
        <v>83.333333333333329</v>
      </c>
      <c r="Q127" t="str">
        <f t="shared" si="9"/>
        <v>film &amp; video</v>
      </c>
      <c r="R127" t="str">
        <f t="shared" si="10"/>
        <v>science fiction</v>
      </c>
      <c r="S127" s="12">
        <f t="shared" si="11"/>
        <v>42709.993981481486</v>
      </c>
      <c r="T127" s="12">
        <f t="shared" si="12"/>
        <v>42769.993981481486</v>
      </c>
      <c r="U127" s="14" t="str">
        <f t="shared" si="13"/>
        <v>Dec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</v>
      </c>
      <c r="P128">
        <f t="shared" si="8"/>
        <v>1923.0769230769231</v>
      </c>
      <c r="Q128" t="str">
        <f t="shared" si="9"/>
        <v>film &amp; video</v>
      </c>
      <c r="R128" t="str">
        <f t="shared" si="10"/>
        <v>science fiction</v>
      </c>
      <c r="S128" s="12">
        <f t="shared" si="11"/>
        <v>42135.589548611111</v>
      </c>
      <c r="T128" s="12">
        <f t="shared" si="12"/>
        <v>42166.083333333328</v>
      </c>
      <c r="U128" s="14" t="str">
        <f t="shared" si="13"/>
        <v>May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</v>
      </c>
      <c r="P129">
        <f t="shared" si="8"/>
        <v>2000</v>
      </c>
      <c r="Q129" t="str">
        <f t="shared" si="9"/>
        <v>film &amp; video</v>
      </c>
      <c r="R129" t="str">
        <f t="shared" si="10"/>
        <v>science fiction</v>
      </c>
      <c r="S129" s="12">
        <f t="shared" si="11"/>
        <v>42067.62431712963</v>
      </c>
      <c r="T129" s="12">
        <f t="shared" si="12"/>
        <v>42097.582650462966</v>
      </c>
      <c r="U129" s="14" t="str">
        <f t="shared" si="13"/>
        <v>Mar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1.867</v>
      </c>
      <c r="P130">
        <f t="shared" si="8"/>
        <v>16666.666666666668</v>
      </c>
      <c r="Q130" t="str">
        <f t="shared" si="9"/>
        <v>film &amp; video</v>
      </c>
      <c r="R130" t="str">
        <f t="shared" si="10"/>
        <v>science fiction</v>
      </c>
      <c r="S130" s="12">
        <f t="shared" si="11"/>
        <v>42628.22792824074</v>
      </c>
      <c r="T130" s="12">
        <f t="shared" si="12"/>
        <v>42663.22792824074</v>
      </c>
      <c r="U130" s="14" t="str">
        <f t="shared" si="13"/>
        <v>Sep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4">E131/D131 * 100</f>
        <v>0</v>
      </c>
      <c r="P131" t="e">
        <f t="shared" ref="P131:P194" si="15">D131 / L131</f>
        <v>#DIV/0!</v>
      </c>
      <c r="Q131" t="str">
        <f t="shared" ref="Q131:Q194" si="16">LEFT(N131,FIND("/",N131) -1)</f>
        <v>film &amp; video</v>
      </c>
      <c r="R131" t="str">
        <f t="shared" ref="R131:R194" si="17">RIGHT(N131,LEN(N131)-FIND("/",N131))</f>
        <v>science fiction</v>
      </c>
      <c r="S131" s="12">
        <f t="shared" ref="S131:U194" si="18">(((J131/60)/60)/24)+DATE(1970,1,1)</f>
        <v>41882.937303240738</v>
      </c>
      <c r="T131" s="12">
        <f t="shared" ref="T131:V194" si="19">(((I131/60)/60)/24)+DATE(1970,1,1)</f>
        <v>41942.937303240738</v>
      </c>
      <c r="U131" s="14" t="str">
        <f t="shared" ref="U131:U194" si="20">TEXT(S131, "mmm")</f>
        <v>Aug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4"/>
        <v>0</v>
      </c>
      <c r="P132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2">
        <f t="shared" si="18"/>
        <v>41778.915416666663</v>
      </c>
      <c r="T132" s="12">
        <f t="shared" si="19"/>
        <v>41806.844444444447</v>
      </c>
      <c r="U132" s="14" t="str">
        <f t="shared" si="20"/>
        <v>May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4"/>
        <v>0</v>
      </c>
      <c r="P133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2">
        <f t="shared" si="18"/>
        <v>42541.837511574078</v>
      </c>
      <c r="T133" s="12">
        <f t="shared" si="19"/>
        <v>42557</v>
      </c>
      <c r="U133" s="14" t="str">
        <f t="shared" si="20"/>
        <v>Jun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4"/>
        <v>9.5687499999999996</v>
      </c>
      <c r="P134">
        <f t="shared" si="15"/>
        <v>987.65432098765427</v>
      </c>
      <c r="Q134" t="str">
        <f t="shared" si="16"/>
        <v>film &amp; video</v>
      </c>
      <c r="R134" t="str">
        <f t="shared" si="17"/>
        <v>science fiction</v>
      </c>
      <c r="S134" s="12">
        <f t="shared" si="18"/>
        <v>41905.812581018516</v>
      </c>
      <c r="T134" s="12">
        <f t="shared" si="19"/>
        <v>41950.854247685187</v>
      </c>
      <c r="U134" s="14" t="str">
        <f t="shared" si="20"/>
        <v>Sep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4"/>
        <v>0</v>
      </c>
      <c r="P135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2">
        <f t="shared" si="18"/>
        <v>42491.80768518518</v>
      </c>
      <c r="T135" s="12">
        <f t="shared" si="19"/>
        <v>42521.729861111111</v>
      </c>
      <c r="U135" s="14" t="str">
        <f t="shared" si="20"/>
        <v>May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4"/>
        <v>0</v>
      </c>
      <c r="P13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2">
        <f t="shared" si="18"/>
        <v>42221.909930555557</v>
      </c>
      <c r="T136" s="12">
        <f t="shared" si="19"/>
        <v>42251.708333333328</v>
      </c>
      <c r="U136" s="14" t="str">
        <f t="shared" si="20"/>
        <v>Aug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4"/>
        <v>13.433333333333334</v>
      </c>
      <c r="P137">
        <f t="shared" si="15"/>
        <v>600</v>
      </c>
      <c r="Q137" t="str">
        <f t="shared" si="16"/>
        <v>film &amp; video</v>
      </c>
      <c r="R137" t="str">
        <f t="shared" si="17"/>
        <v>science fiction</v>
      </c>
      <c r="S137" s="12">
        <f t="shared" si="18"/>
        <v>41788.381909722222</v>
      </c>
      <c r="T137" s="12">
        <f t="shared" si="19"/>
        <v>41821.791666666664</v>
      </c>
      <c r="U137" s="14" t="str">
        <f t="shared" si="20"/>
        <v>May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4"/>
        <v>0</v>
      </c>
      <c r="P138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2">
        <f t="shared" si="18"/>
        <v>42096.410115740742</v>
      </c>
      <c r="T138" s="12">
        <f t="shared" si="19"/>
        <v>42140.427777777775</v>
      </c>
      <c r="U138" s="14" t="str">
        <f t="shared" si="20"/>
        <v>Apr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4"/>
        <v>0</v>
      </c>
      <c r="P139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2">
        <f t="shared" si="18"/>
        <v>42239.573993055557</v>
      </c>
      <c r="T139" s="12">
        <f t="shared" si="19"/>
        <v>42289.573993055557</v>
      </c>
      <c r="U139" s="14" t="str">
        <f t="shared" si="20"/>
        <v>Aug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4"/>
        <v>3.1413333333333333</v>
      </c>
      <c r="P140">
        <f t="shared" si="15"/>
        <v>2586.2068965517242</v>
      </c>
      <c r="Q140" t="str">
        <f t="shared" si="16"/>
        <v>film &amp; video</v>
      </c>
      <c r="R140" t="str">
        <f t="shared" si="17"/>
        <v>science fiction</v>
      </c>
      <c r="S140" s="12">
        <f t="shared" si="18"/>
        <v>42186.257418981477</v>
      </c>
      <c r="T140" s="12">
        <f t="shared" si="19"/>
        <v>42217.207638888889</v>
      </c>
      <c r="U140" s="14" t="str">
        <f t="shared" si="20"/>
        <v>Jul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4"/>
        <v>100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2">
        <f t="shared" si="18"/>
        <v>42187.920972222222</v>
      </c>
      <c r="T141" s="12">
        <f t="shared" si="19"/>
        <v>42197.920972222222</v>
      </c>
      <c r="U141" s="14" t="str">
        <f t="shared" si="20"/>
        <v>Jul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4"/>
        <v>0</v>
      </c>
      <c r="P142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2">
        <f t="shared" si="18"/>
        <v>42053.198287037041</v>
      </c>
      <c r="T142" s="12">
        <f t="shared" si="19"/>
        <v>42083.15662037037</v>
      </c>
      <c r="U142" s="14" t="str">
        <f t="shared" si="20"/>
        <v>Feb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4"/>
        <v>10.775</v>
      </c>
      <c r="P143">
        <f t="shared" si="15"/>
        <v>428.57142857142856</v>
      </c>
      <c r="Q143" t="str">
        <f t="shared" si="16"/>
        <v>film &amp; video</v>
      </c>
      <c r="R143" t="str">
        <f t="shared" si="17"/>
        <v>science fiction</v>
      </c>
      <c r="S143" s="12">
        <f t="shared" si="18"/>
        <v>42110.153043981481</v>
      </c>
      <c r="T143" s="12">
        <f t="shared" si="19"/>
        <v>42155.153043981481</v>
      </c>
      <c r="U143" s="14" t="str">
        <f t="shared" si="20"/>
        <v>Apr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4"/>
        <v>0.33333333333333337</v>
      </c>
      <c r="P144">
        <f t="shared" si="15"/>
        <v>3000</v>
      </c>
      <c r="Q144" t="str">
        <f t="shared" si="16"/>
        <v>film &amp; video</v>
      </c>
      <c r="R144" t="str">
        <f t="shared" si="17"/>
        <v>science fiction</v>
      </c>
      <c r="S144" s="12">
        <f t="shared" si="18"/>
        <v>41938.893263888887</v>
      </c>
      <c r="T144" s="12">
        <f t="shared" si="19"/>
        <v>41959.934930555552</v>
      </c>
      <c r="U144" s="14" t="str">
        <f t="shared" si="20"/>
        <v>Oct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4"/>
        <v>0</v>
      </c>
      <c r="P145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2">
        <f t="shared" si="18"/>
        <v>42559.064143518524</v>
      </c>
      <c r="T145" s="12">
        <f t="shared" si="19"/>
        <v>42616.246527777781</v>
      </c>
      <c r="U145" s="14" t="str">
        <f t="shared" si="20"/>
        <v>Jul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4"/>
        <v>27.6</v>
      </c>
      <c r="P146">
        <f t="shared" si="15"/>
        <v>202.70270270270271</v>
      </c>
      <c r="Q146" t="str">
        <f t="shared" si="16"/>
        <v>film &amp; video</v>
      </c>
      <c r="R146" t="str">
        <f t="shared" si="17"/>
        <v>science fiction</v>
      </c>
      <c r="S146" s="12">
        <f t="shared" si="18"/>
        <v>42047.762407407412</v>
      </c>
      <c r="T146" s="12">
        <f t="shared" si="19"/>
        <v>42107.72074074074</v>
      </c>
      <c r="U146" s="14" t="str">
        <f t="shared" si="20"/>
        <v>Feb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4"/>
        <v>7.5111111111111111</v>
      </c>
      <c r="P147">
        <f t="shared" si="15"/>
        <v>500</v>
      </c>
      <c r="Q147" t="str">
        <f t="shared" si="16"/>
        <v>film &amp; video</v>
      </c>
      <c r="R147" t="str">
        <f t="shared" si="17"/>
        <v>science fiction</v>
      </c>
      <c r="S147" s="12">
        <f t="shared" si="18"/>
        <v>42200.542268518519</v>
      </c>
      <c r="T147" s="12">
        <f t="shared" si="19"/>
        <v>42227.542268518519</v>
      </c>
      <c r="U147" s="14" t="str">
        <f t="shared" si="20"/>
        <v>Jul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4"/>
        <v>0.57499999999999996</v>
      </c>
      <c r="P148">
        <f t="shared" si="15"/>
        <v>6666.666666666667</v>
      </c>
      <c r="Q148" t="str">
        <f t="shared" si="16"/>
        <v>film &amp; video</v>
      </c>
      <c r="R148" t="str">
        <f t="shared" si="17"/>
        <v>science fiction</v>
      </c>
      <c r="S148" s="12">
        <f t="shared" si="18"/>
        <v>42693.016180555554</v>
      </c>
      <c r="T148" s="12">
        <f t="shared" si="19"/>
        <v>42753.016180555554</v>
      </c>
      <c r="U148" s="14" t="str">
        <f t="shared" si="20"/>
        <v>Nov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4"/>
        <v>0</v>
      </c>
      <c r="P149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2">
        <f t="shared" si="18"/>
        <v>41969.767824074079</v>
      </c>
      <c r="T149" s="12">
        <f t="shared" si="19"/>
        <v>42012.762499999997</v>
      </c>
      <c r="U149" s="14" t="str">
        <f t="shared" si="20"/>
        <v>Nov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4"/>
        <v>0.08</v>
      </c>
      <c r="P150">
        <f t="shared" si="15"/>
        <v>25000</v>
      </c>
      <c r="Q150" t="str">
        <f t="shared" si="16"/>
        <v>film &amp; video</v>
      </c>
      <c r="R150" t="str">
        <f t="shared" si="17"/>
        <v>science fiction</v>
      </c>
      <c r="S150" s="12">
        <f t="shared" si="18"/>
        <v>42397.281666666662</v>
      </c>
      <c r="T150" s="12">
        <f t="shared" si="19"/>
        <v>42427.281666666662</v>
      </c>
      <c r="U150" s="14" t="str">
        <f t="shared" si="20"/>
        <v>Jan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4"/>
        <v>0.91999999999999993</v>
      </c>
      <c r="P151">
        <f t="shared" si="15"/>
        <v>1666.6666666666667</v>
      </c>
      <c r="Q151" t="str">
        <f t="shared" si="16"/>
        <v>film &amp; video</v>
      </c>
      <c r="R151" t="str">
        <f t="shared" si="17"/>
        <v>science fiction</v>
      </c>
      <c r="S151" s="12">
        <f t="shared" si="18"/>
        <v>41968.172106481477</v>
      </c>
      <c r="T151" s="12">
        <f t="shared" si="19"/>
        <v>41998.333333333328</v>
      </c>
      <c r="U151" s="14" t="str">
        <f t="shared" si="20"/>
        <v>Nov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4"/>
        <v>23.163076923076922</v>
      </c>
      <c r="P152">
        <f t="shared" si="15"/>
        <v>1940.2985074626865</v>
      </c>
      <c r="Q152" t="str">
        <f t="shared" si="16"/>
        <v>film &amp; video</v>
      </c>
      <c r="R152" t="str">
        <f t="shared" si="17"/>
        <v>science fiction</v>
      </c>
      <c r="S152" s="12">
        <f t="shared" si="18"/>
        <v>42090.161828703705</v>
      </c>
      <c r="T152" s="12">
        <f t="shared" si="19"/>
        <v>42150.161828703705</v>
      </c>
      <c r="U152" s="14" t="str">
        <f t="shared" si="20"/>
        <v>Mar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4"/>
        <v>5.5999999999999994E-2</v>
      </c>
      <c r="P153">
        <f t="shared" si="15"/>
        <v>50000</v>
      </c>
      <c r="Q153" t="str">
        <f t="shared" si="16"/>
        <v>film &amp; video</v>
      </c>
      <c r="R153" t="str">
        <f t="shared" si="17"/>
        <v>science fiction</v>
      </c>
      <c r="S153" s="12">
        <f t="shared" si="18"/>
        <v>42113.550821759258</v>
      </c>
      <c r="T153" s="12">
        <f t="shared" si="19"/>
        <v>42173.550821759258</v>
      </c>
      <c r="U153" s="14" t="str">
        <f t="shared" si="20"/>
        <v>Apr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4"/>
        <v>7.8947368421052634E-3</v>
      </c>
      <c r="P154">
        <f t="shared" si="15"/>
        <v>190000</v>
      </c>
      <c r="Q154" t="str">
        <f t="shared" si="16"/>
        <v>film &amp; video</v>
      </c>
      <c r="R154" t="str">
        <f t="shared" si="17"/>
        <v>science fiction</v>
      </c>
      <c r="S154" s="12">
        <f t="shared" si="18"/>
        <v>41875.077546296299</v>
      </c>
      <c r="T154" s="12">
        <f t="shared" si="19"/>
        <v>41905.077546296299</v>
      </c>
      <c r="U154" s="14" t="str">
        <f t="shared" si="20"/>
        <v>Aug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4"/>
        <v>0.71799999999999997</v>
      </c>
      <c r="P155">
        <f t="shared" si="15"/>
        <v>5000</v>
      </c>
      <c r="Q155" t="str">
        <f t="shared" si="16"/>
        <v>film &amp; video</v>
      </c>
      <c r="R155" t="str">
        <f t="shared" si="17"/>
        <v>science fiction</v>
      </c>
      <c r="S155" s="12">
        <f t="shared" si="18"/>
        <v>41933.586157407408</v>
      </c>
      <c r="T155" s="12">
        <f t="shared" si="19"/>
        <v>41975.627824074079</v>
      </c>
      <c r="U155" s="14" t="str">
        <f t="shared" si="20"/>
        <v>Oct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4"/>
        <v>2.666666666666667</v>
      </c>
      <c r="P156">
        <f t="shared" si="15"/>
        <v>500</v>
      </c>
      <c r="Q156" t="str">
        <f t="shared" si="16"/>
        <v>film &amp; video</v>
      </c>
      <c r="R156" t="str">
        <f t="shared" si="17"/>
        <v>science fiction</v>
      </c>
      <c r="S156" s="12">
        <f t="shared" si="18"/>
        <v>42115.547395833331</v>
      </c>
      <c r="T156" s="12">
        <f t="shared" si="19"/>
        <v>42158.547395833331</v>
      </c>
      <c r="U156" s="14" t="str">
        <f t="shared" si="20"/>
        <v>Apr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4"/>
        <v>6.0000000000000001E-3</v>
      </c>
      <c r="P157">
        <f t="shared" si="15"/>
        <v>337500</v>
      </c>
      <c r="Q157" t="str">
        <f t="shared" si="16"/>
        <v>film &amp; video</v>
      </c>
      <c r="R157" t="str">
        <f t="shared" si="17"/>
        <v>science fiction</v>
      </c>
      <c r="S157" s="12">
        <f t="shared" si="18"/>
        <v>42168.559432870374</v>
      </c>
      <c r="T157" s="12">
        <f t="shared" si="19"/>
        <v>42208.559432870374</v>
      </c>
      <c r="U157" s="14" t="str">
        <f t="shared" si="20"/>
        <v>Jun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4"/>
        <v>5.0999999999999996</v>
      </c>
      <c r="P158">
        <f t="shared" si="15"/>
        <v>2333.3333333333335</v>
      </c>
      <c r="Q158" t="str">
        <f t="shared" si="16"/>
        <v>film &amp; video</v>
      </c>
      <c r="R158" t="str">
        <f t="shared" si="17"/>
        <v>science fiction</v>
      </c>
      <c r="S158" s="12">
        <f t="shared" si="18"/>
        <v>41794.124953703707</v>
      </c>
      <c r="T158" s="12">
        <f t="shared" si="19"/>
        <v>41854.124953703707</v>
      </c>
      <c r="U158" s="14" t="str">
        <f t="shared" si="20"/>
        <v>Jun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4"/>
        <v>0.26711185308848079</v>
      </c>
      <c r="P159">
        <f t="shared" si="15"/>
        <v>1497.5</v>
      </c>
      <c r="Q159" t="str">
        <f t="shared" si="16"/>
        <v>film &amp; video</v>
      </c>
      <c r="R159" t="str">
        <f t="shared" si="17"/>
        <v>science fiction</v>
      </c>
      <c r="S159" s="12">
        <f t="shared" si="18"/>
        <v>42396.911712962959</v>
      </c>
      <c r="T159" s="12">
        <f t="shared" si="19"/>
        <v>42426.911712962959</v>
      </c>
      <c r="U159" s="14" t="str">
        <f t="shared" si="20"/>
        <v>Jan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4"/>
        <v>0</v>
      </c>
      <c r="P160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2">
        <f t="shared" si="18"/>
        <v>41904.07671296296</v>
      </c>
      <c r="T160" s="12">
        <f t="shared" si="19"/>
        <v>41934.07671296296</v>
      </c>
      <c r="U160" s="14" t="str">
        <f t="shared" si="20"/>
        <v>Sep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4"/>
        <v>2E-3</v>
      </c>
      <c r="P161">
        <f t="shared" si="15"/>
        <v>500000</v>
      </c>
      <c r="Q161" t="str">
        <f t="shared" si="16"/>
        <v>film &amp; video</v>
      </c>
      <c r="R161" t="str">
        <f t="shared" si="17"/>
        <v>science fiction</v>
      </c>
      <c r="S161" s="12">
        <f t="shared" si="18"/>
        <v>42514.434548611112</v>
      </c>
      <c r="T161" s="12">
        <f t="shared" si="19"/>
        <v>42554.434548611112</v>
      </c>
      <c r="U161" s="14" t="str">
        <f t="shared" si="20"/>
        <v>May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4"/>
        <v>0</v>
      </c>
      <c r="P162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2">
        <f t="shared" si="18"/>
        <v>42171.913090277783</v>
      </c>
      <c r="T162" s="12">
        <f t="shared" si="19"/>
        <v>42231.913090277783</v>
      </c>
      <c r="U162" s="14" t="str">
        <f t="shared" si="20"/>
        <v>Jun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4"/>
        <v>0.01</v>
      </c>
      <c r="P163">
        <f t="shared" si="15"/>
        <v>50000</v>
      </c>
      <c r="Q163" t="str">
        <f t="shared" si="16"/>
        <v>film &amp; video</v>
      </c>
      <c r="R163" t="str">
        <f t="shared" si="17"/>
        <v>drama</v>
      </c>
      <c r="S163" s="12">
        <f t="shared" si="18"/>
        <v>41792.687442129631</v>
      </c>
      <c r="T163" s="12">
        <f t="shared" si="19"/>
        <v>41822.687442129631</v>
      </c>
      <c r="U163" s="14" t="str">
        <f t="shared" si="20"/>
        <v>Jun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4"/>
        <v>15.535714285714286</v>
      </c>
      <c r="P164">
        <f t="shared" si="15"/>
        <v>280</v>
      </c>
      <c r="Q164" t="str">
        <f t="shared" si="16"/>
        <v>film &amp; video</v>
      </c>
      <c r="R164" t="str">
        <f t="shared" si="17"/>
        <v>drama</v>
      </c>
      <c r="S164" s="12">
        <f t="shared" si="18"/>
        <v>41835.126805555556</v>
      </c>
      <c r="T164" s="12">
        <f t="shared" si="19"/>
        <v>41867.987500000003</v>
      </c>
      <c r="U164" s="14" t="str">
        <f t="shared" si="20"/>
        <v>Jul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4"/>
        <v>0</v>
      </c>
      <c r="P165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2">
        <f t="shared" si="18"/>
        <v>42243.961273148147</v>
      </c>
      <c r="T165" s="12">
        <f t="shared" si="19"/>
        <v>42278</v>
      </c>
      <c r="U165" s="14" t="str">
        <f t="shared" si="20"/>
        <v>Aug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4"/>
        <v>0.53333333333333333</v>
      </c>
      <c r="P166">
        <f t="shared" si="15"/>
        <v>17142.857142857141</v>
      </c>
      <c r="Q166" t="str">
        <f t="shared" si="16"/>
        <v>film &amp; video</v>
      </c>
      <c r="R166" t="str">
        <f t="shared" si="17"/>
        <v>drama</v>
      </c>
      <c r="S166" s="12">
        <f t="shared" si="18"/>
        <v>41841.762743055559</v>
      </c>
      <c r="T166" s="12">
        <f t="shared" si="19"/>
        <v>41901.762743055559</v>
      </c>
      <c r="U166" s="14" t="str">
        <f t="shared" si="20"/>
        <v>Jul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4"/>
        <v>0</v>
      </c>
      <c r="P167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2">
        <f t="shared" si="18"/>
        <v>42351.658842592587</v>
      </c>
      <c r="T167" s="12">
        <f t="shared" si="19"/>
        <v>42381.658842592587</v>
      </c>
      <c r="U167" s="14" t="str">
        <f t="shared" si="20"/>
        <v>Dec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4"/>
        <v>60</v>
      </c>
      <c r="P168">
        <f t="shared" si="15"/>
        <v>5000</v>
      </c>
      <c r="Q168" t="str">
        <f t="shared" si="16"/>
        <v>film &amp; video</v>
      </c>
      <c r="R168" t="str">
        <f t="shared" si="17"/>
        <v>drama</v>
      </c>
      <c r="S168" s="12">
        <f t="shared" si="18"/>
        <v>42721.075949074075</v>
      </c>
      <c r="T168" s="12">
        <f t="shared" si="19"/>
        <v>42751.075949074075</v>
      </c>
      <c r="U168" s="14" t="str">
        <f t="shared" si="20"/>
        <v>Dec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4"/>
        <v>0.01</v>
      </c>
      <c r="P169">
        <f t="shared" si="15"/>
        <v>55000</v>
      </c>
      <c r="Q169" t="str">
        <f t="shared" si="16"/>
        <v>film &amp; video</v>
      </c>
      <c r="R169" t="str">
        <f t="shared" si="17"/>
        <v>drama</v>
      </c>
      <c r="S169" s="12">
        <f t="shared" si="18"/>
        <v>42160.927488425921</v>
      </c>
      <c r="T169" s="12">
        <f t="shared" si="19"/>
        <v>42220.927488425921</v>
      </c>
      <c r="U169" s="14" t="str">
        <f t="shared" si="20"/>
        <v>Jun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4"/>
        <v>4.0625</v>
      </c>
      <c r="P170">
        <f t="shared" si="15"/>
        <v>2666.6666666666665</v>
      </c>
      <c r="Q170" t="str">
        <f t="shared" si="16"/>
        <v>film &amp; video</v>
      </c>
      <c r="R170" t="str">
        <f t="shared" si="17"/>
        <v>drama</v>
      </c>
      <c r="S170" s="12">
        <f t="shared" si="18"/>
        <v>42052.83530092593</v>
      </c>
      <c r="T170" s="12">
        <f t="shared" si="19"/>
        <v>42082.793634259258</v>
      </c>
      <c r="U170" s="14" t="str">
        <f t="shared" si="20"/>
        <v>Feb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4"/>
        <v>22.400000000000002</v>
      </c>
      <c r="P171">
        <f t="shared" si="15"/>
        <v>250</v>
      </c>
      <c r="Q171" t="str">
        <f t="shared" si="16"/>
        <v>film &amp; video</v>
      </c>
      <c r="R171" t="str">
        <f t="shared" si="17"/>
        <v>drama</v>
      </c>
      <c r="S171" s="12">
        <f t="shared" si="18"/>
        <v>41900.505312499998</v>
      </c>
      <c r="T171" s="12">
        <f t="shared" si="19"/>
        <v>41930.505312499998</v>
      </c>
      <c r="U171" s="14" t="str">
        <f t="shared" si="20"/>
        <v>Sep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4"/>
        <v>3.25</v>
      </c>
      <c r="P172">
        <f t="shared" si="15"/>
        <v>1000</v>
      </c>
      <c r="Q172" t="str">
        <f t="shared" si="16"/>
        <v>film &amp; video</v>
      </c>
      <c r="R172" t="str">
        <f t="shared" si="17"/>
        <v>drama</v>
      </c>
      <c r="S172" s="12">
        <f t="shared" si="18"/>
        <v>42216.977812500001</v>
      </c>
      <c r="T172" s="12">
        <f t="shared" si="19"/>
        <v>42246.227777777778</v>
      </c>
      <c r="U172" s="14" t="str">
        <f t="shared" si="20"/>
        <v>Jul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4"/>
        <v>2E-3</v>
      </c>
      <c r="P173">
        <f t="shared" si="15"/>
        <v>50000</v>
      </c>
      <c r="Q173" t="str">
        <f t="shared" si="16"/>
        <v>film &amp; video</v>
      </c>
      <c r="R173" t="str">
        <f t="shared" si="17"/>
        <v>drama</v>
      </c>
      <c r="S173" s="12">
        <f t="shared" si="18"/>
        <v>42534.180717592593</v>
      </c>
      <c r="T173" s="12">
        <f t="shared" si="19"/>
        <v>42594.180717592593</v>
      </c>
      <c r="U173" s="14" t="str">
        <f t="shared" si="20"/>
        <v>Jun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4"/>
        <v>0</v>
      </c>
      <c r="P174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2">
        <f t="shared" si="18"/>
        <v>42047.394942129627</v>
      </c>
      <c r="T174" s="12">
        <f t="shared" si="19"/>
        <v>42082.353275462956</v>
      </c>
      <c r="U174" s="14" t="str">
        <f t="shared" si="20"/>
        <v>Feb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4"/>
        <v>0</v>
      </c>
      <c r="P175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2">
        <f t="shared" si="18"/>
        <v>42033.573009259257</v>
      </c>
      <c r="T175" s="12">
        <f t="shared" si="19"/>
        <v>42063.573009259257</v>
      </c>
      <c r="U175" s="14" t="str">
        <f t="shared" si="20"/>
        <v>Jan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4"/>
        <v>0</v>
      </c>
      <c r="P17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2">
        <f t="shared" si="18"/>
        <v>42072.758981481486</v>
      </c>
      <c r="T176" s="12">
        <f t="shared" si="19"/>
        <v>42132.758981481486</v>
      </c>
      <c r="U176" s="14" t="str">
        <f t="shared" si="20"/>
        <v>Mar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4"/>
        <v>6.4850000000000003</v>
      </c>
      <c r="P177">
        <f t="shared" si="15"/>
        <v>769.23076923076928</v>
      </c>
      <c r="Q177" t="str">
        <f t="shared" si="16"/>
        <v>film &amp; video</v>
      </c>
      <c r="R177" t="str">
        <f t="shared" si="17"/>
        <v>drama</v>
      </c>
      <c r="S177" s="12">
        <f t="shared" si="18"/>
        <v>41855.777905092589</v>
      </c>
      <c r="T177" s="12">
        <f t="shared" si="19"/>
        <v>41880.777905092589</v>
      </c>
      <c r="U177" s="14" t="str">
        <f t="shared" si="20"/>
        <v>Aug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4"/>
        <v>0</v>
      </c>
      <c r="P178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2">
        <f t="shared" si="18"/>
        <v>42191.824062500003</v>
      </c>
      <c r="T178" s="12">
        <f t="shared" si="19"/>
        <v>42221.824062500003</v>
      </c>
      <c r="U178" s="14" t="str">
        <f t="shared" si="20"/>
        <v>Jul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4"/>
        <v>40</v>
      </c>
      <c r="P179">
        <f t="shared" si="15"/>
        <v>64.285714285714292</v>
      </c>
      <c r="Q179" t="str">
        <f t="shared" si="16"/>
        <v>film &amp; video</v>
      </c>
      <c r="R179" t="str">
        <f t="shared" si="17"/>
        <v>drama</v>
      </c>
      <c r="S179" s="12">
        <f t="shared" si="18"/>
        <v>42070.047754629632</v>
      </c>
      <c r="T179" s="12">
        <f t="shared" si="19"/>
        <v>42087.00608796296</v>
      </c>
      <c r="U179" s="14" t="str">
        <f t="shared" si="20"/>
        <v>Mar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4"/>
        <v>0</v>
      </c>
      <c r="P180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2">
        <f t="shared" si="18"/>
        <v>42304.955381944441</v>
      </c>
      <c r="T180" s="12">
        <f t="shared" si="19"/>
        <v>42334.997048611112</v>
      </c>
      <c r="U180" s="14" t="str">
        <f t="shared" si="20"/>
        <v>Oct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4"/>
        <v>20</v>
      </c>
      <c r="P181">
        <f t="shared" si="15"/>
        <v>500</v>
      </c>
      <c r="Q181" t="str">
        <f t="shared" si="16"/>
        <v>film &amp; video</v>
      </c>
      <c r="R181" t="str">
        <f t="shared" si="17"/>
        <v>drama</v>
      </c>
      <c r="S181" s="12">
        <f t="shared" si="18"/>
        <v>42403.080497685187</v>
      </c>
      <c r="T181" s="12">
        <f t="shared" si="19"/>
        <v>42433.080497685187</v>
      </c>
      <c r="U181" s="14" t="str">
        <f t="shared" si="20"/>
        <v>Feb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4"/>
        <v>33.416666666666664</v>
      </c>
      <c r="P182">
        <f t="shared" si="15"/>
        <v>92.307692307692307</v>
      </c>
      <c r="Q182" t="str">
        <f t="shared" si="16"/>
        <v>film &amp; video</v>
      </c>
      <c r="R182" t="str">
        <f t="shared" si="17"/>
        <v>drama</v>
      </c>
      <c r="S182" s="12">
        <f t="shared" si="18"/>
        <v>42067.991238425922</v>
      </c>
      <c r="T182" s="12">
        <f t="shared" si="19"/>
        <v>42107.791666666672</v>
      </c>
      <c r="U182" s="14" t="str">
        <f t="shared" si="20"/>
        <v>Mar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4"/>
        <v>21.092608822670172</v>
      </c>
      <c r="P183">
        <f t="shared" si="15"/>
        <v>855.75</v>
      </c>
      <c r="Q183" t="str">
        <f t="shared" si="16"/>
        <v>film &amp; video</v>
      </c>
      <c r="R183" t="str">
        <f t="shared" si="17"/>
        <v>drama</v>
      </c>
      <c r="S183" s="12">
        <f t="shared" si="18"/>
        <v>42147.741840277777</v>
      </c>
      <c r="T183" s="12">
        <f t="shared" si="19"/>
        <v>42177.741840277777</v>
      </c>
      <c r="U183" s="14" t="str">
        <f t="shared" si="20"/>
        <v>May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4"/>
        <v>0</v>
      </c>
      <c r="P184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2">
        <f t="shared" si="18"/>
        <v>42712.011944444443</v>
      </c>
      <c r="T184" s="12">
        <f t="shared" si="19"/>
        <v>42742.011944444443</v>
      </c>
      <c r="U184" s="14" t="str">
        <f t="shared" si="20"/>
        <v>Dec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4"/>
        <v>35.856000000000002</v>
      </c>
      <c r="P185">
        <f t="shared" si="15"/>
        <v>1041.6666666666667</v>
      </c>
      <c r="Q185" t="str">
        <f t="shared" si="16"/>
        <v>film &amp; video</v>
      </c>
      <c r="R185" t="str">
        <f t="shared" si="17"/>
        <v>drama</v>
      </c>
      <c r="S185" s="12">
        <f t="shared" si="18"/>
        <v>41939.810300925928</v>
      </c>
      <c r="T185" s="12">
        <f t="shared" si="19"/>
        <v>41969.851967592593</v>
      </c>
      <c r="U185" s="14" t="str">
        <f t="shared" si="20"/>
        <v>Oct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4"/>
        <v>3.4000000000000004</v>
      </c>
      <c r="P186">
        <f t="shared" si="15"/>
        <v>750</v>
      </c>
      <c r="Q186" t="str">
        <f t="shared" si="16"/>
        <v>film &amp; video</v>
      </c>
      <c r="R186" t="str">
        <f t="shared" si="17"/>
        <v>drama</v>
      </c>
      <c r="S186" s="12">
        <f t="shared" si="18"/>
        <v>41825.791226851856</v>
      </c>
      <c r="T186" s="12">
        <f t="shared" si="19"/>
        <v>41883.165972222225</v>
      </c>
      <c r="U186" s="14" t="str">
        <f t="shared" si="20"/>
        <v>Jul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4"/>
        <v>5.5</v>
      </c>
      <c r="P187">
        <f t="shared" si="15"/>
        <v>4000</v>
      </c>
      <c r="Q187" t="str">
        <f t="shared" si="16"/>
        <v>film &amp; video</v>
      </c>
      <c r="R187" t="str">
        <f t="shared" si="17"/>
        <v>drama</v>
      </c>
      <c r="S187" s="12">
        <f t="shared" si="18"/>
        <v>42570.91133101852</v>
      </c>
      <c r="T187" s="12">
        <f t="shared" si="19"/>
        <v>42600.91133101852</v>
      </c>
      <c r="U187" s="14" t="str">
        <f t="shared" si="20"/>
        <v>Jul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4"/>
        <v>0</v>
      </c>
      <c r="P188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2">
        <f t="shared" si="18"/>
        <v>42767.812893518523</v>
      </c>
      <c r="T188" s="12">
        <f t="shared" si="19"/>
        <v>42797.833333333328</v>
      </c>
      <c r="U188" s="14" t="str">
        <f t="shared" si="20"/>
        <v>Feb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4"/>
        <v>16</v>
      </c>
      <c r="P189">
        <f t="shared" si="15"/>
        <v>1000</v>
      </c>
      <c r="Q189" t="str">
        <f t="shared" si="16"/>
        <v>film &amp; video</v>
      </c>
      <c r="R189" t="str">
        <f t="shared" si="17"/>
        <v>drama</v>
      </c>
      <c r="S189" s="12">
        <f t="shared" si="18"/>
        <v>42182.234456018516</v>
      </c>
      <c r="T189" s="12">
        <f t="shared" si="19"/>
        <v>42206.290972222225</v>
      </c>
      <c r="U189" s="14" t="str">
        <f t="shared" si="20"/>
        <v>Jun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4"/>
        <v>0</v>
      </c>
      <c r="P190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2">
        <f t="shared" si="18"/>
        <v>41857.18304398148</v>
      </c>
      <c r="T190" s="12">
        <f t="shared" si="19"/>
        <v>41887.18304398148</v>
      </c>
      <c r="U190" s="14" t="str">
        <f t="shared" si="20"/>
        <v>Aug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4"/>
        <v>6.8999999999999992E-2</v>
      </c>
      <c r="P191">
        <f t="shared" si="15"/>
        <v>100000</v>
      </c>
      <c r="Q191" t="str">
        <f t="shared" si="16"/>
        <v>film &amp; video</v>
      </c>
      <c r="R191" t="str">
        <f t="shared" si="17"/>
        <v>drama</v>
      </c>
      <c r="S191" s="12">
        <f t="shared" si="18"/>
        <v>42556.690706018519</v>
      </c>
      <c r="T191" s="12">
        <f t="shared" si="19"/>
        <v>42616.690706018519</v>
      </c>
      <c r="U191" s="14" t="str">
        <f t="shared" si="20"/>
        <v>Jul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4"/>
        <v>0.41666666666666669</v>
      </c>
      <c r="P192">
        <f t="shared" si="15"/>
        <v>12000</v>
      </c>
      <c r="Q192" t="str">
        <f t="shared" si="16"/>
        <v>film &amp; video</v>
      </c>
      <c r="R192" t="str">
        <f t="shared" si="17"/>
        <v>drama</v>
      </c>
      <c r="S192" s="12">
        <f t="shared" si="18"/>
        <v>42527.650995370372</v>
      </c>
      <c r="T192" s="12">
        <f t="shared" si="19"/>
        <v>42537.650995370372</v>
      </c>
      <c r="U192" s="14" t="str">
        <f t="shared" si="20"/>
        <v>Jun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4"/>
        <v>5</v>
      </c>
      <c r="P193">
        <f t="shared" si="15"/>
        <v>1666.6666666666667</v>
      </c>
      <c r="Q193" t="str">
        <f t="shared" si="16"/>
        <v>film &amp; video</v>
      </c>
      <c r="R193" t="str">
        <f t="shared" si="17"/>
        <v>drama</v>
      </c>
      <c r="S193" s="12">
        <f t="shared" si="18"/>
        <v>42239.441412037035</v>
      </c>
      <c r="T193" s="12">
        <f t="shared" si="19"/>
        <v>42279.441412037035</v>
      </c>
      <c r="U193" s="14" t="str">
        <f t="shared" si="20"/>
        <v>Aug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4"/>
        <v>1.6999999999999999E-3</v>
      </c>
      <c r="P194">
        <f t="shared" si="15"/>
        <v>333333.33333333331</v>
      </c>
      <c r="Q194" t="str">
        <f t="shared" si="16"/>
        <v>film &amp; video</v>
      </c>
      <c r="R194" t="str">
        <f t="shared" si="17"/>
        <v>drama</v>
      </c>
      <c r="S194" s="12">
        <f t="shared" si="18"/>
        <v>41899.792037037041</v>
      </c>
      <c r="T194" s="12">
        <f t="shared" si="19"/>
        <v>41929.792037037041</v>
      </c>
      <c r="U194" s="14" t="str">
        <f t="shared" si="20"/>
        <v>Sep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1">E195/D195 * 100</f>
        <v>0</v>
      </c>
      <c r="P195" t="e">
        <f t="shared" ref="P195:P258" si="22">D195 / L195</f>
        <v>#DIV/0!</v>
      </c>
      <c r="Q195" t="str">
        <f t="shared" ref="Q195:Q258" si="23">LEFT(N195,FIND("/",N195) -1)</f>
        <v>film &amp; video</v>
      </c>
      <c r="R195" t="str">
        <f t="shared" ref="R195:R258" si="24">RIGHT(N195,LEN(N195)-FIND("/",N195))</f>
        <v>drama</v>
      </c>
      <c r="S195" s="12">
        <f t="shared" ref="S195:U258" si="25">(((J195/60)/60)/24)+DATE(1970,1,1)</f>
        <v>41911.934791666667</v>
      </c>
      <c r="T195" s="12">
        <f t="shared" ref="T195:V258" si="26">(((I195/60)/60)/24)+DATE(1970,1,1)</f>
        <v>41971.976458333331</v>
      </c>
      <c r="U195" s="14" t="str">
        <f t="shared" ref="U195:U258" si="27">TEXT(S195, "mmm")</f>
        <v>Sep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1"/>
        <v>0.12</v>
      </c>
      <c r="P196">
        <f t="shared" si="22"/>
        <v>833.33333333333337</v>
      </c>
      <c r="Q196" t="str">
        <f t="shared" si="23"/>
        <v>film &amp; video</v>
      </c>
      <c r="R196" t="str">
        <f t="shared" si="24"/>
        <v>drama</v>
      </c>
      <c r="S196" s="12">
        <f t="shared" si="25"/>
        <v>42375.996886574074</v>
      </c>
      <c r="T196" s="12">
        <f t="shared" si="26"/>
        <v>42435.996886574074</v>
      </c>
      <c r="U196" s="14" t="str">
        <f t="shared" si="27"/>
        <v>Jan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1"/>
        <v>0</v>
      </c>
      <c r="P197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2">
        <f t="shared" si="25"/>
        <v>42135.67050925926</v>
      </c>
      <c r="T197" s="12">
        <f t="shared" si="26"/>
        <v>42195.67050925926</v>
      </c>
      <c r="U197" s="14" t="str">
        <f t="shared" si="27"/>
        <v>May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1"/>
        <v>41.857142857142861</v>
      </c>
      <c r="P198">
        <f t="shared" si="22"/>
        <v>184.21052631578948</v>
      </c>
      <c r="Q198" t="str">
        <f t="shared" si="23"/>
        <v>film &amp; video</v>
      </c>
      <c r="R198" t="str">
        <f t="shared" si="24"/>
        <v>drama</v>
      </c>
      <c r="S198" s="12">
        <f t="shared" si="25"/>
        <v>42259.542800925927</v>
      </c>
      <c r="T198" s="12">
        <f t="shared" si="26"/>
        <v>42287.875</v>
      </c>
      <c r="U198" s="14" t="str">
        <f t="shared" si="27"/>
        <v>Sep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1"/>
        <v>10.48</v>
      </c>
      <c r="P199">
        <f t="shared" si="22"/>
        <v>312.5</v>
      </c>
      <c r="Q199" t="str">
        <f t="shared" si="23"/>
        <v>film &amp; video</v>
      </c>
      <c r="R199" t="str">
        <f t="shared" si="24"/>
        <v>drama</v>
      </c>
      <c r="S199" s="12">
        <f t="shared" si="25"/>
        <v>42741.848379629635</v>
      </c>
      <c r="T199" s="12">
        <f t="shared" si="26"/>
        <v>42783.875</v>
      </c>
      <c r="U199" s="14" t="str">
        <f t="shared" si="27"/>
        <v>Jan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1"/>
        <v>1.1159999999999999</v>
      </c>
      <c r="P200">
        <f t="shared" si="22"/>
        <v>4166.666666666667</v>
      </c>
      <c r="Q200" t="str">
        <f t="shared" si="23"/>
        <v>film &amp; video</v>
      </c>
      <c r="R200" t="str">
        <f t="shared" si="24"/>
        <v>drama</v>
      </c>
      <c r="S200" s="12">
        <f t="shared" si="25"/>
        <v>41887.383356481485</v>
      </c>
      <c r="T200" s="12">
        <f t="shared" si="26"/>
        <v>41917.383356481485</v>
      </c>
      <c r="U200" s="14" t="str">
        <f t="shared" si="27"/>
        <v>Sep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1"/>
        <v>0</v>
      </c>
      <c r="P201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2">
        <f t="shared" si="25"/>
        <v>42584.123865740738</v>
      </c>
      <c r="T201" s="12">
        <f t="shared" si="26"/>
        <v>42614.123865740738</v>
      </c>
      <c r="U201" s="14" t="str">
        <f t="shared" si="27"/>
        <v>Aug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1"/>
        <v>26.192500000000003</v>
      </c>
      <c r="P202">
        <f t="shared" si="22"/>
        <v>333.33333333333331</v>
      </c>
      <c r="Q202" t="str">
        <f t="shared" si="23"/>
        <v>film &amp; video</v>
      </c>
      <c r="R202" t="str">
        <f t="shared" si="24"/>
        <v>drama</v>
      </c>
      <c r="S202" s="12">
        <f t="shared" si="25"/>
        <v>41867.083368055559</v>
      </c>
      <c r="T202" s="12">
        <f t="shared" si="26"/>
        <v>41897.083368055559</v>
      </c>
      <c r="U202" s="14" t="str">
        <f t="shared" si="27"/>
        <v>Aug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1"/>
        <v>58.461538461538467</v>
      </c>
      <c r="P203">
        <f t="shared" si="22"/>
        <v>92.857142857142861</v>
      </c>
      <c r="Q203" t="str">
        <f t="shared" si="23"/>
        <v>film &amp; video</v>
      </c>
      <c r="R203" t="str">
        <f t="shared" si="24"/>
        <v>drama</v>
      </c>
      <c r="S203" s="12">
        <f t="shared" si="25"/>
        <v>42023.818622685183</v>
      </c>
      <c r="T203" s="12">
        <f t="shared" si="26"/>
        <v>42043.818622685183</v>
      </c>
      <c r="U203" s="14" t="str">
        <f t="shared" si="27"/>
        <v>Jan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1"/>
        <v>0</v>
      </c>
      <c r="P204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2">
        <f t="shared" si="25"/>
        <v>42255.927824074075</v>
      </c>
      <c r="T204" s="12">
        <f t="shared" si="26"/>
        <v>42285.874305555553</v>
      </c>
      <c r="U204" s="14" t="str">
        <f t="shared" si="27"/>
        <v>Sep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1"/>
        <v>29.84</v>
      </c>
      <c r="P205">
        <f t="shared" si="22"/>
        <v>312.5</v>
      </c>
      <c r="Q205" t="str">
        <f t="shared" si="23"/>
        <v>film &amp; video</v>
      </c>
      <c r="R205" t="str">
        <f t="shared" si="24"/>
        <v>drama</v>
      </c>
      <c r="S205" s="12">
        <f t="shared" si="25"/>
        <v>41973.847962962958</v>
      </c>
      <c r="T205" s="12">
        <f t="shared" si="26"/>
        <v>42033.847962962958</v>
      </c>
      <c r="U205" s="14" t="str">
        <f t="shared" si="27"/>
        <v>Nov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1"/>
        <v>50.721666666666664</v>
      </c>
      <c r="P206">
        <f t="shared" si="22"/>
        <v>232.01856148491879</v>
      </c>
      <c r="Q206" t="str">
        <f t="shared" si="23"/>
        <v>film &amp; video</v>
      </c>
      <c r="R206" t="str">
        <f t="shared" si="24"/>
        <v>drama</v>
      </c>
      <c r="S206" s="12">
        <f t="shared" si="25"/>
        <v>42556.583368055552</v>
      </c>
      <c r="T206" s="12">
        <f t="shared" si="26"/>
        <v>42586.583368055552</v>
      </c>
      <c r="U206" s="14" t="str">
        <f t="shared" si="27"/>
        <v>Jul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1"/>
        <v>16.25</v>
      </c>
      <c r="P207">
        <f t="shared" si="22"/>
        <v>470.58823529411762</v>
      </c>
      <c r="Q207" t="str">
        <f t="shared" si="23"/>
        <v>film &amp; video</v>
      </c>
      <c r="R207" t="str">
        <f t="shared" si="24"/>
        <v>drama</v>
      </c>
      <c r="S207" s="12">
        <f t="shared" si="25"/>
        <v>42248.632199074069</v>
      </c>
      <c r="T207" s="12">
        <f t="shared" si="26"/>
        <v>42283.632199074069</v>
      </c>
      <c r="U207" s="14" t="str">
        <f t="shared" si="27"/>
        <v>Sep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1"/>
        <v>0</v>
      </c>
      <c r="P208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2">
        <f t="shared" si="25"/>
        <v>42567.004432870366</v>
      </c>
      <c r="T208" s="12">
        <f t="shared" si="26"/>
        <v>42588.004432870366</v>
      </c>
      <c r="U208" s="14" t="str">
        <f t="shared" si="27"/>
        <v>Jul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1"/>
        <v>15.214285714285714</v>
      </c>
      <c r="P209">
        <f t="shared" si="22"/>
        <v>1076.9230769230769</v>
      </c>
      <c r="Q209" t="str">
        <f t="shared" si="23"/>
        <v>film &amp; video</v>
      </c>
      <c r="R209" t="str">
        <f t="shared" si="24"/>
        <v>drama</v>
      </c>
      <c r="S209" s="12">
        <f t="shared" si="25"/>
        <v>41978.197199074071</v>
      </c>
      <c r="T209" s="12">
        <f t="shared" si="26"/>
        <v>42008.197199074071</v>
      </c>
      <c r="U209" s="14" t="str">
        <f t="shared" si="27"/>
        <v>Dec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1"/>
        <v>0</v>
      </c>
      <c r="P210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2">
        <f t="shared" si="25"/>
        <v>41959.369988425926</v>
      </c>
      <c r="T210" s="12">
        <f t="shared" si="26"/>
        <v>41989.369988425926</v>
      </c>
      <c r="U210" s="14" t="str">
        <f t="shared" si="27"/>
        <v>Nov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1"/>
        <v>0</v>
      </c>
      <c r="P211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2">
        <f t="shared" si="25"/>
        <v>42165.922858796301</v>
      </c>
      <c r="T211" s="12">
        <f t="shared" si="26"/>
        <v>42195.922858796301</v>
      </c>
      <c r="U211" s="14" t="str">
        <f t="shared" si="27"/>
        <v>Jun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1"/>
        <v>25.25</v>
      </c>
      <c r="P212">
        <f t="shared" si="22"/>
        <v>363.63636363636363</v>
      </c>
      <c r="Q212" t="str">
        <f t="shared" si="23"/>
        <v>film &amp; video</v>
      </c>
      <c r="R212" t="str">
        <f t="shared" si="24"/>
        <v>drama</v>
      </c>
      <c r="S212" s="12">
        <f t="shared" si="25"/>
        <v>42249.064722222218</v>
      </c>
      <c r="T212" s="12">
        <f t="shared" si="26"/>
        <v>42278.208333333328</v>
      </c>
      <c r="U212" s="14" t="str">
        <f t="shared" si="27"/>
        <v>Sep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1"/>
        <v>44.6</v>
      </c>
      <c r="P213">
        <f t="shared" si="22"/>
        <v>416.66666666666669</v>
      </c>
      <c r="Q213" t="str">
        <f t="shared" si="23"/>
        <v>film &amp; video</v>
      </c>
      <c r="R213" t="str">
        <f t="shared" si="24"/>
        <v>drama</v>
      </c>
      <c r="S213" s="12">
        <f t="shared" si="25"/>
        <v>42236.159918981488</v>
      </c>
      <c r="T213" s="12">
        <f t="shared" si="26"/>
        <v>42266.159918981488</v>
      </c>
      <c r="U213" s="14" t="str">
        <f t="shared" si="27"/>
        <v>Aug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1"/>
        <v>1.5873015873015872E-2</v>
      </c>
      <c r="P214">
        <f t="shared" si="22"/>
        <v>6300</v>
      </c>
      <c r="Q214" t="str">
        <f t="shared" si="23"/>
        <v>film &amp; video</v>
      </c>
      <c r="R214" t="str">
        <f t="shared" si="24"/>
        <v>drama</v>
      </c>
      <c r="S214" s="12">
        <f t="shared" si="25"/>
        <v>42416.881018518514</v>
      </c>
      <c r="T214" s="12">
        <f t="shared" si="26"/>
        <v>42476.839351851857</v>
      </c>
      <c r="U214" s="14" t="str">
        <f t="shared" si="27"/>
        <v>Feb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1"/>
        <v>0.04</v>
      </c>
      <c r="P215">
        <f t="shared" si="22"/>
        <v>50000</v>
      </c>
      <c r="Q215" t="str">
        <f t="shared" si="23"/>
        <v>film &amp; video</v>
      </c>
      <c r="R215" t="str">
        <f t="shared" si="24"/>
        <v>drama</v>
      </c>
      <c r="S215" s="12">
        <f t="shared" si="25"/>
        <v>42202.594293981485</v>
      </c>
      <c r="T215" s="12">
        <f t="shared" si="26"/>
        <v>42232.587974537033</v>
      </c>
      <c r="U215" s="14" t="str">
        <f t="shared" si="27"/>
        <v>Jul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1"/>
        <v>8.0000000000000002E-3</v>
      </c>
      <c r="P216">
        <f t="shared" si="22"/>
        <v>12500</v>
      </c>
      <c r="Q216" t="str">
        <f t="shared" si="23"/>
        <v>film &amp; video</v>
      </c>
      <c r="R216" t="str">
        <f t="shared" si="24"/>
        <v>drama</v>
      </c>
      <c r="S216" s="12">
        <f t="shared" si="25"/>
        <v>42009.64061342593</v>
      </c>
      <c r="T216" s="12">
        <f t="shared" si="26"/>
        <v>42069.64061342593</v>
      </c>
      <c r="U216" s="14" t="str">
        <f t="shared" si="27"/>
        <v>Jan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1"/>
        <v>0.22727272727272727</v>
      </c>
      <c r="P217">
        <f t="shared" si="22"/>
        <v>4400</v>
      </c>
      <c r="Q217" t="str">
        <f t="shared" si="23"/>
        <v>film &amp; video</v>
      </c>
      <c r="R217" t="str">
        <f t="shared" si="24"/>
        <v>drama</v>
      </c>
      <c r="S217" s="12">
        <f t="shared" si="25"/>
        <v>42375.230115740742</v>
      </c>
      <c r="T217" s="12">
        <f t="shared" si="26"/>
        <v>42417.999305555553</v>
      </c>
      <c r="U217" s="14" t="str">
        <f t="shared" si="27"/>
        <v>Jan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1"/>
        <v>55.698440000000005</v>
      </c>
      <c r="P218">
        <f t="shared" si="22"/>
        <v>595.23809523809518</v>
      </c>
      <c r="Q218" t="str">
        <f t="shared" si="23"/>
        <v>film &amp; video</v>
      </c>
      <c r="R218" t="str">
        <f t="shared" si="24"/>
        <v>drama</v>
      </c>
      <c r="S218" s="12">
        <f t="shared" si="25"/>
        <v>42066.958761574075</v>
      </c>
      <c r="T218" s="12">
        <f t="shared" si="26"/>
        <v>42116.917094907403</v>
      </c>
      <c r="U218" s="14" t="str">
        <f t="shared" si="27"/>
        <v>Mar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1"/>
        <v>11.943</v>
      </c>
      <c r="P219">
        <f t="shared" si="22"/>
        <v>2631.5789473684213</v>
      </c>
      <c r="Q219" t="str">
        <f t="shared" si="23"/>
        <v>film &amp; video</v>
      </c>
      <c r="R219" t="str">
        <f t="shared" si="24"/>
        <v>drama</v>
      </c>
      <c r="S219" s="12">
        <f t="shared" si="25"/>
        <v>41970.64061342593</v>
      </c>
      <c r="T219" s="12">
        <f t="shared" si="26"/>
        <v>42001.64061342593</v>
      </c>
      <c r="U219" s="14" t="str">
        <f t="shared" si="27"/>
        <v>Nov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1"/>
        <v>2</v>
      </c>
      <c r="P220">
        <f t="shared" si="22"/>
        <v>5000</v>
      </c>
      <c r="Q220" t="str">
        <f t="shared" si="23"/>
        <v>film &amp; video</v>
      </c>
      <c r="R220" t="str">
        <f t="shared" si="24"/>
        <v>drama</v>
      </c>
      <c r="S220" s="12">
        <f t="shared" si="25"/>
        <v>42079.628344907411</v>
      </c>
      <c r="T220" s="12">
        <f t="shared" si="26"/>
        <v>42139.628344907411</v>
      </c>
      <c r="U220" s="14" t="str">
        <f t="shared" si="27"/>
        <v>Mar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1"/>
        <v>17.630000000000003</v>
      </c>
      <c r="P221">
        <f t="shared" si="22"/>
        <v>657.89473684210532</v>
      </c>
      <c r="Q221" t="str">
        <f t="shared" si="23"/>
        <v>film &amp; video</v>
      </c>
      <c r="R221" t="str">
        <f t="shared" si="24"/>
        <v>drama</v>
      </c>
      <c r="S221" s="12">
        <f t="shared" si="25"/>
        <v>42429.326678240745</v>
      </c>
      <c r="T221" s="12">
        <f t="shared" si="26"/>
        <v>42461.290972222225</v>
      </c>
      <c r="U221" s="14" t="str">
        <f t="shared" si="27"/>
        <v>Feb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1"/>
        <v>0.72</v>
      </c>
      <c r="P222">
        <f t="shared" si="22"/>
        <v>16666.666666666668</v>
      </c>
      <c r="Q222" t="str">
        <f t="shared" si="23"/>
        <v>film &amp; video</v>
      </c>
      <c r="R222" t="str">
        <f t="shared" si="24"/>
        <v>drama</v>
      </c>
      <c r="S222" s="12">
        <f t="shared" si="25"/>
        <v>42195.643865740742</v>
      </c>
      <c r="T222" s="12">
        <f t="shared" si="26"/>
        <v>42236.837499999994</v>
      </c>
      <c r="U222" s="14" t="str">
        <f t="shared" si="27"/>
        <v>Jul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1"/>
        <v>0</v>
      </c>
      <c r="P223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2">
        <f t="shared" si="25"/>
        <v>42031.837546296301</v>
      </c>
      <c r="T223" s="12">
        <f t="shared" si="26"/>
        <v>42091.79587962963</v>
      </c>
      <c r="U223" s="14" t="str">
        <f t="shared" si="27"/>
        <v>Jan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1"/>
        <v>13</v>
      </c>
      <c r="P224">
        <f t="shared" si="22"/>
        <v>500</v>
      </c>
      <c r="Q224" t="str">
        <f t="shared" si="23"/>
        <v>film &amp; video</v>
      </c>
      <c r="R224" t="str">
        <f t="shared" si="24"/>
        <v>drama</v>
      </c>
      <c r="S224" s="12">
        <f t="shared" si="25"/>
        <v>42031.769884259258</v>
      </c>
      <c r="T224" s="12">
        <f t="shared" si="26"/>
        <v>42090.110416666663</v>
      </c>
      <c r="U224" s="14" t="str">
        <f t="shared" si="27"/>
        <v>Jan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1"/>
        <v>0</v>
      </c>
      <c r="P225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2">
        <f t="shared" si="25"/>
        <v>42482.048032407409</v>
      </c>
      <c r="T225" s="12">
        <f t="shared" si="26"/>
        <v>42512.045138888891</v>
      </c>
      <c r="U225" s="14" t="str">
        <f t="shared" si="27"/>
        <v>Apr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1"/>
        <v>0</v>
      </c>
      <c r="P226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2">
        <f t="shared" si="25"/>
        <v>42135.235254629632</v>
      </c>
      <c r="T226" s="12">
        <f t="shared" si="26"/>
        <v>42195.235254629632</v>
      </c>
      <c r="U226" s="14" t="str">
        <f t="shared" si="27"/>
        <v>May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1"/>
        <v>0</v>
      </c>
      <c r="P227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2">
        <f t="shared" si="25"/>
        <v>42438.961273148147</v>
      </c>
      <c r="T227" s="12">
        <f t="shared" si="26"/>
        <v>42468.919606481482</v>
      </c>
      <c r="U227" s="14" t="str">
        <f t="shared" si="27"/>
        <v>Mar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1"/>
        <v>0.86206896551724133</v>
      </c>
      <c r="P228">
        <f t="shared" si="22"/>
        <v>14500</v>
      </c>
      <c r="Q228" t="str">
        <f t="shared" si="23"/>
        <v>film &amp; video</v>
      </c>
      <c r="R228" t="str">
        <f t="shared" si="24"/>
        <v>drama</v>
      </c>
      <c r="S228" s="12">
        <f t="shared" si="25"/>
        <v>42106.666018518517</v>
      </c>
      <c r="T228" s="12">
        <f t="shared" si="26"/>
        <v>42155.395138888889</v>
      </c>
      <c r="U228" s="14" t="str">
        <f t="shared" si="27"/>
        <v>Apr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1"/>
        <v>0</v>
      </c>
      <c r="P229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2">
        <f t="shared" si="25"/>
        <v>42164.893993055557</v>
      </c>
      <c r="T229" s="12">
        <f t="shared" si="26"/>
        <v>42194.893993055557</v>
      </c>
      <c r="U229" s="14" t="str">
        <f t="shared" si="27"/>
        <v>Jun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1"/>
        <v>0</v>
      </c>
      <c r="P230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2">
        <f t="shared" si="25"/>
        <v>42096.686400462961</v>
      </c>
      <c r="T230" s="12">
        <f t="shared" si="26"/>
        <v>42156.686400462961</v>
      </c>
      <c r="U230" s="14" t="str">
        <f t="shared" si="27"/>
        <v>Apr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1"/>
        <v>0</v>
      </c>
      <c r="P231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2">
        <f t="shared" si="25"/>
        <v>42383.933993055558</v>
      </c>
      <c r="T231" s="12">
        <f t="shared" si="26"/>
        <v>42413.933993055558</v>
      </c>
      <c r="U231" s="14" t="str">
        <f t="shared" si="27"/>
        <v>Jan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1"/>
        <v>0.4</v>
      </c>
      <c r="P232">
        <f t="shared" si="22"/>
        <v>7500</v>
      </c>
      <c r="Q232" t="str">
        <f t="shared" si="23"/>
        <v>film &amp; video</v>
      </c>
      <c r="R232" t="str">
        <f t="shared" si="24"/>
        <v>drama</v>
      </c>
      <c r="S232" s="12">
        <f t="shared" si="25"/>
        <v>42129.777210648142</v>
      </c>
      <c r="T232" s="12">
        <f t="shared" si="26"/>
        <v>42159.777210648142</v>
      </c>
      <c r="U232" s="14" t="str">
        <f t="shared" si="27"/>
        <v>May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1"/>
        <v>0</v>
      </c>
      <c r="P233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2">
        <f t="shared" si="25"/>
        <v>42341.958923611113</v>
      </c>
      <c r="T233" s="12">
        <f t="shared" si="26"/>
        <v>42371.958923611113</v>
      </c>
      <c r="U233" s="14" t="str">
        <f t="shared" si="27"/>
        <v>Dec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1"/>
        <v>2.75</v>
      </c>
      <c r="P234">
        <f t="shared" si="22"/>
        <v>571.42857142857144</v>
      </c>
      <c r="Q234" t="str">
        <f t="shared" si="23"/>
        <v>film &amp; video</v>
      </c>
      <c r="R234" t="str">
        <f t="shared" si="24"/>
        <v>drama</v>
      </c>
      <c r="S234" s="12">
        <f t="shared" si="25"/>
        <v>42032.82576388889</v>
      </c>
      <c r="T234" s="12">
        <f t="shared" si="26"/>
        <v>42062.82576388889</v>
      </c>
      <c r="U234" s="14" t="str">
        <f t="shared" si="27"/>
        <v>Jan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1"/>
        <v>0</v>
      </c>
      <c r="P235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2">
        <f t="shared" si="25"/>
        <v>42612.911712962959</v>
      </c>
      <c r="T235" s="12">
        <f t="shared" si="26"/>
        <v>42642.911712962959</v>
      </c>
      <c r="U235" s="14" t="str">
        <f t="shared" si="27"/>
        <v>Aug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1"/>
        <v>40.1</v>
      </c>
      <c r="P236">
        <f t="shared" si="22"/>
        <v>200</v>
      </c>
      <c r="Q236" t="str">
        <f t="shared" si="23"/>
        <v>film &amp; video</v>
      </c>
      <c r="R236" t="str">
        <f t="shared" si="24"/>
        <v>drama</v>
      </c>
      <c r="S236" s="12">
        <f t="shared" si="25"/>
        <v>42136.035405092596</v>
      </c>
      <c r="T236" s="12">
        <f t="shared" si="26"/>
        <v>42176.035405092596</v>
      </c>
      <c r="U236" s="14" t="str">
        <f t="shared" si="27"/>
        <v>May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1"/>
        <v>0</v>
      </c>
      <c r="P237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2">
        <f t="shared" si="25"/>
        <v>42164.908530092594</v>
      </c>
      <c r="T237" s="12">
        <f t="shared" si="26"/>
        <v>42194.908530092594</v>
      </c>
      <c r="U237" s="14" t="str">
        <f t="shared" si="27"/>
        <v>Jun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1"/>
        <v>0</v>
      </c>
      <c r="P238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2">
        <f t="shared" si="25"/>
        <v>42321.08447916666</v>
      </c>
      <c r="T238" s="12">
        <f t="shared" si="26"/>
        <v>42374</v>
      </c>
      <c r="U238" s="14" t="str">
        <f t="shared" si="27"/>
        <v>Nov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1"/>
        <v>0.33333333333333337</v>
      </c>
      <c r="P239">
        <f t="shared" si="22"/>
        <v>15000</v>
      </c>
      <c r="Q239" t="str">
        <f t="shared" si="23"/>
        <v>film &amp; video</v>
      </c>
      <c r="R239" t="str">
        <f t="shared" si="24"/>
        <v>drama</v>
      </c>
      <c r="S239" s="12">
        <f t="shared" si="25"/>
        <v>42377.577187499999</v>
      </c>
      <c r="T239" s="12">
        <f t="shared" si="26"/>
        <v>42437.577187499999</v>
      </c>
      <c r="U239" s="14" t="str">
        <f t="shared" si="27"/>
        <v>Jan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1"/>
        <v>0</v>
      </c>
      <c r="P240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2">
        <f t="shared" si="25"/>
        <v>42713.962499999994</v>
      </c>
      <c r="T240" s="12">
        <f t="shared" si="26"/>
        <v>42734.375</v>
      </c>
      <c r="U240" s="14" t="str">
        <f t="shared" si="27"/>
        <v>Dec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1"/>
        <v>25</v>
      </c>
      <c r="P241">
        <f t="shared" si="22"/>
        <v>200</v>
      </c>
      <c r="Q241" t="str">
        <f t="shared" si="23"/>
        <v>film &amp; video</v>
      </c>
      <c r="R241" t="str">
        <f t="shared" si="24"/>
        <v>drama</v>
      </c>
      <c r="S241" s="12">
        <f t="shared" si="25"/>
        <v>42297.110300925924</v>
      </c>
      <c r="T241" s="12">
        <f t="shared" si="26"/>
        <v>42316.5</v>
      </c>
      <c r="U241" s="14" t="str">
        <f t="shared" si="27"/>
        <v>Oct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1"/>
        <v>107.63413333333334</v>
      </c>
      <c r="P242">
        <f t="shared" si="22"/>
        <v>109.48905109489051</v>
      </c>
      <c r="Q242" t="str">
        <f t="shared" si="23"/>
        <v>film &amp; video</v>
      </c>
      <c r="R242" t="str">
        <f t="shared" si="24"/>
        <v>documentary</v>
      </c>
      <c r="S242" s="12">
        <f t="shared" si="25"/>
        <v>41354.708460648151</v>
      </c>
      <c r="T242" s="12">
        <f t="shared" si="26"/>
        <v>41399.708460648151</v>
      </c>
      <c r="U242" s="14" t="str">
        <f t="shared" si="27"/>
        <v>Mar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1"/>
        <v>112.63736263736264</v>
      </c>
      <c r="P243">
        <f t="shared" si="22"/>
        <v>96.808510638297875</v>
      </c>
      <c r="Q243" t="str">
        <f t="shared" si="23"/>
        <v>film &amp; video</v>
      </c>
      <c r="R243" t="str">
        <f t="shared" si="24"/>
        <v>documentary</v>
      </c>
      <c r="S243" s="12">
        <f t="shared" si="25"/>
        <v>41949.697962962964</v>
      </c>
      <c r="T243" s="12">
        <f t="shared" si="26"/>
        <v>41994.697962962964</v>
      </c>
      <c r="U243" s="14" t="str">
        <f t="shared" si="27"/>
        <v>Nov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1"/>
        <v>113.46153846153845</v>
      </c>
      <c r="P244">
        <f t="shared" si="22"/>
        <v>64.356435643564353</v>
      </c>
      <c r="Q244" t="str">
        <f t="shared" si="23"/>
        <v>film &amp; video</v>
      </c>
      <c r="R244" t="str">
        <f t="shared" si="24"/>
        <v>documentary</v>
      </c>
      <c r="S244" s="12">
        <f t="shared" si="25"/>
        <v>40862.492939814816</v>
      </c>
      <c r="T244" s="12">
        <f t="shared" si="26"/>
        <v>40897.492939814816</v>
      </c>
      <c r="U244" s="14" t="str">
        <f t="shared" si="27"/>
        <v>Nov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1"/>
        <v>102.592</v>
      </c>
      <c r="P245">
        <f t="shared" si="22"/>
        <v>76.219512195121951</v>
      </c>
      <c r="Q245" t="str">
        <f t="shared" si="23"/>
        <v>film &amp; video</v>
      </c>
      <c r="R245" t="str">
        <f t="shared" si="24"/>
        <v>documentary</v>
      </c>
      <c r="S245" s="12">
        <f t="shared" si="25"/>
        <v>41662.047500000001</v>
      </c>
      <c r="T245" s="12">
        <f t="shared" si="26"/>
        <v>41692.047500000001</v>
      </c>
      <c r="U245" s="14" t="str">
        <f t="shared" si="27"/>
        <v>Jan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1"/>
        <v>113.75714285714287</v>
      </c>
      <c r="P246">
        <f t="shared" si="22"/>
        <v>41.666666666666664</v>
      </c>
      <c r="Q246" t="str">
        <f t="shared" si="23"/>
        <v>film &amp; video</v>
      </c>
      <c r="R246" t="str">
        <f t="shared" si="24"/>
        <v>documentary</v>
      </c>
      <c r="S246" s="12">
        <f t="shared" si="25"/>
        <v>40213.323599537034</v>
      </c>
      <c r="T246" s="12">
        <f t="shared" si="26"/>
        <v>40253.29583333333</v>
      </c>
      <c r="U246" s="14" t="str">
        <f t="shared" si="27"/>
        <v>Feb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1"/>
        <v>103.71999999999998</v>
      </c>
      <c r="P247">
        <f t="shared" si="22"/>
        <v>52.083333333333336</v>
      </c>
      <c r="Q247" t="str">
        <f t="shared" si="23"/>
        <v>film &amp; video</v>
      </c>
      <c r="R247" t="str">
        <f t="shared" si="24"/>
        <v>documentary</v>
      </c>
      <c r="S247" s="12">
        <f t="shared" si="25"/>
        <v>41107.053067129629</v>
      </c>
      <c r="T247" s="12">
        <f t="shared" si="26"/>
        <v>41137.053067129629</v>
      </c>
      <c r="U247" s="14" t="str">
        <f t="shared" si="27"/>
        <v>Jul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1"/>
        <v>305.46000000000004</v>
      </c>
      <c r="P248">
        <f t="shared" si="22"/>
        <v>22.421524663677129</v>
      </c>
      <c r="Q248" t="str">
        <f t="shared" si="23"/>
        <v>film &amp; video</v>
      </c>
      <c r="R248" t="str">
        <f t="shared" si="24"/>
        <v>documentary</v>
      </c>
      <c r="S248" s="12">
        <f t="shared" si="25"/>
        <v>40480.363483796296</v>
      </c>
      <c r="T248" s="12">
        <f t="shared" si="26"/>
        <v>40530.405150462961</v>
      </c>
      <c r="U248" s="14" t="str">
        <f t="shared" si="27"/>
        <v>Oct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1"/>
        <v>134.1</v>
      </c>
      <c r="P249">
        <f t="shared" si="22"/>
        <v>80.645161290322577</v>
      </c>
      <c r="Q249" t="str">
        <f t="shared" si="23"/>
        <v>film &amp; video</v>
      </c>
      <c r="R249" t="str">
        <f t="shared" si="24"/>
        <v>documentary</v>
      </c>
      <c r="S249" s="12">
        <f t="shared" si="25"/>
        <v>40430.604328703703</v>
      </c>
      <c r="T249" s="12">
        <f t="shared" si="26"/>
        <v>40467.152083333334</v>
      </c>
      <c r="U249" s="14" t="str">
        <f t="shared" si="27"/>
        <v>Sep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1"/>
        <v>101.33294117647058</v>
      </c>
      <c r="P250">
        <f t="shared" si="22"/>
        <v>582.19178082191786</v>
      </c>
      <c r="Q250" t="str">
        <f t="shared" si="23"/>
        <v>film &amp; video</v>
      </c>
      <c r="R250" t="str">
        <f t="shared" si="24"/>
        <v>documentary</v>
      </c>
      <c r="S250" s="12">
        <f t="shared" si="25"/>
        <v>40870.774409722224</v>
      </c>
      <c r="T250" s="12">
        <f t="shared" si="26"/>
        <v>40915.774409722224</v>
      </c>
      <c r="U250" s="14" t="str">
        <f t="shared" si="27"/>
        <v>Nov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1"/>
        <v>112.92</v>
      </c>
      <c r="P251">
        <f t="shared" si="22"/>
        <v>42.553191489361701</v>
      </c>
      <c r="Q251" t="str">
        <f t="shared" si="23"/>
        <v>film &amp; video</v>
      </c>
      <c r="R251" t="str">
        <f t="shared" si="24"/>
        <v>documentary</v>
      </c>
      <c r="S251" s="12">
        <f t="shared" si="25"/>
        <v>40332.923842592594</v>
      </c>
      <c r="T251" s="12">
        <f t="shared" si="26"/>
        <v>40412.736111111109</v>
      </c>
      <c r="U251" s="14" t="str">
        <f t="shared" si="27"/>
        <v>Jun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1"/>
        <v>105.58333333333334</v>
      </c>
      <c r="P252">
        <f t="shared" si="22"/>
        <v>68.649885583524025</v>
      </c>
      <c r="Q252" t="str">
        <f t="shared" si="23"/>
        <v>film &amp; video</v>
      </c>
      <c r="R252" t="str">
        <f t="shared" si="24"/>
        <v>documentary</v>
      </c>
      <c r="S252" s="12">
        <f t="shared" si="25"/>
        <v>41401.565868055557</v>
      </c>
      <c r="T252" s="12">
        <f t="shared" si="26"/>
        <v>41431.565868055557</v>
      </c>
      <c r="U252" s="14" t="str">
        <f t="shared" si="27"/>
        <v>May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1"/>
        <v>125.57142857142858</v>
      </c>
      <c r="P253">
        <f t="shared" si="22"/>
        <v>45.454545454545453</v>
      </c>
      <c r="Q253" t="str">
        <f t="shared" si="23"/>
        <v>film &amp; video</v>
      </c>
      <c r="R253" t="str">
        <f t="shared" si="24"/>
        <v>documentary</v>
      </c>
      <c r="S253" s="12">
        <f t="shared" si="25"/>
        <v>41013.787569444445</v>
      </c>
      <c r="T253" s="12">
        <f t="shared" si="26"/>
        <v>41045.791666666664</v>
      </c>
      <c r="U253" s="14" t="str">
        <f t="shared" si="27"/>
        <v>Apr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1"/>
        <v>184.56</v>
      </c>
      <c r="P254">
        <f t="shared" si="22"/>
        <v>46.296296296296298</v>
      </c>
      <c r="Q254" t="str">
        <f t="shared" si="23"/>
        <v>film &amp; video</v>
      </c>
      <c r="R254" t="str">
        <f t="shared" si="24"/>
        <v>documentary</v>
      </c>
      <c r="S254" s="12">
        <f t="shared" si="25"/>
        <v>40266.662708333337</v>
      </c>
      <c r="T254" s="12">
        <f t="shared" si="26"/>
        <v>40330.165972222225</v>
      </c>
      <c r="U254" s="14" t="str">
        <f t="shared" si="27"/>
        <v>Mar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1"/>
        <v>100.73333333333335</v>
      </c>
      <c r="P255">
        <f t="shared" si="22"/>
        <v>214.28571428571428</v>
      </c>
      <c r="Q255" t="str">
        <f t="shared" si="23"/>
        <v>film &amp; video</v>
      </c>
      <c r="R255" t="str">
        <f t="shared" si="24"/>
        <v>documentary</v>
      </c>
      <c r="S255" s="12">
        <f t="shared" si="25"/>
        <v>40924.650868055556</v>
      </c>
      <c r="T255" s="12">
        <f t="shared" si="26"/>
        <v>40954.650868055556</v>
      </c>
      <c r="U255" s="14" t="str">
        <f t="shared" si="27"/>
        <v>Jan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1"/>
        <v>116.94725</v>
      </c>
      <c r="P256">
        <f t="shared" si="22"/>
        <v>76.433121019108285</v>
      </c>
      <c r="Q256" t="str">
        <f t="shared" si="23"/>
        <v>film &amp; video</v>
      </c>
      <c r="R256" t="str">
        <f t="shared" si="24"/>
        <v>documentary</v>
      </c>
      <c r="S256" s="12">
        <f t="shared" si="25"/>
        <v>42263.952662037031</v>
      </c>
      <c r="T256" s="12">
        <f t="shared" si="26"/>
        <v>42294.083333333328</v>
      </c>
      <c r="U256" s="14" t="str">
        <f t="shared" si="27"/>
        <v>Sep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1"/>
        <v>106.73325</v>
      </c>
      <c r="P257">
        <f t="shared" si="22"/>
        <v>42.553191489361701</v>
      </c>
      <c r="Q257" t="str">
        <f t="shared" si="23"/>
        <v>film &amp; video</v>
      </c>
      <c r="R257" t="str">
        <f t="shared" si="24"/>
        <v>documentary</v>
      </c>
      <c r="S257" s="12">
        <f t="shared" si="25"/>
        <v>40588.526412037041</v>
      </c>
      <c r="T257" s="12">
        <f t="shared" si="26"/>
        <v>40618.48474537037</v>
      </c>
      <c r="U257" s="14" t="str">
        <f t="shared" si="27"/>
        <v>Feb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1"/>
        <v>139.1</v>
      </c>
      <c r="P258">
        <f t="shared" si="22"/>
        <v>47.272727272727273</v>
      </c>
      <c r="Q258" t="str">
        <f t="shared" si="23"/>
        <v>film &amp; video</v>
      </c>
      <c r="R258" t="str">
        <f t="shared" si="24"/>
        <v>documentary</v>
      </c>
      <c r="S258" s="12">
        <f t="shared" si="25"/>
        <v>41319.769293981481</v>
      </c>
      <c r="T258" s="12">
        <f t="shared" si="26"/>
        <v>41349.769293981481</v>
      </c>
      <c r="U258" s="14" t="str">
        <f t="shared" si="27"/>
        <v>Feb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8">E259/D259 * 100</f>
        <v>106.72648571428572</v>
      </c>
      <c r="P259">
        <f t="shared" ref="P259:P322" si="29">D259 / L259</f>
        <v>62.5</v>
      </c>
      <c r="Q259" t="str">
        <f t="shared" ref="Q259:Q322" si="30">LEFT(N259,FIND("/",N259) -1)</f>
        <v>film &amp; video</v>
      </c>
      <c r="R259" t="str">
        <f t="shared" ref="R259:R322" si="31">RIGHT(N259,LEN(N259)-FIND("/",N259))</f>
        <v>documentary</v>
      </c>
      <c r="S259" s="12">
        <f t="shared" ref="S259:U322" si="32">(((J259/60)/60)/24)+DATE(1970,1,1)</f>
        <v>42479.626875000002</v>
      </c>
      <c r="T259" s="12">
        <f t="shared" ref="T259:V322" si="33">(((I259/60)/60)/24)+DATE(1970,1,1)</f>
        <v>42509.626875000002</v>
      </c>
      <c r="U259" s="14" t="str">
        <f t="shared" ref="U259:U322" si="34">TEXT(S259, "mmm")</f>
        <v>Apr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8"/>
        <v>191.14</v>
      </c>
      <c r="P260">
        <f t="shared" si="29"/>
        <v>43.604651162790695</v>
      </c>
      <c r="Q260" t="str">
        <f t="shared" si="30"/>
        <v>film &amp; video</v>
      </c>
      <c r="R260" t="str">
        <f t="shared" si="31"/>
        <v>documentary</v>
      </c>
      <c r="S260" s="12">
        <f t="shared" si="32"/>
        <v>40682.051689814813</v>
      </c>
      <c r="T260" s="12">
        <f t="shared" si="33"/>
        <v>40712.051689814813</v>
      </c>
      <c r="U260" s="14" t="str">
        <f t="shared" si="34"/>
        <v>May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8"/>
        <v>131.93789333333334</v>
      </c>
      <c r="P261">
        <f t="shared" si="29"/>
        <v>79.617834394904463</v>
      </c>
      <c r="Q261" t="str">
        <f t="shared" si="30"/>
        <v>film &amp; video</v>
      </c>
      <c r="R261" t="str">
        <f t="shared" si="31"/>
        <v>documentary</v>
      </c>
      <c r="S261" s="12">
        <f t="shared" si="32"/>
        <v>42072.738067129627</v>
      </c>
      <c r="T261" s="12">
        <f t="shared" si="33"/>
        <v>42102.738067129627</v>
      </c>
      <c r="U261" s="14" t="str">
        <f t="shared" si="34"/>
        <v>Mar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8"/>
        <v>106.4</v>
      </c>
      <c r="P262">
        <f t="shared" si="29"/>
        <v>113.63636363636364</v>
      </c>
      <c r="Q262" t="str">
        <f t="shared" si="30"/>
        <v>film &amp; video</v>
      </c>
      <c r="R262" t="str">
        <f t="shared" si="31"/>
        <v>documentary</v>
      </c>
      <c r="S262" s="12">
        <f t="shared" si="32"/>
        <v>40330.755543981482</v>
      </c>
      <c r="T262" s="12">
        <f t="shared" si="33"/>
        <v>40376.415972222225</v>
      </c>
      <c r="U262" s="14" t="str">
        <f t="shared" si="34"/>
        <v>Jun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8"/>
        <v>107.4</v>
      </c>
      <c r="P263">
        <f t="shared" si="29"/>
        <v>90.909090909090907</v>
      </c>
      <c r="Q263" t="str">
        <f t="shared" si="30"/>
        <v>film &amp; video</v>
      </c>
      <c r="R263" t="str">
        <f t="shared" si="31"/>
        <v>documentary</v>
      </c>
      <c r="S263" s="12">
        <f t="shared" si="32"/>
        <v>41017.885462962964</v>
      </c>
      <c r="T263" s="12">
        <f t="shared" si="33"/>
        <v>41067.621527777781</v>
      </c>
      <c r="U263" s="14" t="str">
        <f t="shared" si="34"/>
        <v>Apr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8"/>
        <v>240</v>
      </c>
      <c r="P264">
        <f t="shared" si="29"/>
        <v>17.241379310344829</v>
      </c>
      <c r="Q264" t="str">
        <f t="shared" si="30"/>
        <v>film &amp; video</v>
      </c>
      <c r="R264" t="str">
        <f t="shared" si="31"/>
        <v>documentary</v>
      </c>
      <c r="S264" s="12">
        <f t="shared" si="32"/>
        <v>40555.24800925926</v>
      </c>
      <c r="T264" s="12">
        <f t="shared" si="33"/>
        <v>40600.24800925926</v>
      </c>
      <c r="U264" s="14" t="str">
        <f t="shared" si="34"/>
        <v>Jan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8"/>
        <v>118.08108</v>
      </c>
      <c r="P265">
        <f t="shared" si="29"/>
        <v>25.960539979231569</v>
      </c>
      <c r="Q265" t="str">
        <f t="shared" si="30"/>
        <v>film &amp; video</v>
      </c>
      <c r="R265" t="str">
        <f t="shared" si="31"/>
        <v>documentary</v>
      </c>
      <c r="S265" s="12">
        <f t="shared" si="32"/>
        <v>41149.954791666663</v>
      </c>
      <c r="T265" s="12">
        <f t="shared" si="33"/>
        <v>41179.954791666663</v>
      </c>
      <c r="U265" s="14" t="str">
        <f t="shared" si="34"/>
        <v>Aug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8"/>
        <v>118.19999999999999</v>
      </c>
      <c r="P266">
        <f t="shared" si="29"/>
        <v>54.945054945054942</v>
      </c>
      <c r="Q266" t="str">
        <f t="shared" si="30"/>
        <v>film &amp; video</v>
      </c>
      <c r="R266" t="str">
        <f t="shared" si="31"/>
        <v>documentary</v>
      </c>
      <c r="S266" s="12">
        <f t="shared" si="32"/>
        <v>41010.620312500003</v>
      </c>
      <c r="T266" s="12">
        <f t="shared" si="33"/>
        <v>41040.620312500003</v>
      </c>
      <c r="U266" s="14" t="str">
        <f t="shared" si="34"/>
        <v>Apr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8"/>
        <v>111.1</v>
      </c>
      <c r="P267">
        <f t="shared" si="29"/>
        <v>86.206896551724142</v>
      </c>
      <c r="Q267" t="str">
        <f t="shared" si="30"/>
        <v>film &amp; video</v>
      </c>
      <c r="R267" t="str">
        <f t="shared" si="31"/>
        <v>documentary</v>
      </c>
      <c r="S267" s="12">
        <f t="shared" si="32"/>
        <v>40267.245717592588</v>
      </c>
      <c r="T267" s="12">
        <f t="shared" si="33"/>
        <v>40308.844444444447</v>
      </c>
      <c r="U267" s="14" t="str">
        <f t="shared" si="34"/>
        <v>Mar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8"/>
        <v>145.5</v>
      </c>
      <c r="P268">
        <f t="shared" si="29"/>
        <v>27.777777777777779</v>
      </c>
      <c r="Q268" t="str">
        <f t="shared" si="30"/>
        <v>film &amp; video</v>
      </c>
      <c r="R268" t="str">
        <f t="shared" si="31"/>
        <v>documentary</v>
      </c>
      <c r="S268" s="12">
        <f t="shared" si="32"/>
        <v>40205.174849537041</v>
      </c>
      <c r="T268" s="12">
        <f t="shared" si="33"/>
        <v>40291.160416666666</v>
      </c>
      <c r="U268" s="14" t="str">
        <f t="shared" si="34"/>
        <v>Jan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8"/>
        <v>131.62883248730967</v>
      </c>
      <c r="P269">
        <f t="shared" si="29"/>
        <v>59.696969696969695</v>
      </c>
      <c r="Q269" t="str">
        <f t="shared" si="30"/>
        <v>film &amp; video</v>
      </c>
      <c r="R269" t="str">
        <f t="shared" si="31"/>
        <v>documentary</v>
      </c>
      <c r="S269" s="12">
        <f t="shared" si="32"/>
        <v>41785.452534722222</v>
      </c>
      <c r="T269" s="12">
        <f t="shared" si="33"/>
        <v>41815.452534722222</v>
      </c>
      <c r="U269" s="14" t="str">
        <f t="shared" si="34"/>
        <v>May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8"/>
        <v>111.4</v>
      </c>
      <c r="P270">
        <f t="shared" si="29"/>
        <v>45.045045045045043</v>
      </c>
      <c r="Q270" t="str">
        <f t="shared" si="30"/>
        <v>film &amp; video</v>
      </c>
      <c r="R270" t="str">
        <f t="shared" si="31"/>
        <v>documentary</v>
      </c>
      <c r="S270" s="12">
        <f t="shared" si="32"/>
        <v>40809.15252314815</v>
      </c>
      <c r="T270" s="12">
        <f t="shared" si="33"/>
        <v>40854.194189814814</v>
      </c>
      <c r="U270" s="14" t="str">
        <f t="shared" si="34"/>
        <v>Sep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8"/>
        <v>147.23376999999999</v>
      </c>
      <c r="P271">
        <f t="shared" si="29"/>
        <v>62.656641604010026</v>
      </c>
      <c r="Q271" t="str">
        <f t="shared" si="30"/>
        <v>film &amp; video</v>
      </c>
      <c r="R271" t="str">
        <f t="shared" si="31"/>
        <v>documentary</v>
      </c>
      <c r="S271" s="12">
        <f t="shared" si="32"/>
        <v>42758.197013888886</v>
      </c>
      <c r="T271" s="12">
        <f t="shared" si="33"/>
        <v>42788.197013888886</v>
      </c>
      <c r="U271" s="14" t="str">
        <f t="shared" si="34"/>
        <v>Jan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8"/>
        <v>152.60869565217391</v>
      </c>
      <c r="P272">
        <f t="shared" si="29"/>
        <v>37.704918032786885</v>
      </c>
      <c r="Q272" t="str">
        <f t="shared" si="30"/>
        <v>film &amp; video</v>
      </c>
      <c r="R272" t="str">
        <f t="shared" si="31"/>
        <v>documentary</v>
      </c>
      <c r="S272" s="12">
        <f t="shared" si="32"/>
        <v>40637.866550925923</v>
      </c>
      <c r="T272" s="12">
        <f t="shared" si="33"/>
        <v>40688.166666666664</v>
      </c>
      <c r="U272" s="14" t="str">
        <f t="shared" si="34"/>
        <v>Apr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8"/>
        <v>104.67999999999999</v>
      </c>
      <c r="P273">
        <f t="shared" si="29"/>
        <v>104.52961672473867</v>
      </c>
      <c r="Q273" t="str">
        <f t="shared" si="30"/>
        <v>film &amp; video</v>
      </c>
      <c r="R273" t="str">
        <f t="shared" si="31"/>
        <v>documentary</v>
      </c>
      <c r="S273" s="12">
        <f t="shared" si="32"/>
        <v>41612.10024305556</v>
      </c>
      <c r="T273" s="12">
        <f t="shared" si="33"/>
        <v>41641.333333333336</v>
      </c>
      <c r="U273" s="14" t="str">
        <f t="shared" si="34"/>
        <v>Dec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8"/>
        <v>177.43366666666668</v>
      </c>
      <c r="P274">
        <f t="shared" si="29"/>
        <v>46.153846153846153</v>
      </c>
      <c r="Q274" t="str">
        <f t="shared" si="30"/>
        <v>film &amp; video</v>
      </c>
      <c r="R274" t="str">
        <f t="shared" si="31"/>
        <v>documentary</v>
      </c>
      <c r="S274" s="12">
        <f t="shared" si="32"/>
        <v>40235.900358796294</v>
      </c>
      <c r="T274" s="12">
        <f t="shared" si="33"/>
        <v>40296.78402777778</v>
      </c>
      <c r="U274" s="14" t="str">
        <f t="shared" si="34"/>
        <v>Feb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8"/>
        <v>107.7758</v>
      </c>
      <c r="P275">
        <f t="shared" si="29"/>
        <v>42.372881355932201</v>
      </c>
      <c r="Q275" t="str">
        <f t="shared" si="30"/>
        <v>film &amp; video</v>
      </c>
      <c r="R275" t="str">
        <f t="shared" si="31"/>
        <v>documentary</v>
      </c>
      <c r="S275" s="12">
        <f t="shared" si="32"/>
        <v>40697.498449074075</v>
      </c>
      <c r="T275" s="12">
        <f t="shared" si="33"/>
        <v>40727.498449074075</v>
      </c>
      <c r="U275" s="14" t="str">
        <f t="shared" si="34"/>
        <v>Jun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8"/>
        <v>156</v>
      </c>
      <c r="P276">
        <f t="shared" si="29"/>
        <v>35.398230088495573</v>
      </c>
      <c r="Q276" t="str">
        <f t="shared" si="30"/>
        <v>film &amp; video</v>
      </c>
      <c r="R276" t="str">
        <f t="shared" si="31"/>
        <v>documentary</v>
      </c>
      <c r="S276" s="12">
        <f t="shared" si="32"/>
        <v>40969.912372685183</v>
      </c>
      <c r="T276" s="12">
        <f t="shared" si="33"/>
        <v>41004.290972222225</v>
      </c>
      <c r="U276" s="14" t="str">
        <f t="shared" si="34"/>
        <v>Mar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8"/>
        <v>108.395</v>
      </c>
      <c r="P277">
        <f t="shared" si="29"/>
        <v>60.24096385542169</v>
      </c>
      <c r="Q277" t="str">
        <f t="shared" si="30"/>
        <v>film &amp; video</v>
      </c>
      <c r="R277" t="str">
        <f t="shared" si="31"/>
        <v>documentary</v>
      </c>
      <c r="S277" s="12">
        <f t="shared" si="32"/>
        <v>41193.032013888893</v>
      </c>
      <c r="T277" s="12">
        <f t="shared" si="33"/>
        <v>41223.073680555557</v>
      </c>
      <c r="U277" s="14" t="str">
        <f t="shared" si="34"/>
        <v>Oct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8"/>
        <v>147.6</v>
      </c>
      <c r="P278">
        <f t="shared" si="29"/>
        <v>64.516129032258064</v>
      </c>
      <c r="Q278" t="str">
        <f t="shared" si="30"/>
        <v>film &amp; video</v>
      </c>
      <c r="R278" t="str">
        <f t="shared" si="31"/>
        <v>documentary</v>
      </c>
      <c r="S278" s="12">
        <f t="shared" si="32"/>
        <v>40967.081874999996</v>
      </c>
      <c r="T278" s="12">
        <f t="shared" si="33"/>
        <v>41027.040208333332</v>
      </c>
      <c r="U278" s="14" t="str">
        <f t="shared" si="34"/>
        <v>Feb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8"/>
        <v>110.38153846153847</v>
      </c>
      <c r="P279">
        <f t="shared" si="29"/>
        <v>68.349106203995788</v>
      </c>
      <c r="Q279" t="str">
        <f t="shared" si="30"/>
        <v>film &amp; video</v>
      </c>
      <c r="R279" t="str">
        <f t="shared" si="31"/>
        <v>documentary</v>
      </c>
      <c r="S279" s="12">
        <f t="shared" si="32"/>
        <v>42117.891423611116</v>
      </c>
      <c r="T279" s="12">
        <f t="shared" si="33"/>
        <v>42147.891423611116</v>
      </c>
      <c r="U279" s="14" t="str">
        <f t="shared" si="34"/>
        <v>Apr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8"/>
        <v>150.34814814814814</v>
      </c>
      <c r="P280">
        <f t="shared" si="29"/>
        <v>65.060240963855421</v>
      </c>
      <c r="Q280" t="str">
        <f t="shared" si="30"/>
        <v>film &amp; video</v>
      </c>
      <c r="R280" t="str">
        <f t="shared" si="31"/>
        <v>documentary</v>
      </c>
      <c r="S280" s="12">
        <f t="shared" si="32"/>
        <v>41164.040960648148</v>
      </c>
      <c r="T280" s="12">
        <f t="shared" si="33"/>
        <v>41194.040960648148</v>
      </c>
      <c r="U280" s="14" t="str">
        <f t="shared" si="34"/>
        <v>Sep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8"/>
        <v>157.31829411764707</v>
      </c>
      <c r="P281">
        <f t="shared" si="29"/>
        <v>55.73770491803279</v>
      </c>
      <c r="Q281" t="str">
        <f t="shared" si="30"/>
        <v>film &amp; video</v>
      </c>
      <c r="R281" t="str">
        <f t="shared" si="31"/>
        <v>documentary</v>
      </c>
      <c r="S281" s="12">
        <f t="shared" si="32"/>
        <v>42759.244166666671</v>
      </c>
      <c r="T281" s="12">
        <f t="shared" si="33"/>
        <v>42793.084027777775</v>
      </c>
      <c r="U281" s="14" t="str">
        <f t="shared" si="34"/>
        <v>Jan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8"/>
        <v>156.14400000000001</v>
      </c>
      <c r="P282">
        <f t="shared" si="29"/>
        <v>35.06311360448808</v>
      </c>
      <c r="Q282" t="str">
        <f t="shared" si="30"/>
        <v>film &amp; video</v>
      </c>
      <c r="R282" t="str">
        <f t="shared" si="31"/>
        <v>documentary</v>
      </c>
      <c r="S282" s="12">
        <f t="shared" si="32"/>
        <v>41744.590682870366</v>
      </c>
      <c r="T282" s="12">
        <f t="shared" si="33"/>
        <v>41789.590682870366</v>
      </c>
      <c r="U282" s="14" t="str">
        <f t="shared" si="34"/>
        <v>Apr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8"/>
        <v>120.58763636363636</v>
      </c>
      <c r="P283">
        <f t="shared" si="29"/>
        <v>69.620253164556956</v>
      </c>
      <c r="Q283" t="str">
        <f t="shared" si="30"/>
        <v>film &amp; video</v>
      </c>
      <c r="R283" t="str">
        <f t="shared" si="31"/>
        <v>documentary</v>
      </c>
      <c r="S283" s="12">
        <f t="shared" si="32"/>
        <v>39950.163344907407</v>
      </c>
      <c r="T283" s="12">
        <f t="shared" si="33"/>
        <v>40035.80972222222</v>
      </c>
      <c r="U283" s="14" t="str">
        <f t="shared" si="34"/>
        <v>May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8"/>
        <v>101.18888888888888</v>
      </c>
      <c r="P284">
        <f t="shared" si="29"/>
        <v>251.39664804469274</v>
      </c>
      <c r="Q284" t="str">
        <f t="shared" si="30"/>
        <v>film &amp; video</v>
      </c>
      <c r="R284" t="str">
        <f t="shared" si="31"/>
        <v>documentary</v>
      </c>
      <c r="S284" s="12">
        <f t="shared" si="32"/>
        <v>40194.920046296298</v>
      </c>
      <c r="T284" s="12">
        <f t="shared" si="33"/>
        <v>40231.916666666664</v>
      </c>
      <c r="U284" s="14" t="str">
        <f t="shared" si="34"/>
        <v>Jan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8"/>
        <v>114.27249999999999</v>
      </c>
      <c r="P285">
        <f t="shared" si="29"/>
        <v>89.10891089108911</v>
      </c>
      <c r="Q285" t="str">
        <f t="shared" si="30"/>
        <v>film &amp; video</v>
      </c>
      <c r="R285" t="str">
        <f t="shared" si="31"/>
        <v>documentary</v>
      </c>
      <c r="S285" s="12">
        <f t="shared" si="32"/>
        <v>40675.71</v>
      </c>
      <c r="T285" s="12">
        <f t="shared" si="33"/>
        <v>40695.207638888889</v>
      </c>
      <c r="U285" s="14" t="str">
        <f t="shared" si="34"/>
        <v>May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8"/>
        <v>104.62615</v>
      </c>
      <c r="P286">
        <f t="shared" si="29"/>
        <v>52.631578947368418</v>
      </c>
      <c r="Q286" t="str">
        <f t="shared" si="30"/>
        <v>film &amp; video</v>
      </c>
      <c r="R286" t="str">
        <f t="shared" si="31"/>
        <v>documentary</v>
      </c>
      <c r="S286" s="12">
        <f t="shared" si="32"/>
        <v>40904.738194444442</v>
      </c>
      <c r="T286" s="12">
        <f t="shared" si="33"/>
        <v>40929.738194444442</v>
      </c>
      <c r="U286" s="14" t="str">
        <f t="shared" si="34"/>
        <v>Dec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8"/>
        <v>228.82507142857142</v>
      </c>
      <c r="P287">
        <f t="shared" si="29"/>
        <v>24.866785079928952</v>
      </c>
      <c r="Q287" t="str">
        <f t="shared" si="30"/>
        <v>film &amp; video</v>
      </c>
      <c r="R287" t="str">
        <f t="shared" si="31"/>
        <v>documentary</v>
      </c>
      <c r="S287" s="12">
        <f t="shared" si="32"/>
        <v>41506.756111111114</v>
      </c>
      <c r="T287" s="12">
        <f t="shared" si="33"/>
        <v>41536.756111111114</v>
      </c>
      <c r="U287" s="14" t="str">
        <f t="shared" si="34"/>
        <v>Aug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8"/>
        <v>109.15333333333332</v>
      </c>
      <c r="P288">
        <f t="shared" si="29"/>
        <v>111.11111111111111</v>
      </c>
      <c r="Q288" t="str">
        <f t="shared" si="30"/>
        <v>film &amp; video</v>
      </c>
      <c r="R288" t="str">
        <f t="shared" si="31"/>
        <v>documentary</v>
      </c>
      <c r="S288" s="12">
        <f t="shared" si="32"/>
        <v>41313.816249999996</v>
      </c>
      <c r="T288" s="12">
        <f t="shared" si="33"/>
        <v>41358.774583333332</v>
      </c>
      <c r="U288" s="14" t="str">
        <f t="shared" si="34"/>
        <v>Feb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8"/>
        <v>176.29999999999998</v>
      </c>
      <c r="P289">
        <f t="shared" si="29"/>
        <v>51.724137931034484</v>
      </c>
      <c r="Q289" t="str">
        <f t="shared" si="30"/>
        <v>film &amp; video</v>
      </c>
      <c r="R289" t="str">
        <f t="shared" si="31"/>
        <v>documentary</v>
      </c>
      <c r="S289" s="12">
        <f t="shared" si="32"/>
        <v>41184.277986111112</v>
      </c>
      <c r="T289" s="12">
        <f t="shared" si="33"/>
        <v>41215.166666666664</v>
      </c>
      <c r="U289" s="14" t="str">
        <f t="shared" si="34"/>
        <v>Oct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8"/>
        <v>103.21061999999999</v>
      </c>
      <c r="P290">
        <f t="shared" si="29"/>
        <v>111.85682326621924</v>
      </c>
      <c r="Q290" t="str">
        <f t="shared" si="30"/>
        <v>film &amp; video</v>
      </c>
      <c r="R290" t="str">
        <f t="shared" si="31"/>
        <v>documentary</v>
      </c>
      <c r="S290" s="12">
        <f t="shared" si="32"/>
        <v>41051.168900462959</v>
      </c>
      <c r="T290" s="12">
        <f t="shared" si="33"/>
        <v>41086.168900462959</v>
      </c>
      <c r="U290" s="14" t="str">
        <f t="shared" si="34"/>
        <v>May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8"/>
        <v>104.82000000000001</v>
      </c>
      <c r="P291">
        <f t="shared" si="29"/>
        <v>64.65517241379311</v>
      </c>
      <c r="Q291" t="str">
        <f t="shared" si="30"/>
        <v>film &amp; video</v>
      </c>
      <c r="R291" t="str">
        <f t="shared" si="31"/>
        <v>documentary</v>
      </c>
      <c r="S291" s="12">
        <f t="shared" si="32"/>
        <v>41550.456412037034</v>
      </c>
      <c r="T291" s="12">
        <f t="shared" si="33"/>
        <v>41580.456412037034</v>
      </c>
      <c r="U291" s="14" t="str">
        <f t="shared" si="34"/>
        <v>Oct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8"/>
        <v>106.68444444444445</v>
      </c>
      <c r="P292">
        <f t="shared" si="29"/>
        <v>26.785714285714285</v>
      </c>
      <c r="Q292" t="str">
        <f t="shared" si="30"/>
        <v>film &amp; video</v>
      </c>
      <c r="R292" t="str">
        <f t="shared" si="31"/>
        <v>documentary</v>
      </c>
      <c r="S292" s="12">
        <f t="shared" si="32"/>
        <v>40526.36917824074</v>
      </c>
      <c r="T292" s="12">
        <f t="shared" si="33"/>
        <v>40576.332638888889</v>
      </c>
      <c r="U292" s="14" t="str">
        <f t="shared" si="34"/>
        <v>Dec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8"/>
        <v>120.02</v>
      </c>
      <c r="P293">
        <f t="shared" si="29"/>
        <v>39.0625</v>
      </c>
      <c r="Q293" t="str">
        <f t="shared" si="30"/>
        <v>film &amp; video</v>
      </c>
      <c r="R293" t="str">
        <f t="shared" si="31"/>
        <v>documentary</v>
      </c>
      <c r="S293" s="12">
        <f t="shared" si="32"/>
        <v>41376.769050925926</v>
      </c>
      <c r="T293" s="12">
        <f t="shared" si="33"/>
        <v>41395.000694444447</v>
      </c>
      <c r="U293" s="14" t="str">
        <f t="shared" si="34"/>
        <v>Apr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8"/>
        <v>101.50693333333334</v>
      </c>
      <c r="P294">
        <f t="shared" si="29"/>
        <v>152.12981744421907</v>
      </c>
      <c r="Q294" t="str">
        <f t="shared" si="30"/>
        <v>film &amp; video</v>
      </c>
      <c r="R294" t="str">
        <f t="shared" si="31"/>
        <v>documentary</v>
      </c>
      <c r="S294" s="12">
        <f t="shared" si="32"/>
        <v>40812.803229166668</v>
      </c>
      <c r="T294" s="12">
        <f t="shared" si="33"/>
        <v>40845.165972222225</v>
      </c>
      <c r="U294" s="14" t="str">
        <f t="shared" si="34"/>
        <v>Sep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8"/>
        <v>101.38461538461539</v>
      </c>
      <c r="P295">
        <f t="shared" si="29"/>
        <v>198.47328244274809</v>
      </c>
      <c r="Q295" t="str">
        <f t="shared" si="30"/>
        <v>film &amp; video</v>
      </c>
      <c r="R295" t="str">
        <f t="shared" si="31"/>
        <v>documentary</v>
      </c>
      <c r="S295" s="12">
        <f t="shared" si="32"/>
        <v>41719.667986111112</v>
      </c>
      <c r="T295" s="12">
        <f t="shared" si="33"/>
        <v>41749.667986111112</v>
      </c>
      <c r="U295" s="14" t="str">
        <f t="shared" si="34"/>
        <v>Mar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8"/>
        <v>100</v>
      </c>
      <c r="P29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2">
        <f t="shared" si="32"/>
        <v>40343.084421296298</v>
      </c>
      <c r="T296" s="12">
        <f t="shared" si="33"/>
        <v>40378.666666666664</v>
      </c>
      <c r="U296" s="14" t="str">
        <f t="shared" si="34"/>
        <v>Jun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8"/>
        <v>133.10911999999999</v>
      </c>
      <c r="P297">
        <f t="shared" si="29"/>
        <v>75.187969924812023</v>
      </c>
      <c r="Q297" t="str">
        <f t="shared" si="30"/>
        <v>film &amp; video</v>
      </c>
      <c r="R297" t="str">
        <f t="shared" si="31"/>
        <v>documentary</v>
      </c>
      <c r="S297" s="12">
        <f t="shared" si="32"/>
        <v>41519.004733796297</v>
      </c>
      <c r="T297" s="12">
        <f t="shared" si="33"/>
        <v>41579</v>
      </c>
      <c r="U297" s="14" t="str">
        <f t="shared" si="34"/>
        <v>Sep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8"/>
        <v>118.72620000000001</v>
      </c>
      <c r="P298">
        <f t="shared" si="29"/>
        <v>193.79844961240309</v>
      </c>
      <c r="Q298" t="str">
        <f t="shared" si="30"/>
        <v>film &amp; video</v>
      </c>
      <c r="R298" t="str">
        <f t="shared" si="31"/>
        <v>documentary</v>
      </c>
      <c r="S298" s="12">
        <f t="shared" si="32"/>
        <v>41134.475497685184</v>
      </c>
      <c r="T298" s="12">
        <f t="shared" si="33"/>
        <v>41159.475497685184</v>
      </c>
      <c r="U298" s="14" t="str">
        <f t="shared" si="34"/>
        <v>Aug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8"/>
        <v>100.64</v>
      </c>
      <c r="P299">
        <f t="shared" si="29"/>
        <v>140.8450704225352</v>
      </c>
      <c r="Q299" t="str">
        <f t="shared" si="30"/>
        <v>film &amp; video</v>
      </c>
      <c r="R299" t="str">
        <f t="shared" si="31"/>
        <v>documentary</v>
      </c>
      <c r="S299" s="12">
        <f t="shared" si="32"/>
        <v>42089.72802083334</v>
      </c>
      <c r="T299" s="12">
        <f t="shared" si="33"/>
        <v>42125.165972222225</v>
      </c>
      <c r="U299" s="14" t="str">
        <f t="shared" si="34"/>
        <v>Mar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8"/>
        <v>108.93241269841269</v>
      </c>
      <c r="P300">
        <f t="shared" si="29"/>
        <v>51.724137931034484</v>
      </c>
      <c r="Q300" t="str">
        <f t="shared" si="30"/>
        <v>film &amp; video</v>
      </c>
      <c r="R300" t="str">
        <f t="shared" si="31"/>
        <v>documentary</v>
      </c>
      <c r="S300" s="12">
        <f t="shared" si="32"/>
        <v>41709.463518518518</v>
      </c>
      <c r="T300" s="12">
        <f t="shared" si="33"/>
        <v>41768.875</v>
      </c>
      <c r="U300" s="14" t="str">
        <f t="shared" si="34"/>
        <v>Mar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8"/>
        <v>178.95250000000001</v>
      </c>
      <c r="P301">
        <f t="shared" si="29"/>
        <v>40.983606557377051</v>
      </c>
      <c r="Q301" t="str">
        <f t="shared" si="30"/>
        <v>film &amp; video</v>
      </c>
      <c r="R301" t="str">
        <f t="shared" si="31"/>
        <v>documentary</v>
      </c>
      <c r="S301" s="12">
        <f t="shared" si="32"/>
        <v>40469.225231481483</v>
      </c>
      <c r="T301" s="12">
        <f t="shared" si="33"/>
        <v>40499.266898148147</v>
      </c>
      <c r="U301" s="14" t="str">
        <f t="shared" si="34"/>
        <v>Oct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8"/>
        <v>101.72264</v>
      </c>
      <c r="P302">
        <f t="shared" si="29"/>
        <v>83.892617449664428</v>
      </c>
      <c r="Q302" t="str">
        <f t="shared" si="30"/>
        <v>film &amp; video</v>
      </c>
      <c r="R302" t="str">
        <f t="shared" si="31"/>
        <v>documentary</v>
      </c>
      <c r="S302" s="12">
        <f t="shared" si="32"/>
        <v>40626.959930555553</v>
      </c>
      <c r="T302" s="12">
        <f t="shared" si="33"/>
        <v>40657.959930555553</v>
      </c>
      <c r="U302" s="14" t="str">
        <f t="shared" si="34"/>
        <v>Mar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8"/>
        <v>118.73499999999999</v>
      </c>
      <c r="P303">
        <f t="shared" si="29"/>
        <v>51.792828685258961</v>
      </c>
      <c r="Q303" t="str">
        <f t="shared" si="30"/>
        <v>film &amp; video</v>
      </c>
      <c r="R303" t="str">
        <f t="shared" si="31"/>
        <v>documentary</v>
      </c>
      <c r="S303" s="12">
        <f t="shared" si="32"/>
        <v>41312.737673611111</v>
      </c>
      <c r="T303" s="12">
        <f t="shared" si="33"/>
        <v>41352.696006944447</v>
      </c>
      <c r="U303" s="14" t="str">
        <f t="shared" si="34"/>
        <v>Feb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8"/>
        <v>100.46</v>
      </c>
      <c r="P304">
        <f t="shared" si="29"/>
        <v>92.592592592592595</v>
      </c>
      <c r="Q304" t="str">
        <f t="shared" si="30"/>
        <v>film &amp; video</v>
      </c>
      <c r="R304" t="str">
        <f t="shared" si="31"/>
        <v>documentary</v>
      </c>
      <c r="S304" s="12">
        <f t="shared" si="32"/>
        <v>40933.856921296298</v>
      </c>
      <c r="T304" s="12">
        <f t="shared" si="33"/>
        <v>40963.856921296298</v>
      </c>
      <c r="U304" s="14" t="str">
        <f t="shared" si="34"/>
        <v>Jan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8"/>
        <v>137.46666666666667</v>
      </c>
      <c r="P305">
        <f t="shared" si="29"/>
        <v>36.585365853658537</v>
      </c>
      <c r="Q305" t="str">
        <f t="shared" si="30"/>
        <v>film &amp; video</v>
      </c>
      <c r="R305" t="str">
        <f t="shared" si="31"/>
        <v>documentary</v>
      </c>
      <c r="S305" s="12">
        <f t="shared" si="32"/>
        <v>41032.071134259262</v>
      </c>
      <c r="T305" s="12">
        <f t="shared" si="33"/>
        <v>41062.071134259262</v>
      </c>
      <c r="U305" s="14" t="str">
        <f t="shared" si="34"/>
        <v>May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8"/>
        <v>231.64705882352939</v>
      </c>
      <c r="P306">
        <f t="shared" si="29"/>
        <v>45.945945945945944</v>
      </c>
      <c r="Q306" t="str">
        <f t="shared" si="30"/>
        <v>film &amp; video</v>
      </c>
      <c r="R306" t="str">
        <f t="shared" si="31"/>
        <v>documentary</v>
      </c>
      <c r="S306" s="12">
        <f t="shared" si="32"/>
        <v>41114.094872685186</v>
      </c>
      <c r="T306" s="12">
        <f t="shared" si="33"/>
        <v>41153.083333333336</v>
      </c>
      <c r="U306" s="14" t="str">
        <f t="shared" si="34"/>
        <v>Jul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8"/>
        <v>130.33333333333331</v>
      </c>
      <c r="P307">
        <f t="shared" si="29"/>
        <v>39.682539682539684</v>
      </c>
      <c r="Q307" t="str">
        <f t="shared" si="30"/>
        <v>film &amp; video</v>
      </c>
      <c r="R307" t="str">
        <f t="shared" si="31"/>
        <v>documentary</v>
      </c>
      <c r="S307" s="12">
        <f t="shared" si="32"/>
        <v>40948.630196759259</v>
      </c>
      <c r="T307" s="12">
        <f t="shared" si="33"/>
        <v>40978.630196759259</v>
      </c>
      <c r="U307" s="14" t="str">
        <f t="shared" si="34"/>
        <v>Feb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8"/>
        <v>292.89999999999998</v>
      </c>
      <c r="P308">
        <f t="shared" si="29"/>
        <v>12.5</v>
      </c>
      <c r="Q308" t="str">
        <f t="shared" si="30"/>
        <v>film &amp; video</v>
      </c>
      <c r="R308" t="str">
        <f t="shared" si="31"/>
        <v>documentary</v>
      </c>
      <c r="S308" s="12">
        <f t="shared" si="32"/>
        <v>41333.837187500001</v>
      </c>
      <c r="T308" s="12">
        <f t="shared" si="33"/>
        <v>41353.795520833337</v>
      </c>
      <c r="U308" s="14" t="str">
        <f t="shared" si="34"/>
        <v>Feb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8"/>
        <v>111.31818181818183</v>
      </c>
      <c r="P309">
        <f t="shared" si="29"/>
        <v>38.194444444444443</v>
      </c>
      <c r="Q309" t="str">
        <f t="shared" si="30"/>
        <v>film &amp; video</v>
      </c>
      <c r="R309" t="str">
        <f t="shared" si="31"/>
        <v>documentary</v>
      </c>
      <c r="S309" s="12">
        <f t="shared" si="32"/>
        <v>41282.944456018515</v>
      </c>
      <c r="T309" s="12">
        <f t="shared" si="33"/>
        <v>41312.944456018515</v>
      </c>
      <c r="U309" s="14" t="str">
        <f t="shared" si="34"/>
        <v>Jan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8"/>
        <v>105.56666666666668</v>
      </c>
      <c r="P310">
        <f t="shared" si="29"/>
        <v>59.405940594059409</v>
      </c>
      <c r="Q310" t="str">
        <f t="shared" si="30"/>
        <v>film &amp; video</v>
      </c>
      <c r="R310" t="str">
        <f t="shared" si="31"/>
        <v>documentary</v>
      </c>
      <c r="S310" s="12">
        <f t="shared" si="32"/>
        <v>40567.694560185184</v>
      </c>
      <c r="T310" s="12">
        <f t="shared" si="33"/>
        <v>40612.694560185184</v>
      </c>
      <c r="U310" s="14" t="str">
        <f t="shared" si="34"/>
        <v>Jan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8"/>
        <v>118.94444444444446</v>
      </c>
      <c r="P311">
        <f t="shared" si="29"/>
        <v>75.630252100840337</v>
      </c>
      <c r="Q311" t="str">
        <f t="shared" si="30"/>
        <v>film &amp; video</v>
      </c>
      <c r="R311" t="str">
        <f t="shared" si="31"/>
        <v>documentary</v>
      </c>
      <c r="S311" s="12">
        <f t="shared" si="32"/>
        <v>41134.751550925925</v>
      </c>
      <c r="T311" s="12">
        <f t="shared" si="33"/>
        <v>41155.751550925925</v>
      </c>
      <c r="U311" s="14" t="str">
        <f t="shared" si="34"/>
        <v>Aug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8"/>
        <v>104.129</v>
      </c>
      <c r="P312">
        <f t="shared" si="29"/>
        <v>27.777777777777779</v>
      </c>
      <c r="Q312" t="str">
        <f t="shared" si="30"/>
        <v>film &amp; video</v>
      </c>
      <c r="R312" t="str">
        <f t="shared" si="31"/>
        <v>documentary</v>
      </c>
      <c r="S312" s="12">
        <f t="shared" si="32"/>
        <v>40821.183136574073</v>
      </c>
      <c r="T312" s="12">
        <f t="shared" si="33"/>
        <v>40836.083333333336</v>
      </c>
      <c r="U312" s="14" t="str">
        <f t="shared" si="34"/>
        <v>Oct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8"/>
        <v>104.10165000000001</v>
      </c>
      <c r="P313">
        <f t="shared" si="29"/>
        <v>133.33333333333334</v>
      </c>
      <c r="Q313" t="str">
        <f t="shared" si="30"/>
        <v>film &amp; video</v>
      </c>
      <c r="R313" t="str">
        <f t="shared" si="31"/>
        <v>documentary</v>
      </c>
      <c r="S313" s="12">
        <f t="shared" si="32"/>
        <v>40868.219814814816</v>
      </c>
      <c r="T313" s="12">
        <f t="shared" si="33"/>
        <v>40909.332638888889</v>
      </c>
      <c r="U313" s="14" t="str">
        <f t="shared" si="34"/>
        <v>Nov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8"/>
        <v>111.87499999999999</v>
      </c>
      <c r="P314">
        <f t="shared" si="29"/>
        <v>54.794520547945204</v>
      </c>
      <c r="Q314" t="str">
        <f t="shared" si="30"/>
        <v>film &amp; video</v>
      </c>
      <c r="R314" t="str">
        <f t="shared" si="31"/>
        <v>documentary</v>
      </c>
      <c r="S314" s="12">
        <f t="shared" si="32"/>
        <v>41348.877685185187</v>
      </c>
      <c r="T314" s="12">
        <f t="shared" si="33"/>
        <v>41378.877685185187</v>
      </c>
      <c r="U314" s="14" t="str">
        <f t="shared" si="34"/>
        <v>Mar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8"/>
        <v>104.73529411764706</v>
      </c>
      <c r="P315">
        <f t="shared" si="29"/>
        <v>76.576576576576571</v>
      </c>
      <c r="Q315" t="str">
        <f t="shared" si="30"/>
        <v>film &amp; video</v>
      </c>
      <c r="R315" t="str">
        <f t="shared" si="31"/>
        <v>documentary</v>
      </c>
      <c r="S315" s="12">
        <f t="shared" si="32"/>
        <v>40357.227939814817</v>
      </c>
      <c r="T315" s="12">
        <f t="shared" si="33"/>
        <v>40401.665972222225</v>
      </c>
      <c r="U315" s="14" t="str">
        <f t="shared" si="34"/>
        <v>Jun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8"/>
        <v>385.15000000000003</v>
      </c>
      <c r="P316">
        <f t="shared" si="29"/>
        <v>8.3333333333333339</v>
      </c>
      <c r="Q316" t="str">
        <f t="shared" si="30"/>
        <v>film &amp; video</v>
      </c>
      <c r="R316" t="str">
        <f t="shared" si="31"/>
        <v>documentary</v>
      </c>
      <c r="S316" s="12">
        <f t="shared" si="32"/>
        <v>41304.833194444444</v>
      </c>
      <c r="T316" s="12">
        <f t="shared" si="33"/>
        <v>41334.833194444444</v>
      </c>
      <c r="U316" s="14" t="str">
        <f t="shared" si="34"/>
        <v>Jan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8"/>
        <v>101.248</v>
      </c>
      <c r="P317">
        <f t="shared" si="29"/>
        <v>198.4126984126984</v>
      </c>
      <c r="Q317" t="str">
        <f t="shared" si="30"/>
        <v>film &amp; video</v>
      </c>
      <c r="R317" t="str">
        <f t="shared" si="31"/>
        <v>documentary</v>
      </c>
      <c r="S317" s="12">
        <f t="shared" si="32"/>
        <v>41113.77238425926</v>
      </c>
      <c r="T317" s="12">
        <f t="shared" si="33"/>
        <v>41143.77238425926</v>
      </c>
      <c r="U317" s="14" t="str">
        <f t="shared" si="34"/>
        <v>Jul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8"/>
        <v>113.77333333333333</v>
      </c>
      <c r="P318">
        <f t="shared" si="29"/>
        <v>94.936708860759495</v>
      </c>
      <c r="Q318" t="str">
        <f t="shared" si="30"/>
        <v>film &amp; video</v>
      </c>
      <c r="R318" t="str">
        <f t="shared" si="31"/>
        <v>documentary</v>
      </c>
      <c r="S318" s="12">
        <f t="shared" si="32"/>
        <v>41950.923576388886</v>
      </c>
      <c r="T318" s="12">
        <f t="shared" si="33"/>
        <v>41984.207638888889</v>
      </c>
      <c r="U318" s="14" t="str">
        <f t="shared" si="34"/>
        <v>Nov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8"/>
        <v>100.80333333333333</v>
      </c>
      <c r="P319">
        <f t="shared" si="29"/>
        <v>94.936708860759495</v>
      </c>
      <c r="Q319" t="str">
        <f t="shared" si="30"/>
        <v>film &amp; video</v>
      </c>
      <c r="R319" t="str">
        <f t="shared" si="31"/>
        <v>documentary</v>
      </c>
      <c r="S319" s="12">
        <f t="shared" si="32"/>
        <v>41589.676886574074</v>
      </c>
      <c r="T319" s="12">
        <f t="shared" si="33"/>
        <v>41619.676886574074</v>
      </c>
      <c r="U319" s="14" t="str">
        <f t="shared" si="34"/>
        <v>Nov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8"/>
        <v>283.32</v>
      </c>
      <c r="P320">
        <f t="shared" si="29"/>
        <v>17.6056338028169</v>
      </c>
      <c r="Q320" t="str">
        <f t="shared" si="30"/>
        <v>film &amp; video</v>
      </c>
      <c r="R320" t="str">
        <f t="shared" si="31"/>
        <v>documentary</v>
      </c>
      <c r="S320" s="12">
        <f t="shared" si="32"/>
        <v>41330.038784722223</v>
      </c>
      <c r="T320" s="12">
        <f t="shared" si="33"/>
        <v>41359.997118055559</v>
      </c>
      <c r="U320" s="14" t="str">
        <f t="shared" si="34"/>
        <v>Feb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8"/>
        <v>112.68</v>
      </c>
      <c r="P321">
        <f t="shared" si="29"/>
        <v>98.039215686274517</v>
      </c>
      <c r="Q321" t="str">
        <f t="shared" si="30"/>
        <v>film &amp; video</v>
      </c>
      <c r="R321" t="str">
        <f t="shared" si="31"/>
        <v>documentary</v>
      </c>
      <c r="S321" s="12">
        <f t="shared" si="32"/>
        <v>40123.83829861111</v>
      </c>
      <c r="T321" s="12">
        <f t="shared" si="33"/>
        <v>40211.332638888889</v>
      </c>
      <c r="U321" s="14" t="str">
        <f t="shared" si="34"/>
        <v>Nov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8"/>
        <v>106.58000000000001</v>
      </c>
      <c r="P322">
        <f t="shared" si="29"/>
        <v>126.58227848101266</v>
      </c>
      <c r="Q322" t="str">
        <f t="shared" si="30"/>
        <v>film &amp; video</v>
      </c>
      <c r="R322" t="str">
        <f t="shared" si="31"/>
        <v>documentary</v>
      </c>
      <c r="S322" s="12">
        <f t="shared" si="32"/>
        <v>42331.551307870366</v>
      </c>
      <c r="T322" s="12">
        <f t="shared" si="33"/>
        <v>42360.958333333328</v>
      </c>
      <c r="U322" s="14" t="str">
        <f t="shared" si="34"/>
        <v>Nov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5">E323/D323 * 100</f>
        <v>102.66285714285715</v>
      </c>
      <c r="P323">
        <f t="shared" ref="P323:P351" si="36">D323 / L323</f>
        <v>103.85756676557864</v>
      </c>
      <c r="Q323" t="str">
        <f t="shared" ref="Q323:Q386" si="37">LEFT(N323,FIND("/",N323) -1)</f>
        <v>film &amp; video</v>
      </c>
      <c r="R323" t="str">
        <f t="shared" ref="R323:R386" si="38">RIGHT(N323,LEN(N323)-FIND("/",N323))</f>
        <v>documentary</v>
      </c>
      <c r="S323" s="12">
        <f t="shared" ref="S323:U386" si="39">(((J323/60)/60)/24)+DATE(1970,1,1)</f>
        <v>42647.446597222224</v>
      </c>
      <c r="T323" s="12">
        <f t="shared" ref="T323:V386" si="40">(((I323/60)/60)/24)+DATE(1970,1,1)</f>
        <v>42682.488263888896</v>
      </c>
      <c r="U323" s="14" t="str">
        <f t="shared" ref="U323:U386" si="41">TEXT(S323, "mmm")</f>
        <v>Oct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5"/>
        <v>107.91200000000001</v>
      </c>
      <c r="P324">
        <f t="shared" si="36"/>
        <v>134.40860215053763</v>
      </c>
      <c r="Q324" t="str">
        <f t="shared" si="37"/>
        <v>film &amp; video</v>
      </c>
      <c r="R324" t="str">
        <f t="shared" si="38"/>
        <v>documentary</v>
      </c>
      <c r="S324" s="12">
        <f t="shared" si="39"/>
        <v>42473.57</v>
      </c>
      <c r="T324" s="12">
        <f t="shared" si="40"/>
        <v>42503.57</v>
      </c>
      <c r="U324" s="14" t="str">
        <f t="shared" si="41"/>
        <v>Apr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5"/>
        <v>123.07407407407408</v>
      </c>
      <c r="P325">
        <f t="shared" si="36"/>
        <v>93.103448275862064</v>
      </c>
      <c r="Q325" t="str">
        <f t="shared" si="37"/>
        <v>film &amp; video</v>
      </c>
      <c r="R325" t="str">
        <f t="shared" si="38"/>
        <v>documentary</v>
      </c>
      <c r="S325" s="12">
        <f t="shared" si="39"/>
        <v>42697.32136574074</v>
      </c>
      <c r="T325" s="12">
        <f t="shared" si="40"/>
        <v>42725.332638888889</v>
      </c>
      <c r="U325" s="14" t="str">
        <f t="shared" si="41"/>
        <v>Nov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5"/>
        <v>101.6</v>
      </c>
      <c r="P326">
        <f t="shared" si="36"/>
        <v>103.65853658536585</v>
      </c>
      <c r="Q326" t="str">
        <f t="shared" si="37"/>
        <v>film &amp; video</v>
      </c>
      <c r="R326" t="str">
        <f t="shared" si="38"/>
        <v>documentary</v>
      </c>
      <c r="S326" s="12">
        <f t="shared" si="39"/>
        <v>42184.626250000001</v>
      </c>
      <c r="T326" s="12">
        <f t="shared" si="40"/>
        <v>42217.626250000001</v>
      </c>
      <c r="U326" s="14" t="str">
        <f t="shared" si="41"/>
        <v>Jun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5"/>
        <v>104.396</v>
      </c>
      <c r="P327">
        <f t="shared" si="36"/>
        <v>67.934782608695656</v>
      </c>
      <c r="Q327" t="str">
        <f t="shared" si="37"/>
        <v>film &amp; video</v>
      </c>
      <c r="R327" t="str">
        <f t="shared" si="38"/>
        <v>documentary</v>
      </c>
      <c r="S327" s="12">
        <f t="shared" si="39"/>
        <v>42689.187881944439</v>
      </c>
      <c r="T327" s="12">
        <f t="shared" si="40"/>
        <v>42724.187881944439</v>
      </c>
      <c r="U327" s="14" t="str">
        <f t="shared" si="41"/>
        <v>Nov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5"/>
        <v>112.92973333333333</v>
      </c>
      <c r="P328">
        <f t="shared" si="36"/>
        <v>130.32145960034754</v>
      </c>
      <c r="Q328" t="str">
        <f t="shared" si="37"/>
        <v>film &amp; video</v>
      </c>
      <c r="R328" t="str">
        <f t="shared" si="38"/>
        <v>documentary</v>
      </c>
      <c r="S328" s="12">
        <f t="shared" si="39"/>
        <v>42775.314884259264</v>
      </c>
      <c r="T328" s="12">
        <f t="shared" si="40"/>
        <v>42808.956250000003</v>
      </c>
      <c r="U328" s="14" t="str">
        <f t="shared" si="41"/>
        <v>Feb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5"/>
        <v>136.4</v>
      </c>
      <c r="P329">
        <f t="shared" si="36"/>
        <v>117.64705882352941</v>
      </c>
      <c r="Q329" t="str">
        <f t="shared" si="37"/>
        <v>film &amp; video</v>
      </c>
      <c r="R329" t="str">
        <f t="shared" si="38"/>
        <v>documentary</v>
      </c>
      <c r="S329" s="12">
        <f t="shared" si="39"/>
        <v>42058.235289351855</v>
      </c>
      <c r="T329" s="12">
        <f t="shared" si="40"/>
        <v>42085.333333333328</v>
      </c>
      <c r="U329" s="14" t="str">
        <f t="shared" si="41"/>
        <v>Feb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5"/>
        <v>103.61439999999999</v>
      </c>
      <c r="P330">
        <f t="shared" si="36"/>
        <v>150.60240963855421</v>
      </c>
      <c r="Q330" t="str">
        <f t="shared" si="37"/>
        <v>film &amp; video</v>
      </c>
      <c r="R330" t="str">
        <f t="shared" si="38"/>
        <v>documentary</v>
      </c>
      <c r="S330" s="12">
        <f t="shared" si="39"/>
        <v>42278.946620370371</v>
      </c>
      <c r="T330" s="12">
        <f t="shared" si="40"/>
        <v>42309.166666666672</v>
      </c>
      <c r="U330" s="14" t="str">
        <f t="shared" si="41"/>
        <v>Oct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5"/>
        <v>105.5</v>
      </c>
      <c r="P331">
        <f t="shared" si="36"/>
        <v>59.880239520958085</v>
      </c>
      <c r="Q331" t="str">
        <f t="shared" si="37"/>
        <v>film &amp; video</v>
      </c>
      <c r="R331" t="str">
        <f t="shared" si="38"/>
        <v>documentary</v>
      </c>
      <c r="S331" s="12">
        <f t="shared" si="39"/>
        <v>42291.46674768519</v>
      </c>
      <c r="T331" s="12">
        <f t="shared" si="40"/>
        <v>42315.166666666672</v>
      </c>
      <c r="U331" s="14" t="str">
        <f t="shared" si="41"/>
        <v>Oct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5"/>
        <v>101.82857142857142</v>
      </c>
      <c r="P332">
        <f t="shared" si="36"/>
        <v>102.94117647058823</v>
      </c>
      <c r="Q332" t="str">
        <f t="shared" si="37"/>
        <v>film &amp; video</v>
      </c>
      <c r="R332" t="str">
        <f t="shared" si="38"/>
        <v>documentary</v>
      </c>
      <c r="S332" s="12">
        <f t="shared" si="39"/>
        <v>41379.515775462962</v>
      </c>
      <c r="T332" s="12">
        <f t="shared" si="40"/>
        <v>41411.165972222225</v>
      </c>
      <c r="U332" s="14" t="str">
        <f t="shared" si="41"/>
        <v>Apr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5"/>
        <v>106.60499999999999</v>
      </c>
      <c r="P333">
        <f t="shared" si="36"/>
        <v>91.324200913242009</v>
      </c>
      <c r="Q333" t="str">
        <f t="shared" si="37"/>
        <v>film &amp; video</v>
      </c>
      <c r="R333" t="str">
        <f t="shared" si="38"/>
        <v>documentary</v>
      </c>
      <c r="S333" s="12">
        <f t="shared" si="39"/>
        <v>42507.581412037034</v>
      </c>
      <c r="T333" s="12">
        <f t="shared" si="40"/>
        <v>42538.581412037034</v>
      </c>
      <c r="U333" s="14" t="str">
        <f t="shared" si="41"/>
        <v>May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5"/>
        <v>113.015</v>
      </c>
      <c r="P334">
        <f t="shared" si="36"/>
        <v>180.18018018018017</v>
      </c>
      <c r="Q334" t="str">
        <f t="shared" si="37"/>
        <v>film &amp; video</v>
      </c>
      <c r="R334" t="str">
        <f t="shared" si="38"/>
        <v>documentary</v>
      </c>
      <c r="S334" s="12">
        <f t="shared" si="39"/>
        <v>42263.680289351847</v>
      </c>
      <c r="T334" s="12">
        <f t="shared" si="40"/>
        <v>42305.333333333328</v>
      </c>
      <c r="U334" s="14" t="str">
        <f t="shared" si="41"/>
        <v>Sep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5"/>
        <v>125.22750000000001</v>
      </c>
      <c r="P335">
        <f t="shared" si="36"/>
        <v>150.37593984962405</v>
      </c>
      <c r="Q335" t="str">
        <f t="shared" si="37"/>
        <v>film &amp; video</v>
      </c>
      <c r="R335" t="str">
        <f t="shared" si="38"/>
        <v>documentary</v>
      </c>
      <c r="S335" s="12">
        <f t="shared" si="39"/>
        <v>42437.636469907404</v>
      </c>
      <c r="T335" s="12">
        <f t="shared" si="40"/>
        <v>42467.59480324074</v>
      </c>
      <c r="U335" s="14" t="str">
        <f t="shared" si="41"/>
        <v>Mar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5"/>
        <v>101.19</v>
      </c>
      <c r="P336">
        <f t="shared" si="36"/>
        <v>144.92753623188406</v>
      </c>
      <c r="Q336" t="str">
        <f t="shared" si="37"/>
        <v>film &amp; video</v>
      </c>
      <c r="R336" t="str">
        <f t="shared" si="38"/>
        <v>documentary</v>
      </c>
      <c r="S336" s="12">
        <f t="shared" si="39"/>
        <v>42101.682372685187</v>
      </c>
      <c r="T336" s="12">
        <f t="shared" si="40"/>
        <v>42139.791666666672</v>
      </c>
      <c r="U336" s="14" t="str">
        <f t="shared" si="41"/>
        <v>Apr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5"/>
        <v>102.76470588235294</v>
      </c>
      <c r="P337">
        <f t="shared" si="36"/>
        <v>106.25</v>
      </c>
      <c r="Q337" t="str">
        <f t="shared" si="37"/>
        <v>film &amp; video</v>
      </c>
      <c r="R337" t="str">
        <f t="shared" si="38"/>
        <v>documentary</v>
      </c>
      <c r="S337" s="12">
        <f t="shared" si="39"/>
        <v>42101.737442129626</v>
      </c>
      <c r="T337" s="12">
        <f t="shared" si="40"/>
        <v>42132.916666666672</v>
      </c>
      <c r="U337" s="14" t="str">
        <f t="shared" si="41"/>
        <v>Apr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5"/>
        <v>116.83911999999998</v>
      </c>
      <c r="P338">
        <f t="shared" si="36"/>
        <v>50.709939148073019</v>
      </c>
      <c r="Q338" t="str">
        <f t="shared" si="37"/>
        <v>film &amp; video</v>
      </c>
      <c r="R338" t="str">
        <f t="shared" si="38"/>
        <v>documentary</v>
      </c>
      <c r="S338" s="12">
        <f t="shared" si="39"/>
        <v>42291.596273148149</v>
      </c>
      <c r="T338" s="12">
        <f t="shared" si="40"/>
        <v>42321.637939814813</v>
      </c>
      <c r="U338" s="14" t="str">
        <f t="shared" si="41"/>
        <v>Oct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5"/>
        <v>101.16833333333335</v>
      </c>
      <c r="P339">
        <f t="shared" si="36"/>
        <v>96.774193548387103</v>
      </c>
      <c r="Q339" t="str">
        <f t="shared" si="37"/>
        <v>film &amp; video</v>
      </c>
      <c r="R339" t="str">
        <f t="shared" si="38"/>
        <v>documentary</v>
      </c>
      <c r="S339" s="12">
        <f t="shared" si="39"/>
        <v>42047.128564814819</v>
      </c>
      <c r="T339" s="12">
        <f t="shared" si="40"/>
        <v>42077.086898148147</v>
      </c>
      <c r="U339" s="14" t="str">
        <f t="shared" si="41"/>
        <v>Feb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5"/>
        <v>110.13360000000002</v>
      </c>
      <c r="P340">
        <f t="shared" si="36"/>
        <v>63.559322033898304</v>
      </c>
      <c r="Q340" t="str">
        <f t="shared" si="37"/>
        <v>film &amp; video</v>
      </c>
      <c r="R340" t="str">
        <f t="shared" si="38"/>
        <v>documentary</v>
      </c>
      <c r="S340" s="12">
        <f t="shared" si="39"/>
        <v>42559.755671296298</v>
      </c>
      <c r="T340" s="12">
        <f t="shared" si="40"/>
        <v>42616.041666666672</v>
      </c>
      <c r="U340" s="14" t="str">
        <f t="shared" si="41"/>
        <v>Jul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5"/>
        <v>108.08333333333333</v>
      </c>
      <c r="P341">
        <f t="shared" si="36"/>
        <v>67.415730337078656</v>
      </c>
      <c r="Q341" t="str">
        <f t="shared" si="37"/>
        <v>film &amp; video</v>
      </c>
      <c r="R341" t="str">
        <f t="shared" si="38"/>
        <v>documentary</v>
      </c>
      <c r="S341" s="12">
        <f t="shared" si="39"/>
        <v>42093.760046296295</v>
      </c>
      <c r="T341" s="12">
        <f t="shared" si="40"/>
        <v>42123.760046296295</v>
      </c>
      <c r="U341" s="14" t="str">
        <f t="shared" si="41"/>
        <v>Mar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5"/>
        <v>125.02285714285715</v>
      </c>
      <c r="P342">
        <f t="shared" si="36"/>
        <v>117.05685618729098</v>
      </c>
      <c r="Q342" t="str">
        <f t="shared" si="37"/>
        <v>film &amp; video</v>
      </c>
      <c r="R342" t="str">
        <f t="shared" si="38"/>
        <v>documentary</v>
      </c>
      <c r="S342" s="12">
        <f t="shared" si="39"/>
        <v>42772.669062500005</v>
      </c>
      <c r="T342" s="12">
        <f t="shared" si="40"/>
        <v>42802.875</v>
      </c>
      <c r="U342" s="14" t="str">
        <f t="shared" si="41"/>
        <v>Feb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5"/>
        <v>106.71428571428572</v>
      </c>
      <c r="P343">
        <f t="shared" si="36"/>
        <v>63.636363636363633</v>
      </c>
      <c r="Q343" t="str">
        <f t="shared" si="37"/>
        <v>film &amp; video</v>
      </c>
      <c r="R343" t="str">
        <f t="shared" si="38"/>
        <v>documentary</v>
      </c>
      <c r="S343" s="12">
        <f t="shared" si="39"/>
        <v>41894.879606481481</v>
      </c>
      <c r="T343" s="12">
        <f t="shared" si="40"/>
        <v>41913.165972222225</v>
      </c>
      <c r="U343" s="14" t="str">
        <f t="shared" si="41"/>
        <v>Sep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5"/>
        <v>100.36639999999998</v>
      </c>
      <c r="P344">
        <f t="shared" si="36"/>
        <v>169.23076923076923</v>
      </c>
      <c r="Q344" t="str">
        <f t="shared" si="37"/>
        <v>film &amp; video</v>
      </c>
      <c r="R344" t="str">
        <f t="shared" si="38"/>
        <v>documentary</v>
      </c>
      <c r="S344" s="12">
        <f t="shared" si="39"/>
        <v>42459.780844907407</v>
      </c>
      <c r="T344" s="12">
        <f t="shared" si="40"/>
        <v>42489.780844907407</v>
      </c>
      <c r="U344" s="14" t="str">
        <f t="shared" si="41"/>
        <v>Mar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5"/>
        <v>102.02863333333335</v>
      </c>
      <c r="P345">
        <f t="shared" si="36"/>
        <v>57.251908396946568</v>
      </c>
      <c r="Q345" t="str">
        <f t="shared" si="37"/>
        <v>film &amp; video</v>
      </c>
      <c r="R345" t="str">
        <f t="shared" si="38"/>
        <v>documentary</v>
      </c>
      <c r="S345" s="12">
        <f t="shared" si="39"/>
        <v>41926.73778935185</v>
      </c>
      <c r="T345" s="12">
        <f t="shared" si="40"/>
        <v>41957.125</v>
      </c>
      <c r="U345" s="14" t="str">
        <f t="shared" si="41"/>
        <v>Oct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5"/>
        <v>102.08358208955224</v>
      </c>
      <c r="P346">
        <f t="shared" si="36"/>
        <v>117.54385964912281</v>
      </c>
      <c r="Q346" t="str">
        <f t="shared" si="37"/>
        <v>film &amp; video</v>
      </c>
      <c r="R346" t="str">
        <f t="shared" si="38"/>
        <v>documentary</v>
      </c>
      <c r="S346" s="12">
        <f t="shared" si="39"/>
        <v>42111.970995370371</v>
      </c>
      <c r="T346" s="12">
        <f t="shared" si="40"/>
        <v>42156.097222222219</v>
      </c>
      <c r="U346" s="14" t="str">
        <f t="shared" si="41"/>
        <v>Apr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5"/>
        <v>123.27586206896552</v>
      </c>
      <c r="P347">
        <f t="shared" si="36"/>
        <v>81.005586592178773</v>
      </c>
      <c r="Q347" t="str">
        <f t="shared" si="37"/>
        <v>film &amp; video</v>
      </c>
      <c r="R347" t="str">
        <f t="shared" si="38"/>
        <v>documentary</v>
      </c>
      <c r="S347" s="12">
        <f t="shared" si="39"/>
        <v>42114.944328703699</v>
      </c>
      <c r="T347" s="12">
        <f t="shared" si="40"/>
        <v>42144.944328703699</v>
      </c>
      <c r="U347" s="14" t="str">
        <f t="shared" si="41"/>
        <v>Apr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5"/>
        <v>170.28880000000001</v>
      </c>
      <c r="P348">
        <f t="shared" si="36"/>
        <v>53.191489361702125</v>
      </c>
      <c r="Q348" t="str">
        <f t="shared" si="37"/>
        <v>film &amp; video</v>
      </c>
      <c r="R348" t="str">
        <f t="shared" si="38"/>
        <v>documentary</v>
      </c>
      <c r="S348" s="12">
        <f t="shared" si="39"/>
        <v>42261.500243055561</v>
      </c>
      <c r="T348" s="12">
        <f t="shared" si="40"/>
        <v>42291.500243055561</v>
      </c>
      <c r="U348" s="14" t="str">
        <f t="shared" si="41"/>
        <v>Sep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5"/>
        <v>111.59049999999999</v>
      </c>
      <c r="P349">
        <f t="shared" si="36"/>
        <v>105.54089709762533</v>
      </c>
      <c r="Q349" t="str">
        <f t="shared" si="37"/>
        <v>film &amp; video</v>
      </c>
      <c r="R349" t="str">
        <f t="shared" si="38"/>
        <v>documentary</v>
      </c>
      <c r="S349" s="12">
        <f t="shared" si="39"/>
        <v>42292.495474537034</v>
      </c>
      <c r="T349" s="12">
        <f t="shared" si="40"/>
        <v>42322.537141203706</v>
      </c>
      <c r="U349" s="14" t="str">
        <f t="shared" si="41"/>
        <v>Oct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5"/>
        <v>103</v>
      </c>
      <c r="P350">
        <f t="shared" si="36"/>
        <v>84.033613445378151</v>
      </c>
      <c r="Q350" t="str">
        <f t="shared" si="37"/>
        <v>film &amp; video</v>
      </c>
      <c r="R350" t="str">
        <f t="shared" si="38"/>
        <v>documentary</v>
      </c>
      <c r="S350" s="12">
        <f t="shared" si="39"/>
        <v>42207.58699074074</v>
      </c>
      <c r="T350" s="12">
        <f t="shared" si="40"/>
        <v>42237.58699074074</v>
      </c>
      <c r="U350" s="14" t="str">
        <f t="shared" si="41"/>
        <v>Jul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5"/>
        <v>106.63570159857905</v>
      </c>
      <c r="P351">
        <f t="shared" si="36"/>
        <v>67.425149700598809</v>
      </c>
      <c r="Q351" t="str">
        <f t="shared" si="37"/>
        <v>film &amp; video</v>
      </c>
      <c r="R351" t="str">
        <f t="shared" si="38"/>
        <v>documentary</v>
      </c>
      <c r="S351" s="12">
        <f t="shared" si="39"/>
        <v>42760.498935185184</v>
      </c>
      <c r="T351" s="12">
        <f t="shared" si="40"/>
        <v>42790.498935185184</v>
      </c>
      <c r="U351" s="14" t="str">
        <f t="shared" si="41"/>
        <v>Jan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5"/>
        <v>114.75999999999999</v>
      </c>
      <c r="P352">
        <f>D352 / L352</f>
        <v>113.12217194570135</v>
      </c>
      <c r="Q352" t="str">
        <f t="shared" si="37"/>
        <v>film &amp; video</v>
      </c>
      <c r="R352" t="str">
        <f t="shared" si="38"/>
        <v>documentary</v>
      </c>
      <c r="S352" s="12">
        <f t="shared" si="39"/>
        <v>42586.066076388888</v>
      </c>
      <c r="T352" s="12">
        <f t="shared" si="40"/>
        <v>42624.165972222225</v>
      </c>
      <c r="U352" s="14" t="str">
        <f t="shared" si="41"/>
        <v>Aug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5"/>
        <v>127.34117647058822</v>
      </c>
      <c r="P353">
        <f t="shared" ref="P353:P358" si="42">D353 / L353</f>
        <v>35.269709543568467</v>
      </c>
      <c r="Q353" t="str">
        <f t="shared" si="37"/>
        <v>film &amp; video</v>
      </c>
      <c r="R353" t="str">
        <f t="shared" si="38"/>
        <v>documentary</v>
      </c>
      <c r="S353" s="12">
        <f t="shared" si="39"/>
        <v>42427.964745370366</v>
      </c>
      <c r="T353" s="12">
        <f t="shared" si="40"/>
        <v>42467.923078703709</v>
      </c>
      <c r="U353" s="14" t="str">
        <f t="shared" si="41"/>
        <v>Feb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5"/>
        <v>116.56</v>
      </c>
      <c r="P354">
        <f t="shared" si="42"/>
        <v>34.965034965034967</v>
      </c>
      <c r="Q354" t="str">
        <f t="shared" si="37"/>
        <v>film &amp; video</v>
      </c>
      <c r="R354" t="str">
        <f t="shared" si="38"/>
        <v>documentary</v>
      </c>
      <c r="S354" s="12">
        <f t="shared" si="39"/>
        <v>41890.167453703703</v>
      </c>
      <c r="T354" s="12">
        <f t="shared" si="40"/>
        <v>41920.167453703703</v>
      </c>
      <c r="U354" s="14" t="str">
        <f t="shared" si="41"/>
        <v>Sep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5"/>
        <v>108.61819426615318</v>
      </c>
      <c r="P355">
        <f t="shared" si="42"/>
        <v>95.309951060358884</v>
      </c>
      <c r="Q355" t="str">
        <f t="shared" si="37"/>
        <v>film &amp; video</v>
      </c>
      <c r="R355" t="str">
        <f t="shared" si="38"/>
        <v>documentary</v>
      </c>
      <c r="S355" s="12">
        <f t="shared" si="39"/>
        <v>42297.791886574079</v>
      </c>
      <c r="T355" s="12">
        <f t="shared" si="40"/>
        <v>42327.833553240736</v>
      </c>
      <c r="U355" s="14" t="str">
        <f t="shared" si="41"/>
        <v>Oct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5"/>
        <v>103.94285714285714</v>
      </c>
      <c r="P356">
        <f t="shared" si="42"/>
        <v>120.68965517241379</v>
      </c>
      <c r="Q356" t="str">
        <f t="shared" si="37"/>
        <v>film &amp; video</v>
      </c>
      <c r="R356" t="str">
        <f t="shared" si="38"/>
        <v>documentary</v>
      </c>
      <c r="S356" s="12">
        <f t="shared" si="39"/>
        <v>42438.827789351853</v>
      </c>
      <c r="T356" s="12">
        <f t="shared" si="40"/>
        <v>42468.786122685182</v>
      </c>
      <c r="U356" s="14" t="str">
        <f t="shared" si="41"/>
        <v>Mar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5"/>
        <v>116.25714285714285</v>
      </c>
      <c r="P357">
        <f t="shared" si="42"/>
        <v>212.12121212121212</v>
      </c>
      <c r="Q357" t="str">
        <f t="shared" si="37"/>
        <v>film &amp; video</v>
      </c>
      <c r="R357" t="str">
        <f t="shared" si="38"/>
        <v>documentary</v>
      </c>
      <c r="S357" s="12">
        <f t="shared" si="39"/>
        <v>41943.293912037036</v>
      </c>
      <c r="T357" s="12">
        <f t="shared" si="40"/>
        <v>41974.3355787037</v>
      </c>
      <c r="U357" s="14" t="str">
        <f t="shared" si="41"/>
        <v>Oct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5"/>
        <v>102.69239999999999</v>
      </c>
      <c r="P358">
        <f t="shared" si="42"/>
        <v>77.319587628865975</v>
      </c>
      <c r="Q358" t="str">
        <f t="shared" si="37"/>
        <v>film &amp; video</v>
      </c>
      <c r="R358" t="str">
        <f t="shared" si="38"/>
        <v>documentary</v>
      </c>
      <c r="S358" s="12">
        <f t="shared" si="39"/>
        <v>42415.803159722222</v>
      </c>
      <c r="T358" s="12">
        <f t="shared" si="40"/>
        <v>42445.761493055557</v>
      </c>
      <c r="U358" s="14" t="str">
        <f t="shared" si="41"/>
        <v>Feb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5"/>
        <v>174</v>
      </c>
      <c r="P359">
        <f>D359 / L359</f>
        <v>49.504950495049506</v>
      </c>
      <c r="Q359" t="str">
        <f t="shared" si="37"/>
        <v>film &amp; video</v>
      </c>
      <c r="R359" t="str">
        <f t="shared" si="38"/>
        <v>documentary</v>
      </c>
      <c r="S359" s="12">
        <f t="shared" si="39"/>
        <v>42078.222187499996</v>
      </c>
      <c r="T359" s="12">
        <f t="shared" si="40"/>
        <v>42118.222187499996</v>
      </c>
      <c r="U359" s="14" t="str">
        <f t="shared" si="41"/>
        <v>Mar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5"/>
        <v>103.08800000000001</v>
      </c>
      <c r="P360">
        <f t="shared" ref="P360:P423" si="43">D360 / L360</f>
        <v>187.26591760299627</v>
      </c>
      <c r="Q360" t="str">
        <f t="shared" si="37"/>
        <v>film &amp; video</v>
      </c>
      <c r="R360" t="str">
        <f t="shared" si="38"/>
        <v>documentary</v>
      </c>
      <c r="S360" s="12">
        <f t="shared" si="39"/>
        <v>42507.860196759255</v>
      </c>
      <c r="T360" s="12">
        <f t="shared" si="40"/>
        <v>42536.625</v>
      </c>
      <c r="U360" s="14" t="str">
        <f t="shared" si="41"/>
        <v>May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5"/>
        <v>104.85537190082646</v>
      </c>
      <c r="P361">
        <f t="shared" si="43"/>
        <v>80.132450331125824</v>
      </c>
      <c r="Q361" t="str">
        <f t="shared" si="37"/>
        <v>film &amp; video</v>
      </c>
      <c r="R361" t="str">
        <f t="shared" si="38"/>
        <v>documentary</v>
      </c>
      <c r="S361" s="12">
        <f t="shared" si="39"/>
        <v>41935.070486111108</v>
      </c>
      <c r="T361" s="12">
        <f t="shared" si="40"/>
        <v>41957.216666666667</v>
      </c>
      <c r="U361" s="14" t="str">
        <f t="shared" si="41"/>
        <v>Oct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5"/>
        <v>101.375</v>
      </c>
      <c r="P362">
        <f t="shared" si="43"/>
        <v>137.93103448275863</v>
      </c>
      <c r="Q362" t="str">
        <f t="shared" si="37"/>
        <v>film &amp; video</v>
      </c>
      <c r="R362" t="str">
        <f t="shared" si="38"/>
        <v>documentary</v>
      </c>
      <c r="S362" s="12">
        <f t="shared" si="39"/>
        <v>42163.897916666669</v>
      </c>
      <c r="T362" s="12">
        <f t="shared" si="40"/>
        <v>42208.132638888885</v>
      </c>
      <c r="U362" s="14" t="str">
        <f t="shared" si="41"/>
        <v>Jun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5"/>
        <v>111.07699999999998</v>
      </c>
      <c r="P363">
        <f t="shared" si="43"/>
        <v>98.870056497175142</v>
      </c>
      <c r="Q363" t="str">
        <f t="shared" si="37"/>
        <v>film &amp; video</v>
      </c>
      <c r="R363" t="str">
        <f t="shared" si="38"/>
        <v>documentary</v>
      </c>
      <c r="S363" s="12">
        <f t="shared" si="39"/>
        <v>41936.001226851848</v>
      </c>
      <c r="T363" s="12">
        <f t="shared" si="40"/>
        <v>41966.042893518519</v>
      </c>
      <c r="U363" s="14" t="str">
        <f t="shared" si="41"/>
        <v>Oct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5"/>
        <v>124.15933781686496</v>
      </c>
      <c r="P364">
        <f t="shared" si="43"/>
        <v>112.38372093023256</v>
      </c>
      <c r="Q364" t="str">
        <f t="shared" si="37"/>
        <v>film &amp; video</v>
      </c>
      <c r="R364" t="str">
        <f t="shared" si="38"/>
        <v>documentary</v>
      </c>
      <c r="S364" s="12">
        <f t="shared" si="39"/>
        <v>41837.210543981484</v>
      </c>
      <c r="T364" s="12">
        <f t="shared" si="40"/>
        <v>41859</v>
      </c>
      <c r="U364" s="14" t="str">
        <f t="shared" si="41"/>
        <v>Jul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5"/>
        <v>101.33333333333334</v>
      </c>
      <c r="P365">
        <f t="shared" si="43"/>
        <v>343.26923076923077</v>
      </c>
      <c r="Q365" t="str">
        <f t="shared" si="37"/>
        <v>film &amp; video</v>
      </c>
      <c r="R365" t="str">
        <f t="shared" si="38"/>
        <v>documentary</v>
      </c>
      <c r="S365" s="12">
        <f t="shared" si="39"/>
        <v>40255.744629629626</v>
      </c>
      <c r="T365" s="12">
        <f t="shared" si="40"/>
        <v>40300.806944444441</v>
      </c>
      <c r="U365" s="14" t="str">
        <f t="shared" si="41"/>
        <v>Mar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5"/>
        <v>110.16142857142856</v>
      </c>
      <c r="P366">
        <f t="shared" si="43"/>
        <v>61.946902654867259</v>
      </c>
      <c r="Q366" t="str">
        <f t="shared" si="37"/>
        <v>film &amp; video</v>
      </c>
      <c r="R366" t="str">
        <f t="shared" si="38"/>
        <v>documentary</v>
      </c>
      <c r="S366" s="12">
        <f t="shared" si="39"/>
        <v>41780.859629629631</v>
      </c>
      <c r="T366" s="12">
        <f t="shared" si="40"/>
        <v>41811.165972222225</v>
      </c>
      <c r="U366" s="14" t="str">
        <f t="shared" si="41"/>
        <v>May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5"/>
        <v>103.97333333333334</v>
      </c>
      <c r="P367">
        <f t="shared" si="43"/>
        <v>230.76923076923077</v>
      </c>
      <c r="Q367" t="str">
        <f t="shared" si="37"/>
        <v>film &amp; video</v>
      </c>
      <c r="R367" t="str">
        <f t="shared" si="38"/>
        <v>documentary</v>
      </c>
      <c r="S367" s="12">
        <f t="shared" si="39"/>
        <v>41668.606469907405</v>
      </c>
      <c r="T367" s="12">
        <f t="shared" si="40"/>
        <v>41698.606469907405</v>
      </c>
      <c r="U367" s="14" t="str">
        <f t="shared" si="41"/>
        <v>Jan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5"/>
        <v>101.31578947368421</v>
      </c>
      <c r="P368">
        <f t="shared" si="43"/>
        <v>283.58208955223881</v>
      </c>
      <c r="Q368" t="str">
        <f t="shared" si="37"/>
        <v>film &amp; video</v>
      </c>
      <c r="R368" t="str">
        <f t="shared" si="38"/>
        <v>documentary</v>
      </c>
      <c r="S368" s="12">
        <f t="shared" si="39"/>
        <v>41019.793032407404</v>
      </c>
      <c r="T368" s="12">
        <f t="shared" si="40"/>
        <v>41049.793032407404</v>
      </c>
      <c r="U368" s="14" t="str">
        <f t="shared" si="41"/>
        <v>Apr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5"/>
        <v>103.3501</v>
      </c>
      <c r="P369">
        <f t="shared" si="43"/>
        <v>84.033613445378151</v>
      </c>
      <c r="Q369" t="str">
        <f t="shared" si="37"/>
        <v>film &amp; video</v>
      </c>
      <c r="R369" t="str">
        <f t="shared" si="38"/>
        <v>documentary</v>
      </c>
      <c r="S369" s="12">
        <f t="shared" si="39"/>
        <v>41355.577291666668</v>
      </c>
      <c r="T369" s="12">
        <f t="shared" si="40"/>
        <v>41395.207638888889</v>
      </c>
      <c r="U369" s="14" t="str">
        <f t="shared" si="41"/>
        <v>Mar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5"/>
        <v>104.11200000000001</v>
      </c>
      <c r="P370">
        <f t="shared" si="43"/>
        <v>78.616352201257868</v>
      </c>
      <c r="Q370" t="str">
        <f t="shared" si="37"/>
        <v>film &amp; video</v>
      </c>
      <c r="R370" t="str">
        <f t="shared" si="38"/>
        <v>documentary</v>
      </c>
      <c r="S370" s="12">
        <f t="shared" si="39"/>
        <v>42043.605578703704</v>
      </c>
      <c r="T370" s="12">
        <f t="shared" si="40"/>
        <v>42078.563912037032</v>
      </c>
      <c r="U370" s="14" t="str">
        <f t="shared" si="41"/>
        <v>Feb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5"/>
        <v>110.15569230769231</v>
      </c>
      <c r="P371">
        <f t="shared" si="43"/>
        <v>38.922155688622752</v>
      </c>
      <c r="Q371" t="str">
        <f t="shared" si="37"/>
        <v>film &amp; video</v>
      </c>
      <c r="R371" t="str">
        <f t="shared" si="38"/>
        <v>documentary</v>
      </c>
      <c r="S371" s="12">
        <f t="shared" si="39"/>
        <v>40893.551724537036</v>
      </c>
      <c r="T371" s="12">
        <f t="shared" si="40"/>
        <v>40923.551724537036</v>
      </c>
      <c r="U371" s="14" t="str">
        <f t="shared" si="41"/>
        <v>Dec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5"/>
        <v>122.02</v>
      </c>
      <c r="P372">
        <f t="shared" si="43"/>
        <v>581.39534883720933</v>
      </c>
      <c r="Q372" t="str">
        <f t="shared" si="37"/>
        <v>film &amp; video</v>
      </c>
      <c r="R372" t="str">
        <f t="shared" si="38"/>
        <v>documentary</v>
      </c>
      <c r="S372" s="12">
        <f t="shared" si="39"/>
        <v>42711.795138888891</v>
      </c>
      <c r="T372" s="12">
        <f t="shared" si="40"/>
        <v>42741.795138888891</v>
      </c>
      <c r="U372" s="14" t="str">
        <f t="shared" si="41"/>
        <v>Dec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5"/>
        <v>114.16866666666667</v>
      </c>
      <c r="P373">
        <f t="shared" si="43"/>
        <v>141.24293785310735</v>
      </c>
      <c r="Q373" t="str">
        <f t="shared" si="37"/>
        <v>film &amp; video</v>
      </c>
      <c r="R373" t="str">
        <f t="shared" si="38"/>
        <v>documentary</v>
      </c>
      <c r="S373" s="12">
        <f t="shared" si="39"/>
        <v>41261.767812500002</v>
      </c>
      <c r="T373" s="12">
        <f t="shared" si="40"/>
        <v>41306.767812500002</v>
      </c>
      <c r="U373" s="14" t="str">
        <f t="shared" si="41"/>
        <v>Dec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5"/>
        <v>125.33333333333334</v>
      </c>
      <c r="P374">
        <f t="shared" si="43"/>
        <v>33.333333333333336</v>
      </c>
      <c r="Q374" t="str">
        <f t="shared" si="37"/>
        <v>film &amp; video</v>
      </c>
      <c r="R374" t="str">
        <f t="shared" si="38"/>
        <v>documentary</v>
      </c>
      <c r="S374" s="12">
        <f t="shared" si="39"/>
        <v>42425.576898148152</v>
      </c>
      <c r="T374" s="12">
        <f t="shared" si="40"/>
        <v>42465.666666666672</v>
      </c>
      <c r="U374" s="14" t="str">
        <f t="shared" si="41"/>
        <v>Feb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5"/>
        <v>106.66666666666667</v>
      </c>
      <c r="P375">
        <f t="shared" si="43"/>
        <v>84.269662921348313</v>
      </c>
      <c r="Q375" t="str">
        <f t="shared" si="37"/>
        <v>film &amp; video</v>
      </c>
      <c r="R375" t="str">
        <f t="shared" si="38"/>
        <v>documentary</v>
      </c>
      <c r="S375" s="12">
        <f t="shared" si="39"/>
        <v>41078.91201388889</v>
      </c>
      <c r="T375" s="12">
        <f t="shared" si="40"/>
        <v>41108.91201388889</v>
      </c>
      <c r="U375" s="14" t="str">
        <f t="shared" si="41"/>
        <v>Jun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5"/>
        <v>130.65</v>
      </c>
      <c r="P376">
        <f t="shared" si="43"/>
        <v>34.482758620689658</v>
      </c>
      <c r="Q376" t="str">
        <f t="shared" si="37"/>
        <v>film &amp; video</v>
      </c>
      <c r="R376" t="str">
        <f t="shared" si="38"/>
        <v>documentary</v>
      </c>
      <c r="S376" s="12">
        <f t="shared" si="39"/>
        <v>40757.889247685183</v>
      </c>
      <c r="T376" s="12">
        <f t="shared" si="40"/>
        <v>40802.889247685183</v>
      </c>
      <c r="U376" s="14" t="str">
        <f t="shared" si="41"/>
        <v>Aug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5"/>
        <v>120</v>
      </c>
      <c r="P377">
        <f t="shared" si="43"/>
        <v>35.714285714285715</v>
      </c>
      <c r="Q377" t="str">
        <f t="shared" si="37"/>
        <v>film &amp; video</v>
      </c>
      <c r="R377" t="str">
        <f t="shared" si="38"/>
        <v>documentary</v>
      </c>
      <c r="S377" s="12">
        <f t="shared" si="39"/>
        <v>41657.985081018516</v>
      </c>
      <c r="T377" s="12">
        <f t="shared" si="40"/>
        <v>41699.720833333333</v>
      </c>
      <c r="U377" s="14" t="str">
        <f t="shared" si="41"/>
        <v>Jan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5"/>
        <v>105.9591836734694</v>
      </c>
      <c r="P378">
        <f t="shared" si="43"/>
        <v>51.041666666666664</v>
      </c>
      <c r="Q378" t="str">
        <f t="shared" si="37"/>
        <v>film &amp; video</v>
      </c>
      <c r="R378" t="str">
        <f t="shared" si="38"/>
        <v>documentary</v>
      </c>
      <c r="S378" s="12">
        <f t="shared" si="39"/>
        <v>42576.452731481477</v>
      </c>
      <c r="T378" s="12">
        <f t="shared" si="40"/>
        <v>42607.452731481477</v>
      </c>
      <c r="U378" s="14" t="str">
        <f t="shared" si="41"/>
        <v>Jul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5"/>
        <v>114.39999999999999</v>
      </c>
      <c r="P379">
        <f t="shared" si="43"/>
        <v>90.225563909774436</v>
      </c>
      <c r="Q379" t="str">
        <f t="shared" si="37"/>
        <v>film &amp; video</v>
      </c>
      <c r="R379" t="str">
        <f t="shared" si="38"/>
        <v>documentary</v>
      </c>
      <c r="S379" s="12">
        <f t="shared" si="39"/>
        <v>42292.250787037032</v>
      </c>
      <c r="T379" s="12">
        <f t="shared" si="40"/>
        <v>42322.292361111111</v>
      </c>
      <c r="U379" s="14" t="str">
        <f t="shared" si="41"/>
        <v>Oct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5"/>
        <v>111.76666666666665</v>
      </c>
      <c r="P380">
        <f t="shared" si="43"/>
        <v>36.144578313253014</v>
      </c>
      <c r="Q380" t="str">
        <f t="shared" si="37"/>
        <v>film &amp; video</v>
      </c>
      <c r="R380" t="str">
        <f t="shared" si="38"/>
        <v>documentary</v>
      </c>
      <c r="S380" s="12">
        <f t="shared" si="39"/>
        <v>42370.571851851855</v>
      </c>
      <c r="T380" s="12">
        <f t="shared" si="40"/>
        <v>42394.994444444441</v>
      </c>
      <c r="U380" s="14" t="str">
        <f t="shared" si="41"/>
        <v>Jan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5"/>
        <v>116.08000000000001</v>
      </c>
      <c r="P381">
        <f t="shared" si="43"/>
        <v>100.67114093959732</v>
      </c>
      <c r="Q381" t="str">
        <f t="shared" si="37"/>
        <v>film &amp; video</v>
      </c>
      <c r="R381" t="str">
        <f t="shared" si="38"/>
        <v>documentary</v>
      </c>
      <c r="S381" s="12">
        <f t="shared" si="39"/>
        <v>40987.688333333332</v>
      </c>
      <c r="T381" s="12">
        <f t="shared" si="40"/>
        <v>41032.688333333332</v>
      </c>
      <c r="U381" s="14" t="str">
        <f t="shared" si="41"/>
        <v>Mar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5"/>
        <v>141.5</v>
      </c>
      <c r="P382">
        <f t="shared" si="43"/>
        <v>81.632653061224488</v>
      </c>
      <c r="Q382" t="str">
        <f t="shared" si="37"/>
        <v>film &amp; video</v>
      </c>
      <c r="R382" t="str">
        <f t="shared" si="38"/>
        <v>documentary</v>
      </c>
      <c r="S382" s="12">
        <f t="shared" si="39"/>
        <v>42367.719814814816</v>
      </c>
      <c r="T382" s="12">
        <f t="shared" si="40"/>
        <v>42392.719814814816</v>
      </c>
      <c r="U382" s="14" t="str">
        <f t="shared" si="41"/>
        <v>Dec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5"/>
        <v>104.72999999999999</v>
      </c>
      <c r="P383">
        <f t="shared" si="43"/>
        <v>99.601593625498012</v>
      </c>
      <c r="Q383" t="str">
        <f t="shared" si="37"/>
        <v>film &amp; video</v>
      </c>
      <c r="R383" t="str">
        <f t="shared" si="38"/>
        <v>documentary</v>
      </c>
      <c r="S383" s="12">
        <f t="shared" si="39"/>
        <v>41085.698113425926</v>
      </c>
      <c r="T383" s="12">
        <f t="shared" si="40"/>
        <v>41120.208333333336</v>
      </c>
      <c r="U383" s="14" t="str">
        <f t="shared" si="41"/>
        <v>Jun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5"/>
        <v>255.83333333333331</v>
      </c>
      <c r="P384">
        <f t="shared" si="43"/>
        <v>27.272727272727273</v>
      </c>
      <c r="Q384" t="str">
        <f t="shared" si="37"/>
        <v>film &amp; video</v>
      </c>
      <c r="R384" t="str">
        <f t="shared" si="38"/>
        <v>documentary</v>
      </c>
      <c r="S384" s="12">
        <f t="shared" si="39"/>
        <v>41144.709490740745</v>
      </c>
      <c r="T384" s="12">
        <f t="shared" si="40"/>
        <v>41158.709490740745</v>
      </c>
      <c r="U384" s="14" t="str">
        <f t="shared" si="41"/>
        <v>Aug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5"/>
        <v>206.70670670670671</v>
      </c>
      <c r="P385">
        <f t="shared" si="43"/>
        <v>20.8125</v>
      </c>
      <c r="Q385" t="str">
        <f t="shared" si="37"/>
        <v>film &amp; video</v>
      </c>
      <c r="R385" t="str">
        <f t="shared" si="38"/>
        <v>documentary</v>
      </c>
      <c r="S385" s="12">
        <f t="shared" si="39"/>
        <v>41755.117581018516</v>
      </c>
      <c r="T385" s="12">
        <f t="shared" si="40"/>
        <v>41778.117581018516</v>
      </c>
      <c r="U385" s="14" t="str">
        <f t="shared" si="41"/>
        <v>Apr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5"/>
        <v>112.105</v>
      </c>
      <c r="P386">
        <f t="shared" si="43"/>
        <v>52.219321148825067</v>
      </c>
      <c r="Q386" t="str">
        <f t="shared" si="37"/>
        <v>film &amp; video</v>
      </c>
      <c r="R386" t="str">
        <f t="shared" si="38"/>
        <v>documentary</v>
      </c>
      <c r="S386" s="12">
        <f t="shared" si="39"/>
        <v>41980.781793981485</v>
      </c>
      <c r="T386" s="12">
        <f t="shared" si="40"/>
        <v>42010.781793981485</v>
      </c>
      <c r="U386" s="14" t="str">
        <f t="shared" si="41"/>
        <v>Dec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4">E387/D387 * 100</f>
        <v>105.982</v>
      </c>
      <c r="P387">
        <f t="shared" si="43"/>
        <v>105.48523206751055</v>
      </c>
      <c r="Q387" t="str">
        <f t="shared" ref="Q387:Q450" si="45">LEFT(N387,FIND("/",N387) -1)</f>
        <v>film &amp; video</v>
      </c>
      <c r="R387" t="str">
        <f t="shared" ref="R387:R450" si="46">RIGHT(N387,LEN(N387)-FIND("/",N387))</f>
        <v>documentary</v>
      </c>
      <c r="S387" s="12">
        <f t="shared" ref="S387:U450" si="47">(((J387/60)/60)/24)+DATE(1970,1,1)</f>
        <v>41934.584502314814</v>
      </c>
      <c r="T387" s="12">
        <f t="shared" ref="T387:V450" si="48">(((I387/60)/60)/24)+DATE(1970,1,1)</f>
        <v>41964.626168981486</v>
      </c>
      <c r="U387" s="14" t="str">
        <f t="shared" ref="U387:U450" si="49">TEXT(S387, "mmm")</f>
        <v>Oct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4"/>
        <v>100.16666666666667</v>
      </c>
      <c r="P388">
        <f t="shared" si="43"/>
        <v>46.153846153846153</v>
      </c>
      <c r="Q388" t="str">
        <f t="shared" si="45"/>
        <v>film &amp; video</v>
      </c>
      <c r="R388" t="str">
        <f t="shared" si="46"/>
        <v>documentary</v>
      </c>
      <c r="S388" s="12">
        <f t="shared" si="47"/>
        <v>42211.951284722221</v>
      </c>
      <c r="T388" s="12">
        <f t="shared" si="48"/>
        <v>42226.951284722221</v>
      </c>
      <c r="U388" s="14" t="str">
        <f t="shared" si="49"/>
        <v>Jul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4"/>
        <v>213.98947368421051</v>
      </c>
      <c r="P389">
        <f t="shared" si="43"/>
        <v>67.615658362989322</v>
      </c>
      <c r="Q389" t="str">
        <f t="shared" si="45"/>
        <v>film &amp; video</v>
      </c>
      <c r="R389" t="str">
        <f t="shared" si="46"/>
        <v>documentary</v>
      </c>
      <c r="S389" s="12">
        <f t="shared" si="47"/>
        <v>42200.67659722222</v>
      </c>
      <c r="T389" s="12">
        <f t="shared" si="48"/>
        <v>42231.25</v>
      </c>
      <c r="U389" s="14" t="str">
        <f t="shared" si="49"/>
        <v>Jul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4"/>
        <v>126.16000000000001</v>
      </c>
      <c r="P390">
        <f t="shared" si="43"/>
        <v>70.422535211267601</v>
      </c>
      <c r="Q390" t="str">
        <f t="shared" si="45"/>
        <v>film &amp; video</v>
      </c>
      <c r="R390" t="str">
        <f t="shared" si="46"/>
        <v>documentary</v>
      </c>
      <c r="S390" s="12">
        <f t="shared" si="47"/>
        <v>42549.076157407413</v>
      </c>
      <c r="T390" s="12">
        <f t="shared" si="48"/>
        <v>42579.076157407413</v>
      </c>
      <c r="U390" s="14" t="str">
        <f t="shared" si="49"/>
        <v>Jun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4"/>
        <v>181.53547058823528</v>
      </c>
      <c r="P391">
        <f t="shared" si="43"/>
        <v>45.033112582781456</v>
      </c>
      <c r="Q391" t="str">
        <f t="shared" si="45"/>
        <v>film &amp; video</v>
      </c>
      <c r="R391" t="str">
        <f t="shared" si="46"/>
        <v>documentary</v>
      </c>
      <c r="S391" s="12">
        <f t="shared" si="47"/>
        <v>41674.063078703701</v>
      </c>
      <c r="T391" s="12">
        <f t="shared" si="48"/>
        <v>41705.957638888889</v>
      </c>
      <c r="U391" s="14" t="str">
        <f t="shared" si="49"/>
        <v>Feb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4"/>
        <v>100</v>
      </c>
      <c r="P392">
        <f t="shared" si="43"/>
        <v>71.428571428571431</v>
      </c>
      <c r="Q392" t="str">
        <f t="shared" si="45"/>
        <v>film &amp; video</v>
      </c>
      <c r="R392" t="str">
        <f t="shared" si="46"/>
        <v>documentary</v>
      </c>
      <c r="S392" s="12">
        <f t="shared" si="47"/>
        <v>42112.036712962959</v>
      </c>
      <c r="T392" s="12">
        <f t="shared" si="48"/>
        <v>42132.036712962959</v>
      </c>
      <c r="U392" s="14" t="str">
        <f t="shared" si="49"/>
        <v>Apr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4"/>
        <v>100.61</v>
      </c>
      <c r="P393">
        <f t="shared" si="43"/>
        <v>103.62694300518135</v>
      </c>
      <c r="Q393" t="str">
        <f t="shared" si="45"/>
        <v>film &amp; video</v>
      </c>
      <c r="R393" t="str">
        <f t="shared" si="46"/>
        <v>documentary</v>
      </c>
      <c r="S393" s="12">
        <f t="shared" si="47"/>
        <v>40865.042256944449</v>
      </c>
      <c r="T393" s="12">
        <f t="shared" si="48"/>
        <v>40895.040972222225</v>
      </c>
      <c r="U393" s="14" t="str">
        <f t="shared" si="49"/>
        <v>Nov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4"/>
        <v>100.9027027027027</v>
      </c>
      <c r="P394">
        <f t="shared" si="43"/>
        <v>89.805825242718441</v>
      </c>
      <c r="Q394" t="str">
        <f t="shared" si="45"/>
        <v>film &amp; video</v>
      </c>
      <c r="R394" t="str">
        <f t="shared" si="46"/>
        <v>documentary</v>
      </c>
      <c r="S394" s="12">
        <f t="shared" si="47"/>
        <v>40763.717256944445</v>
      </c>
      <c r="T394" s="12">
        <f t="shared" si="48"/>
        <v>40794.125</v>
      </c>
      <c r="U394" s="14" t="str">
        <f t="shared" si="49"/>
        <v>Aug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4"/>
        <v>110.446</v>
      </c>
      <c r="P395">
        <f t="shared" si="43"/>
        <v>142.45014245014244</v>
      </c>
      <c r="Q395" t="str">
        <f t="shared" si="45"/>
        <v>film &amp; video</v>
      </c>
      <c r="R395" t="str">
        <f t="shared" si="46"/>
        <v>documentary</v>
      </c>
      <c r="S395" s="12">
        <f t="shared" si="47"/>
        <v>41526.708935185183</v>
      </c>
      <c r="T395" s="12">
        <f t="shared" si="48"/>
        <v>41557.708935185183</v>
      </c>
      <c r="U395" s="14" t="str">
        <f t="shared" si="49"/>
        <v>Sep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4"/>
        <v>111.8936170212766</v>
      </c>
      <c r="P396">
        <f t="shared" si="43"/>
        <v>94</v>
      </c>
      <c r="Q396" t="str">
        <f t="shared" si="45"/>
        <v>film &amp; video</v>
      </c>
      <c r="R396" t="str">
        <f t="shared" si="46"/>
        <v>documentary</v>
      </c>
      <c r="S396" s="12">
        <f t="shared" si="47"/>
        <v>42417.818078703705</v>
      </c>
      <c r="T396" s="12">
        <f t="shared" si="48"/>
        <v>42477.776412037041</v>
      </c>
      <c r="U396" s="14" t="str">
        <f t="shared" si="49"/>
        <v>Feb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4"/>
        <v>108.04450000000001</v>
      </c>
      <c r="P397">
        <f t="shared" si="43"/>
        <v>54.347826086956523</v>
      </c>
      <c r="Q397" t="str">
        <f t="shared" si="45"/>
        <v>film &amp; video</v>
      </c>
      <c r="R397" t="str">
        <f t="shared" si="46"/>
        <v>documentary</v>
      </c>
      <c r="S397" s="12">
        <f t="shared" si="47"/>
        <v>40990.909259259257</v>
      </c>
      <c r="T397" s="12">
        <f t="shared" si="48"/>
        <v>41026.897222222222</v>
      </c>
      <c r="U397" s="14" t="str">
        <f t="shared" si="49"/>
        <v>Mar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4"/>
        <v>106.66666666666667</v>
      </c>
      <c r="P398">
        <f t="shared" si="43"/>
        <v>76.530612244897952</v>
      </c>
      <c r="Q398" t="str">
        <f t="shared" si="45"/>
        <v>film &amp; video</v>
      </c>
      <c r="R398" t="str">
        <f t="shared" si="46"/>
        <v>documentary</v>
      </c>
      <c r="S398" s="12">
        <f t="shared" si="47"/>
        <v>41082.564884259256</v>
      </c>
      <c r="T398" s="12">
        <f t="shared" si="48"/>
        <v>41097.564884259256</v>
      </c>
      <c r="U398" s="14" t="str">
        <f t="shared" si="49"/>
        <v>Jun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4"/>
        <v>103.90027322404372</v>
      </c>
      <c r="P399">
        <f t="shared" si="43"/>
        <v>54.340611353711793</v>
      </c>
      <c r="Q399" t="str">
        <f t="shared" si="45"/>
        <v>film &amp; video</v>
      </c>
      <c r="R399" t="str">
        <f t="shared" si="46"/>
        <v>documentary</v>
      </c>
      <c r="S399" s="12">
        <f t="shared" si="47"/>
        <v>40379.776435185187</v>
      </c>
      <c r="T399" s="12">
        <f t="shared" si="48"/>
        <v>40422.155555555553</v>
      </c>
      <c r="U399" s="14" t="str">
        <f t="shared" si="49"/>
        <v>Jul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4"/>
        <v>125.16000000000001</v>
      </c>
      <c r="P400">
        <f t="shared" si="43"/>
        <v>111.94029850746269</v>
      </c>
      <c r="Q400" t="str">
        <f t="shared" si="45"/>
        <v>film &amp; video</v>
      </c>
      <c r="R400" t="str">
        <f t="shared" si="46"/>
        <v>documentary</v>
      </c>
      <c r="S400" s="12">
        <f t="shared" si="47"/>
        <v>42078.793124999997</v>
      </c>
      <c r="T400" s="12">
        <f t="shared" si="48"/>
        <v>42123.793124999997</v>
      </c>
      <c r="U400" s="14" t="str">
        <f t="shared" si="49"/>
        <v>Mar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4"/>
        <v>106.80499999999999</v>
      </c>
      <c r="P401">
        <f t="shared" si="43"/>
        <v>210.52631578947367</v>
      </c>
      <c r="Q401" t="str">
        <f t="shared" si="45"/>
        <v>film &amp; video</v>
      </c>
      <c r="R401" t="str">
        <f t="shared" si="46"/>
        <v>documentary</v>
      </c>
      <c r="S401" s="12">
        <f t="shared" si="47"/>
        <v>42687.875775462962</v>
      </c>
      <c r="T401" s="12">
        <f t="shared" si="48"/>
        <v>42718.5</v>
      </c>
      <c r="U401" s="14" t="str">
        <f t="shared" si="49"/>
        <v>Nov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4"/>
        <v>112.30249999999999</v>
      </c>
      <c r="P402">
        <f t="shared" si="43"/>
        <v>161.29032258064515</v>
      </c>
      <c r="Q402" t="str">
        <f t="shared" si="45"/>
        <v>film &amp; video</v>
      </c>
      <c r="R402" t="str">
        <f t="shared" si="46"/>
        <v>documentary</v>
      </c>
      <c r="S402" s="12">
        <f t="shared" si="47"/>
        <v>41745.635960648149</v>
      </c>
      <c r="T402" s="12">
        <f t="shared" si="48"/>
        <v>41776.145833333336</v>
      </c>
      <c r="U402" s="14" t="str">
        <f t="shared" si="49"/>
        <v>Apr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4"/>
        <v>103.812</v>
      </c>
      <c r="P403">
        <f t="shared" si="43"/>
        <v>684.93150684931504</v>
      </c>
      <c r="Q403" t="str">
        <f t="shared" si="45"/>
        <v>film &amp; video</v>
      </c>
      <c r="R403" t="str">
        <f t="shared" si="46"/>
        <v>documentary</v>
      </c>
      <c r="S403" s="12">
        <f t="shared" si="47"/>
        <v>40732.842245370368</v>
      </c>
      <c r="T403" s="12">
        <f t="shared" si="48"/>
        <v>40762.842245370368</v>
      </c>
      <c r="U403" s="14" t="str">
        <f t="shared" si="49"/>
        <v>Jul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4"/>
        <v>141.65</v>
      </c>
      <c r="P404">
        <f t="shared" si="43"/>
        <v>46.511627906976742</v>
      </c>
      <c r="Q404" t="str">
        <f t="shared" si="45"/>
        <v>film &amp; video</v>
      </c>
      <c r="R404" t="str">
        <f t="shared" si="46"/>
        <v>documentary</v>
      </c>
      <c r="S404" s="12">
        <f t="shared" si="47"/>
        <v>42292.539548611108</v>
      </c>
      <c r="T404" s="12">
        <f t="shared" si="48"/>
        <v>42313.58121527778</v>
      </c>
      <c r="U404" s="14" t="str">
        <f t="shared" si="49"/>
        <v>Oct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4"/>
        <v>105.25999999999999</v>
      </c>
      <c r="P405">
        <f t="shared" si="43"/>
        <v>71.428571428571431</v>
      </c>
      <c r="Q405" t="str">
        <f t="shared" si="45"/>
        <v>film &amp; video</v>
      </c>
      <c r="R405" t="str">
        <f t="shared" si="46"/>
        <v>documentary</v>
      </c>
      <c r="S405" s="12">
        <f t="shared" si="47"/>
        <v>40718.310659722221</v>
      </c>
      <c r="T405" s="12">
        <f t="shared" si="48"/>
        <v>40765.297222222223</v>
      </c>
      <c r="U405" s="14" t="str">
        <f t="shared" si="49"/>
        <v>Jun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4"/>
        <v>103.09142857142857</v>
      </c>
      <c r="P406">
        <f t="shared" si="43"/>
        <v>129.15129151291512</v>
      </c>
      <c r="Q406" t="str">
        <f t="shared" si="45"/>
        <v>film &amp; video</v>
      </c>
      <c r="R406" t="str">
        <f t="shared" si="46"/>
        <v>documentary</v>
      </c>
      <c r="S406" s="12">
        <f t="shared" si="47"/>
        <v>41646.628032407411</v>
      </c>
      <c r="T406" s="12">
        <f t="shared" si="48"/>
        <v>41675.961111111108</v>
      </c>
      <c r="U406" s="14" t="str">
        <f t="shared" si="49"/>
        <v>Jan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4"/>
        <v>107.65957446808511</v>
      </c>
      <c r="P407">
        <f t="shared" si="43"/>
        <v>51.272727272727273</v>
      </c>
      <c r="Q407" t="str">
        <f t="shared" si="45"/>
        <v>film &amp; video</v>
      </c>
      <c r="R407" t="str">
        <f t="shared" si="46"/>
        <v>documentary</v>
      </c>
      <c r="S407" s="12">
        <f t="shared" si="47"/>
        <v>41674.08494212963</v>
      </c>
      <c r="T407" s="12">
        <f t="shared" si="48"/>
        <v>41704.08494212963</v>
      </c>
      <c r="U407" s="14" t="str">
        <f t="shared" si="49"/>
        <v>Feb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4"/>
        <v>107.70464285714286</v>
      </c>
      <c r="P408">
        <f t="shared" si="43"/>
        <v>80</v>
      </c>
      <c r="Q408" t="str">
        <f t="shared" si="45"/>
        <v>film &amp; video</v>
      </c>
      <c r="R408" t="str">
        <f t="shared" si="46"/>
        <v>documentary</v>
      </c>
      <c r="S408" s="12">
        <f t="shared" si="47"/>
        <v>40638.162465277775</v>
      </c>
      <c r="T408" s="12">
        <f t="shared" si="48"/>
        <v>40672.249305555553</v>
      </c>
      <c r="U408" s="14" t="str">
        <f t="shared" si="49"/>
        <v>Apr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4"/>
        <v>101.55000000000001</v>
      </c>
      <c r="P409">
        <f t="shared" si="43"/>
        <v>90.909090909090907</v>
      </c>
      <c r="Q409" t="str">
        <f t="shared" si="45"/>
        <v>film &amp; video</v>
      </c>
      <c r="R409" t="str">
        <f t="shared" si="46"/>
        <v>documentary</v>
      </c>
      <c r="S409" s="12">
        <f t="shared" si="47"/>
        <v>40806.870949074073</v>
      </c>
      <c r="T409" s="12">
        <f t="shared" si="48"/>
        <v>40866.912615740745</v>
      </c>
      <c r="U409" s="14" t="str">
        <f t="shared" si="49"/>
        <v>Sep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4"/>
        <v>101.43766666666667</v>
      </c>
      <c r="P410">
        <f t="shared" si="43"/>
        <v>157.89473684210526</v>
      </c>
      <c r="Q410" t="str">
        <f t="shared" si="45"/>
        <v>film &amp; video</v>
      </c>
      <c r="R410" t="str">
        <f t="shared" si="46"/>
        <v>documentary</v>
      </c>
      <c r="S410" s="12">
        <f t="shared" si="47"/>
        <v>41543.735995370371</v>
      </c>
      <c r="T410" s="12">
        <f t="shared" si="48"/>
        <v>41583.777662037035</v>
      </c>
      <c r="U410" s="14" t="str">
        <f t="shared" si="49"/>
        <v>Sep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4"/>
        <v>136.80000000000001</v>
      </c>
      <c r="P411">
        <f t="shared" si="43"/>
        <v>33.333333333333336</v>
      </c>
      <c r="Q411" t="str">
        <f t="shared" si="45"/>
        <v>film &amp; video</v>
      </c>
      <c r="R411" t="str">
        <f t="shared" si="46"/>
        <v>documentary</v>
      </c>
      <c r="S411" s="12">
        <f t="shared" si="47"/>
        <v>42543.862777777773</v>
      </c>
      <c r="T411" s="12">
        <f t="shared" si="48"/>
        <v>42573.862777777773</v>
      </c>
      <c r="U411" s="14" t="str">
        <f t="shared" si="49"/>
        <v>Jun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4"/>
        <v>128.29999999999998</v>
      </c>
      <c r="P412">
        <f t="shared" si="43"/>
        <v>142.85714285714286</v>
      </c>
      <c r="Q412" t="str">
        <f t="shared" si="45"/>
        <v>film &amp; video</v>
      </c>
      <c r="R412" t="str">
        <f t="shared" si="46"/>
        <v>documentary</v>
      </c>
      <c r="S412" s="12">
        <f t="shared" si="47"/>
        <v>42113.981446759266</v>
      </c>
      <c r="T412" s="12">
        <f t="shared" si="48"/>
        <v>42173.981446759266</v>
      </c>
      <c r="U412" s="14" t="str">
        <f t="shared" si="49"/>
        <v>Apr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4"/>
        <v>101.05</v>
      </c>
      <c r="P413">
        <f t="shared" si="43"/>
        <v>124.48132780082987</v>
      </c>
      <c r="Q413" t="str">
        <f t="shared" si="45"/>
        <v>film &amp; video</v>
      </c>
      <c r="R413" t="str">
        <f t="shared" si="46"/>
        <v>documentary</v>
      </c>
      <c r="S413" s="12">
        <f t="shared" si="47"/>
        <v>41598.17597222222</v>
      </c>
      <c r="T413" s="12">
        <f t="shared" si="48"/>
        <v>41630.208333333336</v>
      </c>
      <c r="U413" s="14" t="str">
        <f t="shared" si="49"/>
        <v>Nov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4"/>
        <v>126.84</v>
      </c>
      <c r="P414">
        <f t="shared" si="43"/>
        <v>45.454545454545453</v>
      </c>
      <c r="Q414" t="str">
        <f t="shared" si="45"/>
        <v>film &amp; video</v>
      </c>
      <c r="R414" t="str">
        <f t="shared" si="46"/>
        <v>documentary</v>
      </c>
      <c r="S414" s="12">
        <f t="shared" si="47"/>
        <v>41099.742800925924</v>
      </c>
      <c r="T414" s="12">
        <f t="shared" si="48"/>
        <v>41115.742800925924</v>
      </c>
      <c r="U414" s="14" t="str">
        <f t="shared" si="49"/>
        <v>Jul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4"/>
        <v>105.0859375</v>
      </c>
      <c r="P415">
        <f t="shared" si="43"/>
        <v>74.853801169590639</v>
      </c>
      <c r="Q415" t="str">
        <f t="shared" si="45"/>
        <v>film &amp; video</v>
      </c>
      <c r="R415" t="str">
        <f t="shared" si="46"/>
        <v>documentary</v>
      </c>
      <c r="S415" s="12">
        <f t="shared" si="47"/>
        <v>41079.877442129626</v>
      </c>
      <c r="T415" s="12">
        <f t="shared" si="48"/>
        <v>41109.877442129626</v>
      </c>
      <c r="U415" s="14" t="str">
        <f t="shared" si="49"/>
        <v>Jun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4"/>
        <v>102.85405405405406</v>
      </c>
      <c r="P416">
        <f t="shared" si="43"/>
        <v>88.942307692307693</v>
      </c>
      <c r="Q416" t="str">
        <f t="shared" si="45"/>
        <v>film &amp; video</v>
      </c>
      <c r="R416" t="str">
        <f t="shared" si="46"/>
        <v>documentary</v>
      </c>
      <c r="S416" s="12">
        <f t="shared" si="47"/>
        <v>41529.063252314816</v>
      </c>
      <c r="T416" s="12">
        <f t="shared" si="48"/>
        <v>41559.063252314816</v>
      </c>
      <c r="U416" s="14" t="str">
        <f t="shared" si="49"/>
        <v>Sep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4"/>
        <v>102.14714285714285</v>
      </c>
      <c r="P417">
        <f t="shared" si="43"/>
        <v>66.666666666666671</v>
      </c>
      <c r="Q417" t="str">
        <f t="shared" si="45"/>
        <v>film &amp; video</v>
      </c>
      <c r="R417" t="str">
        <f t="shared" si="46"/>
        <v>documentary</v>
      </c>
      <c r="S417" s="12">
        <f t="shared" si="47"/>
        <v>41904.851875</v>
      </c>
      <c r="T417" s="12">
        <f t="shared" si="48"/>
        <v>41929.5</v>
      </c>
      <c r="U417" s="14" t="str">
        <f t="shared" si="49"/>
        <v>Sep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4"/>
        <v>120.21700000000001</v>
      </c>
      <c r="P418">
        <f t="shared" si="43"/>
        <v>40</v>
      </c>
      <c r="Q418" t="str">
        <f t="shared" si="45"/>
        <v>film &amp; video</v>
      </c>
      <c r="R418" t="str">
        <f t="shared" si="46"/>
        <v>documentary</v>
      </c>
      <c r="S418" s="12">
        <f t="shared" si="47"/>
        <v>41648.396192129629</v>
      </c>
      <c r="T418" s="12">
        <f t="shared" si="48"/>
        <v>41678.396192129629</v>
      </c>
      <c r="U418" s="14" t="str">
        <f t="shared" si="49"/>
        <v>Jan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4"/>
        <v>100.24761904761905</v>
      </c>
      <c r="P419">
        <f t="shared" si="43"/>
        <v>201.92307692307693</v>
      </c>
      <c r="Q419" t="str">
        <f t="shared" si="45"/>
        <v>film &amp; video</v>
      </c>
      <c r="R419" t="str">
        <f t="shared" si="46"/>
        <v>documentary</v>
      </c>
      <c r="S419" s="12">
        <f t="shared" si="47"/>
        <v>41360.970601851855</v>
      </c>
      <c r="T419" s="12">
        <f t="shared" si="48"/>
        <v>41372.189583333333</v>
      </c>
      <c r="U419" s="14" t="str">
        <f t="shared" si="49"/>
        <v>Mar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4"/>
        <v>100.63392857142857</v>
      </c>
      <c r="P420">
        <f t="shared" si="43"/>
        <v>215.38461538461539</v>
      </c>
      <c r="Q420" t="str">
        <f t="shared" si="45"/>
        <v>film &amp; video</v>
      </c>
      <c r="R420" t="str">
        <f t="shared" si="46"/>
        <v>documentary</v>
      </c>
      <c r="S420" s="12">
        <f t="shared" si="47"/>
        <v>42178.282372685186</v>
      </c>
      <c r="T420" s="12">
        <f t="shared" si="48"/>
        <v>42208.282372685186</v>
      </c>
      <c r="U420" s="14" t="str">
        <f t="shared" si="49"/>
        <v>Jun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4"/>
        <v>100.4375</v>
      </c>
      <c r="P421">
        <f t="shared" si="43"/>
        <v>109.58904109589041</v>
      </c>
      <c r="Q421" t="str">
        <f t="shared" si="45"/>
        <v>film &amp; video</v>
      </c>
      <c r="R421" t="str">
        <f t="shared" si="46"/>
        <v>documentary</v>
      </c>
      <c r="S421" s="12">
        <f t="shared" si="47"/>
        <v>41394.842442129629</v>
      </c>
      <c r="T421" s="12">
        <f t="shared" si="48"/>
        <v>41454.842442129629</v>
      </c>
      <c r="U421" s="14" t="str">
        <f t="shared" si="49"/>
        <v>Apr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4"/>
        <v>0.43939393939393934</v>
      </c>
      <c r="P422">
        <f t="shared" si="43"/>
        <v>1100</v>
      </c>
      <c r="Q422" t="str">
        <f t="shared" si="45"/>
        <v>film &amp; video</v>
      </c>
      <c r="R422" t="str">
        <f t="shared" si="46"/>
        <v>animation</v>
      </c>
      <c r="S422" s="12">
        <f t="shared" si="47"/>
        <v>41682.23646990741</v>
      </c>
      <c r="T422" s="12">
        <f t="shared" si="48"/>
        <v>41712.194803240738</v>
      </c>
      <c r="U422" s="14" t="str">
        <f t="shared" si="49"/>
        <v>Feb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4"/>
        <v>2.0066666666666668</v>
      </c>
      <c r="P423">
        <f t="shared" si="43"/>
        <v>2500</v>
      </c>
      <c r="Q423" t="str">
        <f t="shared" si="45"/>
        <v>film &amp; video</v>
      </c>
      <c r="R423" t="str">
        <f t="shared" si="46"/>
        <v>animation</v>
      </c>
      <c r="S423" s="12">
        <f t="shared" si="47"/>
        <v>42177.491388888884</v>
      </c>
      <c r="T423" s="12">
        <f t="shared" si="48"/>
        <v>42237.491388888884</v>
      </c>
      <c r="U423" s="14" t="str">
        <f t="shared" si="49"/>
        <v>Jun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4"/>
        <v>1.075</v>
      </c>
      <c r="P424">
        <f t="shared" ref="P424:P487" si="50">D424 / L424</f>
        <v>3333.3333333333335</v>
      </c>
      <c r="Q424" t="str">
        <f t="shared" si="45"/>
        <v>film &amp; video</v>
      </c>
      <c r="R424" t="str">
        <f t="shared" si="46"/>
        <v>animation</v>
      </c>
      <c r="S424" s="12">
        <f t="shared" si="47"/>
        <v>41863.260381944441</v>
      </c>
      <c r="T424" s="12">
        <f t="shared" si="48"/>
        <v>41893.260381944441</v>
      </c>
      <c r="U424" s="14" t="str">
        <f t="shared" si="49"/>
        <v>Aug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4"/>
        <v>0.76500000000000001</v>
      </c>
      <c r="P425">
        <f t="shared" si="50"/>
        <v>1538.4615384615386</v>
      </c>
      <c r="Q425" t="str">
        <f t="shared" si="45"/>
        <v>film &amp; video</v>
      </c>
      <c r="R425" t="str">
        <f t="shared" si="46"/>
        <v>animation</v>
      </c>
      <c r="S425" s="12">
        <f t="shared" si="47"/>
        <v>41400.92627314815</v>
      </c>
      <c r="T425" s="12">
        <f t="shared" si="48"/>
        <v>41430.92627314815</v>
      </c>
      <c r="U425" s="14" t="str">
        <f t="shared" si="49"/>
        <v>May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4"/>
        <v>6.7966666666666677</v>
      </c>
      <c r="P426">
        <f t="shared" si="50"/>
        <v>600</v>
      </c>
      <c r="Q426" t="str">
        <f t="shared" si="45"/>
        <v>film &amp; video</v>
      </c>
      <c r="R426" t="str">
        <f t="shared" si="46"/>
        <v>animation</v>
      </c>
      <c r="S426" s="12">
        <f t="shared" si="47"/>
        <v>40934.376145833332</v>
      </c>
      <c r="T426" s="12">
        <f t="shared" si="48"/>
        <v>40994.334479166668</v>
      </c>
      <c r="U426" s="14" t="str">
        <f t="shared" si="49"/>
        <v>Jan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4"/>
        <v>1.2E-2</v>
      </c>
      <c r="P427">
        <f t="shared" si="50"/>
        <v>25000</v>
      </c>
      <c r="Q427" t="str">
        <f t="shared" si="45"/>
        <v>film &amp; video</v>
      </c>
      <c r="R427" t="str">
        <f t="shared" si="46"/>
        <v>animation</v>
      </c>
      <c r="S427" s="12">
        <f t="shared" si="47"/>
        <v>42275.861157407402</v>
      </c>
      <c r="T427" s="12">
        <f t="shared" si="48"/>
        <v>42335.902824074074</v>
      </c>
      <c r="U427" s="14" t="str">
        <f t="shared" si="49"/>
        <v>Sep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4"/>
        <v>1.3299999999999998</v>
      </c>
      <c r="P428">
        <f t="shared" si="50"/>
        <v>1250</v>
      </c>
      <c r="Q428" t="str">
        <f t="shared" si="45"/>
        <v>film &amp; video</v>
      </c>
      <c r="R428" t="str">
        <f t="shared" si="46"/>
        <v>animation</v>
      </c>
      <c r="S428" s="12">
        <f t="shared" si="47"/>
        <v>42400.711967592593</v>
      </c>
      <c r="T428" s="12">
        <f t="shared" si="48"/>
        <v>42430.711967592593</v>
      </c>
      <c r="U428" s="14" t="str">
        <f t="shared" si="49"/>
        <v>Jan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4"/>
        <v>0</v>
      </c>
      <c r="P429" t="e">
        <f t="shared" si="50"/>
        <v>#DIV/0!</v>
      </c>
      <c r="Q429" t="str">
        <f t="shared" si="45"/>
        <v>film &amp; video</v>
      </c>
      <c r="R429" t="str">
        <f t="shared" si="46"/>
        <v>animation</v>
      </c>
      <c r="S429" s="12">
        <f t="shared" si="47"/>
        <v>42285.909027777772</v>
      </c>
      <c r="T429" s="12">
        <f t="shared" si="48"/>
        <v>42299.790972222225</v>
      </c>
      <c r="U429" s="14" t="str">
        <f t="shared" si="49"/>
        <v>Oct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4"/>
        <v>5.6333333333333329</v>
      </c>
      <c r="P430">
        <f t="shared" si="50"/>
        <v>923.07692307692309</v>
      </c>
      <c r="Q430" t="str">
        <f t="shared" si="45"/>
        <v>film &amp; video</v>
      </c>
      <c r="R430" t="str">
        <f t="shared" si="46"/>
        <v>animation</v>
      </c>
      <c r="S430" s="12">
        <f t="shared" si="47"/>
        <v>41778.766724537039</v>
      </c>
      <c r="T430" s="12">
        <f t="shared" si="48"/>
        <v>41806.916666666664</v>
      </c>
      <c r="U430" s="14" t="str">
        <f t="shared" si="49"/>
        <v>May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4"/>
        <v>0</v>
      </c>
      <c r="P431" t="e">
        <f t="shared" si="50"/>
        <v>#DIV/0!</v>
      </c>
      <c r="Q431" t="str">
        <f t="shared" si="45"/>
        <v>film &amp; video</v>
      </c>
      <c r="R431" t="str">
        <f t="shared" si="46"/>
        <v>animation</v>
      </c>
      <c r="S431" s="12">
        <f t="shared" si="47"/>
        <v>40070.901412037041</v>
      </c>
      <c r="T431" s="12">
        <f t="shared" si="48"/>
        <v>40144.207638888889</v>
      </c>
      <c r="U431" s="14" t="str">
        <f t="shared" si="49"/>
        <v>Sep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4"/>
        <v>2.4</v>
      </c>
      <c r="P432">
        <f t="shared" si="50"/>
        <v>200</v>
      </c>
      <c r="Q432" t="str">
        <f t="shared" si="45"/>
        <v>film &amp; video</v>
      </c>
      <c r="R432" t="str">
        <f t="shared" si="46"/>
        <v>animation</v>
      </c>
      <c r="S432" s="12">
        <f t="shared" si="47"/>
        <v>41513.107256944444</v>
      </c>
      <c r="T432" s="12">
        <f t="shared" si="48"/>
        <v>41528.107256944444</v>
      </c>
      <c r="U432" s="14" t="str">
        <f t="shared" si="49"/>
        <v>Aug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4"/>
        <v>13.833333333333334</v>
      </c>
      <c r="P433">
        <f t="shared" si="50"/>
        <v>375</v>
      </c>
      <c r="Q433" t="str">
        <f t="shared" si="45"/>
        <v>film &amp; video</v>
      </c>
      <c r="R433" t="str">
        <f t="shared" si="46"/>
        <v>animation</v>
      </c>
      <c r="S433" s="12">
        <f t="shared" si="47"/>
        <v>42526.871331018512</v>
      </c>
      <c r="T433" s="12">
        <f t="shared" si="48"/>
        <v>42556.871331018512</v>
      </c>
      <c r="U433" s="14" t="str">
        <f t="shared" si="49"/>
        <v>Jun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4"/>
        <v>9.5</v>
      </c>
      <c r="P434">
        <f t="shared" si="50"/>
        <v>750</v>
      </c>
      <c r="Q434" t="str">
        <f t="shared" si="45"/>
        <v>film &amp; video</v>
      </c>
      <c r="R434" t="str">
        <f t="shared" si="46"/>
        <v>animation</v>
      </c>
      <c r="S434" s="12">
        <f t="shared" si="47"/>
        <v>42238.726631944446</v>
      </c>
      <c r="T434" s="12">
        <f t="shared" si="48"/>
        <v>42298.726631944446</v>
      </c>
      <c r="U434" s="14" t="str">
        <f t="shared" si="49"/>
        <v>Aug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4"/>
        <v>0</v>
      </c>
      <c r="P435" t="e">
        <f t="shared" si="50"/>
        <v>#DIV/0!</v>
      </c>
      <c r="Q435" t="str">
        <f t="shared" si="45"/>
        <v>film &amp; video</v>
      </c>
      <c r="R435" t="str">
        <f t="shared" si="46"/>
        <v>animation</v>
      </c>
      <c r="S435" s="12">
        <f t="shared" si="47"/>
        <v>42228.629884259266</v>
      </c>
      <c r="T435" s="12">
        <f t="shared" si="48"/>
        <v>42288.629884259266</v>
      </c>
      <c r="U435" s="14" t="str">
        <f t="shared" si="49"/>
        <v>Aug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4"/>
        <v>5</v>
      </c>
      <c r="P436">
        <f t="shared" si="50"/>
        <v>1250</v>
      </c>
      <c r="Q436" t="str">
        <f t="shared" si="45"/>
        <v>film &amp; video</v>
      </c>
      <c r="R436" t="str">
        <f t="shared" si="46"/>
        <v>animation</v>
      </c>
      <c r="S436" s="12">
        <f t="shared" si="47"/>
        <v>41576.834513888891</v>
      </c>
      <c r="T436" s="12">
        <f t="shared" si="48"/>
        <v>41609.876180555555</v>
      </c>
      <c r="U436" s="14" t="str">
        <f t="shared" si="49"/>
        <v>Oct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4"/>
        <v>2.7272727272727275E-3</v>
      </c>
      <c r="P437">
        <f t="shared" si="50"/>
        <v>36666.666666666664</v>
      </c>
      <c r="Q437" t="str">
        <f t="shared" si="45"/>
        <v>film &amp; video</v>
      </c>
      <c r="R437" t="str">
        <f t="shared" si="46"/>
        <v>animation</v>
      </c>
      <c r="S437" s="12">
        <f t="shared" si="47"/>
        <v>41500.747453703705</v>
      </c>
      <c r="T437" s="12">
        <f t="shared" si="48"/>
        <v>41530.747453703705</v>
      </c>
      <c r="U437" s="14" t="str">
        <f t="shared" si="49"/>
        <v>Aug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4"/>
        <v>0</v>
      </c>
      <c r="P438" t="e">
        <f t="shared" si="50"/>
        <v>#DIV/0!</v>
      </c>
      <c r="Q438" t="str">
        <f t="shared" si="45"/>
        <v>film &amp; video</v>
      </c>
      <c r="R438" t="str">
        <f t="shared" si="46"/>
        <v>animation</v>
      </c>
      <c r="S438" s="12">
        <f t="shared" si="47"/>
        <v>41456.36241898148</v>
      </c>
      <c r="T438" s="12">
        <f t="shared" si="48"/>
        <v>41486.36241898148</v>
      </c>
      <c r="U438" s="14" t="str">
        <f t="shared" si="49"/>
        <v>Jul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4"/>
        <v>0</v>
      </c>
      <c r="P439" t="e">
        <f t="shared" si="50"/>
        <v>#DIV/0!</v>
      </c>
      <c r="Q439" t="str">
        <f t="shared" si="45"/>
        <v>film &amp; video</v>
      </c>
      <c r="R439" t="str">
        <f t="shared" si="46"/>
        <v>animation</v>
      </c>
      <c r="S439" s="12">
        <f t="shared" si="47"/>
        <v>42591.31858796296</v>
      </c>
      <c r="T439" s="12">
        <f t="shared" si="48"/>
        <v>42651.31858796296</v>
      </c>
      <c r="U439" s="14" t="str">
        <f t="shared" si="49"/>
        <v>Aug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4"/>
        <v>9.379999999999999</v>
      </c>
      <c r="P440">
        <f t="shared" si="50"/>
        <v>1818.1818181818182</v>
      </c>
      <c r="Q440" t="str">
        <f t="shared" si="45"/>
        <v>film &amp; video</v>
      </c>
      <c r="R440" t="str">
        <f t="shared" si="46"/>
        <v>animation</v>
      </c>
      <c r="S440" s="12">
        <f t="shared" si="47"/>
        <v>42296.261087962965</v>
      </c>
      <c r="T440" s="12">
        <f t="shared" si="48"/>
        <v>42326.302754629629</v>
      </c>
      <c r="U440" s="14" t="str">
        <f t="shared" si="49"/>
        <v>Oct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4"/>
        <v>0</v>
      </c>
      <c r="P441" t="e">
        <f t="shared" si="50"/>
        <v>#DIV/0!</v>
      </c>
      <c r="Q441" t="str">
        <f t="shared" si="45"/>
        <v>film &amp; video</v>
      </c>
      <c r="R441" t="str">
        <f t="shared" si="46"/>
        <v>animation</v>
      </c>
      <c r="S441" s="12">
        <f t="shared" si="47"/>
        <v>41919.761782407404</v>
      </c>
      <c r="T441" s="12">
        <f t="shared" si="48"/>
        <v>41929.761782407404</v>
      </c>
      <c r="U441" s="14" t="str">
        <f t="shared" si="49"/>
        <v>Oct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4"/>
        <v>0.1</v>
      </c>
      <c r="P442">
        <f t="shared" si="50"/>
        <v>5000</v>
      </c>
      <c r="Q442" t="str">
        <f t="shared" si="45"/>
        <v>film &amp; video</v>
      </c>
      <c r="R442" t="str">
        <f t="shared" si="46"/>
        <v>animation</v>
      </c>
      <c r="S442" s="12">
        <f t="shared" si="47"/>
        <v>42423.985567129625</v>
      </c>
      <c r="T442" s="12">
        <f t="shared" si="48"/>
        <v>42453.943900462968</v>
      </c>
      <c r="U442" s="14" t="str">
        <f t="shared" si="49"/>
        <v>Feb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4"/>
        <v>0</v>
      </c>
      <c r="P443" t="e">
        <f t="shared" si="50"/>
        <v>#DIV/0!</v>
      </c>
      <c r="Q443" t="str">
        <f t="shared" si="45"/>
        <v>film &amp; video</v>
      </c>
      <c r="R443" t="str">
        <f t="shared" si="46"/>
        <v>animation</v>
      </c>
      <c r="S443" s="12">
        <f t="shared" si="47"/>
        <v>41550.793935185182</v>
      </c>
      <c r="T443" s="12">
        <f t="shared" si="48"/>
        <v>41580.793935185182</v>
      </c>
      <c r="U443" s="14" t="str">
        <f t="shared" si="49"/>
        <v>Oct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4"/>
        <v>39.358823529411765</v>
      </c>
      <c r="P444">
        <f t="shared" si="50"/>
        <v>1000</v>
      </c>
      <c r="Q444" t="str">
        <f t="shared" si="45"/>
        <v>film &amp; video</v>
      </c>
      <c r="R444" t="str">
        <f t="shared" si="46"/>
        <v>animation</v>
      </c>
      <c r="S444" s="12">
        <f t="shared" si="47"/>
        <v>42024.888692129629</v>
      </c>
      <c r="T444" s="12">
        <f t="shared" si="48"/>
        <v>42054.888692129629</v>
      </c>
      <c r="U444" s="14" t="str">
        <f t="shared" si="49"/>
        <v>Jan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4"/>
        <v>0.1</v>
      </c>
      <c r="P445">
        <f t="shared" si="50"/>
        <v>5000</v>
      </c>
      <c r="Q445" t="str">
        <f t="shared" si="45"/>
        <v>film &amp; video</v>
      </c>
      <c r="R445" t="str">
        <f t="shared" si="46"/>
        <v>animation</v>
      </c>
      <c r="S445" s="12">
        <f t="shared" si="47"/>
        <v>41650.015057870369</v>
      </c>
      <c r="T445" s="12">
        <f t="shared" si="48"/>
        <v>41680.015057870369</v>
      </c>
      <c r="U445" s="14" t="str">
        <f t="shared" si="49"/>
        <v>Jan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4"/>
        <v>5</v>
      </c>
      <c r="P446">
        <f t="shared" si="50"/>
        <v>1000</v>
      </c>
      <c r="Q446" t="str">
        <f t="shared" si="45"/>
        <v>film &amp; video</v>
      </c>
      <c r="R446" t="str">
        <f t="shared" si="46"/>
        <v>animation</v>
      </c>
      <c r="S446" s="12">
        <f t="shared" si="47"/>
        <v>40894.906956018516</v>
      </c>
      <c r="T446" s="12">
        <f t="shared" si="48"/>
        <v>40954.906956018516</v>
      </c>
      <c r="U446" s="14" t="str">
        <f t="shared" si="49"/>
        <v>Dec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4"/>
        <v>3.3333333333333335E-3</v>
      </c>
      <c r="P447">
        <f t="shared" si="50"/>
        <v>30000</v>
      </c>
      <c r="Q447" t="str">
        <f t="shared" si="45"/>
        <v>film &amp; video</v>
      </c>
      <c r="R447" t="str">
        <f t="shared" si="46"/>
        <v>animation</v>
      </c>
      <c r="S447" s="12">
        <f t="shared" si="47"/>
        <v>42130.335358796292</v>
      </c>
      <c r="T447" s="12">
        <f t="shared" si="48"/>
        <v>42145.335358796292</v>
      </c>
      <c r="U447" s="14" t="str">
        <f t="shared" si="49"/>
        <v>May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4"/>
        <v>7.2952380952380951</v>
      </c>
      <c r="P448">
        <f t="shared" si="50"/>
        <v>656.25</v>
      </c>
      <c r="Q448" t="str">
        <f t="shared" si="45"/>
        <v>film &amp; video</v>
      </c>
      <c r="R448" t="str">
        <f t="shared" si="46"/>
        <v>animation</v>
      </c>
      <c r="S448" s="12">
        <f t="shared" si="47"/>
        <v>42037.083564814813</v>
      </c>
      <c r="T448" s="12">
        <f t="shared" si="48"/>
        <v>42067.083564814813</v>
      </c>
      <c r="U448" s="14" t="str">
        <f t="shared" si="49"/>
        <v>Feb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4"/>
        <v>1.6666666666666666E-2</v>
      </c>
      <c r="P449">
        <f t="shared" si="50"/>
        <v>30000</v>
      </c>
      <c r="Q449" t="str">
        <f t="shared" si="45"/>
        <v>film &amp; video</v>
      </c>
      <c r="R449" t="str">
        <f t="shared" si="46"/>
        <v>animation</v>
      </c>
      <c r="S449" s="12">
        <f t="shared" si="47"/>
        <v>41331.555127314816</v>
      </c>
      <c r="T449" s="12">
        <f t="shared" si="48"/>
        <v>41356.513460648144</v>
      </c>
      <c r="U449" s="14" t="str">
        <f t="shared" si="49"/>
        <v>Feb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4"/>
        <v>3.2804000000000002</v>
      </c>
      <c r="P450">
        <f t="shared" si="50"/>
        <v>625</v>
      </c>
      <c r="Q450" t="str">
        <f t="shared" si="45"/>
        <v>film &amp; video</v>
      </c>
      <c r="R450" t="str">
        <f t="shared" si="46"/>
        <v>animation</v>
      </c>
      <c r="S450" s="12">
        <f t="shared" si="47"/>
        <v>41753.758043981477</v>
      </c>
      <c r="T450" s="12">
        <f t="shared" si="48"/>
        <v>41773.758043981477</v>
      </c>
      <c r="U450" s="14" t="str">
        <f t="shared" si="49"/>
        <v>Apr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51">E451/D451 * 100</f>
        <v>2.25</v>
      </c>
      <c r="P451">
        <f t="shared" si="50"/>
        <v>400</v>
      </c>
      <c r="Q451" t="str">
        <f t="shared" ref="Q451:Q514" si="52">LEFT(N451,FIND("/",N451) -1)</f>
        <v>film &amp; video</v>
      </c>
      <c r="R451" t="str">
        <f t="shared" ref="R451:R514" si="53">RIGHT(N451,LEN(N451)-FIND("/",N451))</f>
        <v>animation</v>
      </c>
      <c r="S451" s="12">
        <f t="shared" ref="S451:U514" si="54">(((J451/60)/60)/24)+DATE(1970,1,1)</f>
        <v>41534.568113425928</v>
      </c>
      <c r="T451" s="12">
        <f t="shared" ref="T451:V514" si="55">(((I451/60)/60)/24)+DATE(1970,1,1)</f>
        <v>41564.568113425928</v>
      </c>
      <c r="U451" s="14" t="str">
        <f t="shared" ref="U451:U514" si="56">TEXT(S451, "mmm")</f>
        <v>Sep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51"/>
        <v>0.79200000000000004</v>
      </c>
      <c r="P452">
        <f t="shared" si="50"/>
        <v>7142.8571428571431</v>
      </c>
      <c r="Q452" t="str">
        <f t="shared" si="52"/>
        <v>film &amp; video</v>
      </c>
      <c r="R452" t="str">
        <f t="shared" si="53"/>
        <v>animation</v>
      </c>
      <c r="S452" s="12">
        <f t="shared" si="54"/>
        <v>41654.946759259255</v>
      </c>
      <c r="T452" s="12">
        <f t="shared" si="55"/>
        <v>41684.946759259255</v>
      </c>
      <c r="U452" s="14" t="str">
        <f t="shared" si="56"/>
        <v>Jan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51"/>
        <v>0</v>
      </c>
      <c r="P453" t="e">
        <f t="shared" si="50"/>
        <v>#DIV/0!</v>
      </c>
      <c r="Q453" t="str">
        <f t="shared" si="52"/>
        <v>film &amp; video</v>
      </c>
      <c r="R453" t="str">
        <f t="shared" si="53"/>
        <v>animation</v>
      </c>
      <c r="S453" s="12">
        <f t="shared" si="54"/>
        <v>41634.715173611112</v>
      </c>
      <c r="T453" s="12">
        <f t="shared" si="55"/>
        <v>41664.715173611112</v>
      </c>
      <c r="U453" s="14" t="str">
        <f t="shared" si="56"/>
        <v>Dec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51"/>
        <v>64</v>
      </c>
      <c r="P454">
        <f t="shared" si="50"/>
        <v>62.5</v>
      </c>
      <c r="Q454" t="str">
        <f t="shared" si="52"/>
        <v>film &amp; video</v>
      </c>
      <c r="R454" t="str">
        <f t="shared" si="53"/>
        <v>animation</v>
      </c>
      <c r="S454" s="12">
        <f t="shared" si="54"/>
        <v>42107.703877314809</v>
      </c>
      <c r="T454" s="12">
        <f t="shared" si="55"/>
        <v>42137.703877314809</v>
      </c>
      <c r="U454" s="14" t="str">
        <f t="shared" si="56"/>
        <v>Apr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51"/>
        <v>2.7404479578392621E-2</v>
      </c>
      <c r="P455">
        <f t="shared" si="50"/>
        <v>47437.5</v>
      </c>
      <c r="Q455" t="str">
        <f t="shared" si="52"/>
        <v>film &amp; video</v>
      </c>
      <c r="R455" t="str">
        <f t="shared" si="53"/>
        <v>animation</v>
      </c>
      <c r="S455" s="12">
        <f t="shared" si="54"/>
        <v>42038.824988425928</v>
      </c>
      <c r="T455" s="12">
        <f t="shared" si="55"/>
        <v>42054.824988425928</v>
      </c>
      <c r="U455" s="14" t="str">
        <f t="shared" si="56"/>
        <v>Feb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51"/>
        <v>0.82000000000000006</v>
      </c>
      <c r="P456">
        <f t="shared" si="50"/>
        <v>2000</v>
      </c>
      <c r="Q456" t="str">
        <f t="shared" si="52"/>
        <v>film &amp; video</v>
      </c>
      <c r="R456" t="str">
        <f t="shared" si="53"/>
        <v>animation</v>
      </c>
      <c r="S456" s="12">
        <f t="shared" si="54"/>
        <v>41938.717256944445</v>
      </c>
      <c r="T456" s="12">
        <f t="shared" si="55"/>
        <v>41969.551388888889</v>
      </c>
      <c r="U456" s="14" t="str">
        <f t="shared" si="56"/>
        <v>Oct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51"/>
        <v>6.9230769230769221E-2</v>
      </c>
      <c r="P457">
        <f t="shared" si="50"/>
        <v>32500</v>
      </c>
      <c r="Q457" t="str">
        <f t="shared" si="52"/>
        <v>film &amp; video</v>
      </c>
      <c r="R457" t="str">
        <f t="shared" si="53"/>
        <v>animation</v>
      </c>
      <c r="S457" s="12">
        <f t="shared" si="54"/>
        <v>40971.002569444441</v>
      </c>
      <c r="T457" s="12">
        <f t="shared" si="55"/>
        <v>41016.021527777775</v>
      </c>
      <c r="U457" s="14" t="str">
        <f t="shared" si="56"/>
        <v>Mar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51"/>
        <v>0.68631863186318631</v>
      </c>
      <c r="P458">
        <f t="shared" si="50"/>
        <v>2962.6666666666665</v>
      </c>
      <c r="Q458" t="str">
        <f t="shared" si="52"/>
        <v>film &amp; video</v>
      </c>
      <c r="R458" t="str">
        <f t="shared" si="53"/>
        <v>animation</v>
      </c>
      <c r="S458" s="12">
        <f t="shared" si="54"/>
        <v>41547.694456018515</v>
      </c>
      <c r="T458" s="12">
        <f t="shared" si="55"/>
        <v>41569.165972222225</v>
      </c>
      <c r="U458" s="14" t="str">
        <f t="shared" si="56"/>
        <v>Sep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51"/>
        <v>0</v>
      </c>
      <c r="P459" t="e">
        <f t="shared" si="50"/>
        <v>#DIV/0!</v>
      </c>
      <c r="Q459" t="str">
        <f t="shared" si="52"/>
        <v>film &amp; video</v>
      </c>
      <c r="R459" t="str">
        <f t="shared" si="53"/>
        <v>animation</v>
      </c>
      <c r="S459" s="12">
        <f t="shared" si="54"/>
        <v>41837.767500000002</v>
      </c>
      <c r="T459" s="12">
        <f t="shared" si="55"/>
        <v>41867.767500000002</v>
      </c>
      <c r="U459" s="14" t="str">
        <f t="shared" si="56"/>
        <v>Jul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51"/>
        <v>8.2100000000000009</v>
      </c>
      <c r="P460">
        <f t="shared" si="50"/>
        <v>204.08163265306123</v>
      </c>
      <c r="Q460" t="str">
        <f t="shared" si="52"/>
        <v>film &amp; video</v>
      </c>
      <c r="R460" t="str">
        <f t="shared" si="53"/>
        <v>animation</v>
      </c>
      <c r="S460" s="12">
        <f t="shared" si="54"/>
        <v>41378.69976851852</v>
      </c>
      <c r="T460" s="12">
        <f t="shared" si="55"/>
        <v>41408.69976851852</v>
      </c>
      <c r="U460" s="14" t="str">
        <f t="shared" si="56"/>
        <v>Apr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51"/>
        <v>6.4102564102564097E-2</v>
      </c>
      <c r="P461">
        <f t="shared" si="50"/>
        <v>39000</v>
      </c>
      <c r="Q461" t="str">
        <f t="shared" si="52"/>
        <v>film &amp; video</v>
      </c>
      <c r="R461" t="str">
        <f t="shared" si="53"/>
        <v>animation</v>
      </c>
      <c r="S461" s="12">
        <f t="shared" si="54"/>
        <v>40800.6403587963</v>
      </c>
      <c r="T461" s="12">
        <f t="shared" si="55"/>
        <v>40860.682025462964</v>
      </c>
      <c r="U461" s="14" t="str">
        <f t="shared" si="56"/>
        <v>Sep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51"/>
        <v>0.29411764705882354</v>
      </c>
      <c r="P462">
        <f t="shared" si="50"/>
        <v>4250</v>
      </c>
      <c r="Q462" t="str">
        <f t="shared" si="52"/>
        <v>film &amp; video</v>
      </c>
      <c r="R462" t="str">
        <f t="shared" si="53"/>
        <v>animation</v>
      </c>
      <c r="S462" s="12">
        <f t="shared" si="54"/>
        <v>41759.542534722219</v>
      </c>
      <c r="T462" s="12">
        <f t="shared" si="55"/>
        <v>41791.166666666664</v>
      </c>
      <c r="U462" s="14" t="str">
        <f t="shared" si="56"/>
        <v>Apr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51"/>
        <v>0</v>
      </c>
      <c r="P463" t="e">
        <f t="shared" si="50"/>
        <v>#DIV/0!</v>
      </c>
      <c r="Q463" t="str">
        <f t="shared" si="52"/>
        <v>film &amp; video</v>
      </c>
      <c r="R463" t="str">
        <f t="shared" si="53"/>
        <v>animation</v>
      </c>
      <c r="S463" s="12">
        <f t="shared" si="54"/>
        <v>41407.84684027778</v>
      </c>
      <c r="T463" s="12">
        <f t="shared" si="55"/>
        <v>41427.84684027778</v>
      </c>
      <c r="U463" s="14" t="str">
        <f t="shared" si="56"/>
        <v>May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51"/>
        <v>0</v>
      </c>
      <c r="P464" t="e">
        <f t="shared" si="50"/>
        <v>#DIV/0!</v>
      </c>
      <c r="Q464" t="str">
        <f t="shared" si="52"/>
        <v>film &amp; video</v>
      </c>
      <c r="R464" t="str">
        <f t="shared" si="53"/>
        <v>animation</v>
      </c>
      <c r="S464" s="12">
        <f t="shared" si="54"/>
        <v>40705.126631944448</v>
      </c>
      <c r="T464" s="12">
        <f t="shared" si="55"/>
        <v>40765.126631944448</v>
      </c>
      <c r="U464" s="14" t="str">
        <f t="shared" si="56"/>
        <v>Jun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51"/>
        <v>2.2727272727272729</v>
      </c>
      <c r="P465">
        <f t="shared" si="50"/>
        <v>5000</v>
      </c>
      <c r="Q465" t="str">
        <f t="shared" si="52"/>
        <v>film &amp; video</v>
      </c>
      <c r="R465" t="str">
        <f t="shared" si="53"/>
        <v>animation</v>
      </c>
      <c r="S465" s="12">
        <f t="shared" si="54"/>
        <v>40750.710104166668</v>
      </c>
      <c r="T465" s="12">
        <f t="shared" si="55"/>
        <v>40810.710104166668</v>
      </c>
      <c r="U465" s="14" t="str">
        <f t="shared" si="56"/>
        <v>Jul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51"/>
        <v>9.9009900990099015E-2</v>
      </c>
      <c r="P466">
        <f t="shared" si="50"/>
        <v>1010</v>
      </c>
      <c r="Q466" t="str">
        <f t="shared" si="52"/>
        <v>film &amp; video</v>
      </c>
      <c r="R466" t="str">
        <f t="shared" si="53"/>
        <v>animation</v>
      </c>
      <c r="S466" s="12">
        <f t="shared" si="54"/>
        <v>42488.848784722228</v>
      </c>
      <c r="T466" s="12">
        <f t="shared" si="55"/>
        <v>42508.848784722228</v>
      </c>
      <c r="U466" s="14" t="str">
        <f t="shared" si="56"/>
        <v>Apr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51"/>
        <v>26.953125</v>
      </c>
      <c r="P467">
        <f t="shared" si="50"/>
        <v>64</v>
      </c>
      <c r="Q467" t="str">
        <f t="shared" si="52"/>
        <v>film &amp; video</v>
      </c>
      <c r="R467" t="str">
        <f t="shared" si="53"/>
        <v>animation</v>
      </c>
      <c r="S467" s="12">
        <f t="shared" si="54"/>
        <v>41801.120069444441</v>
      </c>
      <c r="T467" s="12">
        <f t="shared" si="55"/>
        <v>41817.120069444441</v>
      </c>
      <c r="U467" s="14" t="str">
        <f t="shared" si="56"/>
        <v>Jun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51"/>
        <v>0.76</v>
      </c>
      <c r="P468">
        <f t="shared" si="50"/>
        <v>2000</v>
      </c>
      <c r="Q468" t="str">
        <f t="shared" si="52"/>
        <v>film &amp; video</v>
      </c>
      <c r="R468" t="str">
        <f t="shared" si="53"/>
        <v>animation</v>
      </c>
      <c r="S468" s="12">
        <f t="shared" si="54"/>
        <v>41129.942870370374</v>
      </c>
      <c r="T468" s="12">
        <f t="shared" si="55"/>
        <v>41159.942870370374</v>
      </c>
      <c r="U468" s="14" t="str">
        <f t="shared" si="56"/>
        <v>Aug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51"/>
        <v>21.574999999999999</v>
      </c>
      <c r="P469">
        <f t="shared" si="50"/>
        <v>512.82051282051282</v>
      </c>
      <c r="Q469" t="str">
        <f t="shared" si="52"/>
        <v>film &amp; video</v>
      </c>
      <c r="R469" t="str">
        <f t="shared" si="53"/>
        <v>animation</v>
      </c>
      <c r="S469" s="12">
        <f t="shared" si="54"/>
        <v>41135.679791666669</v>
      </c>
      <c r="T469" s="12">
        <f t="shared" si="55"/>
        <v>41180.679791666669</v>
      </c>
      <c r="U469" s="14" t="str">
        <f t="shared" si="56"/>
        <v>Aug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51"/>
        <v>0</v>
      </c>
      <c r="P470" t="e">
        <f t="shared" si="50"/>
        <v>#DIV/0!</v>
      </c>
      <c r="Q470" t="str">
        <f t="shared" si="52"/>
        <v>film &amp; video</v>
      </c>
      <c r="R470" t="str">
        <f t="shared" si="53"/>
        <v>animation</v>
      </c>
      <c r="S470" s="12">
        <f t="shared" si="54"/>
        <v>41041.167627314811</v>
      </c>
      <c r="T470" s="12">
        <f t="shared" si="55"/>
        <v>41101.160474537035</v>
      </c>
      <c r="U470" s="14" t="str">
        <f t="shared" si="56"/>
        <v>May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51"/>
        <v>0</v>
      </c>
      <c r="P471" t="e">
        <f t="shared" si="50"/>
        <v>#DIV/0!</v>
      </c>
      <c r="Q471" t="str">
        <f t="shared" si="52"/>
        <v>film &amp; video</v>
      </c>
      <c r="R471" t="str">
        <f t="shared" si="53"/>
        <v>animation</v>
      </c>
      <c r="S471" s="12">
        <f t="shared" si="54"/>
        <v>41827.989861111113</v>
      </c>
      <c r="T471" s="12">
        <f t="shared" si="55"/>
        <v>41887.989861111113</v>
      </c>
      <c r="U471" s="14" t="str">
        <f t="shared" si="56"/>
        <v>Jul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51"/>
        <v>1.02</v>
      </c>
      <c r="P472">
        <f t="shared" si="50"/>
        <v>2500</v>
      </c>
      <c r="Q472" t="str">
        <f t="shared" si="52"/>
        <v>film &amp; video</v>
      </c>
      <c r="R472" t="str">
        <f t="shared" si="53"/>
        <v>animation</v>
      </c>
      <c r="S472" s="12">
        <f t="shared" si="54"/>
        <v>41605.167696759258</v>
      </c>
      <c r="T472" s="12">
        <f t="shared" si="55"/>
        <v>41655.166666666664</v>
      </c>
      <c r="U472" s="14" t="str">
        <f t="shared" si="56"/>
        <v>Nov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51"/>
        <v>11.892727272727273</v>
      </c>
      <c r="P473">
        <f t="shared" si="50"/>
        <v>323.52941176470586</v>
      </c>
      <c r="Q473" t="str">
        <f t="shared" si="52"/>
        <v>film &amp; video</v>
      </c>
      <c r="R473" t="str">
        <f t="shared" si="53"/>
        <v>animation</v>
      </c>
      <c r="S473" s="12">
        <f t="shared" si="54"/>
        <v>41703.721979166665</v>
      </c>
      <c r="T473" s="12">
        <f t="shared" si="55"/>
        <v>41748.680312500001</v>
      </c>
      <c r="U473" s="14" t="str">
        <f t="shared" si="56"/>
        <v>Mar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51"/>
        <v>17.625</v>
      </c>
      <c r="P474">
        <f t="shared" si="50"/>
        <v>160</v>
      </c>
      <c r="Q474" t="str">
        <f t="shared" si="52"/>
        <v>film &amp; video</v>
      </c>
      <c r="R474" t="str">
        <f t="shared" si="53"/>
        <v>animation</v>
      </c>
      <c r="S474" s="12">
        <f t="shared" si="54"/>
        <v>41844.922662037039</v>
      </c>
      <c r="T474" s="12">
        <f t="shared" si="55"/>
        <v>41874.922662037039</v>
      </c>
      <c r="U474" s="14" t="str">
        <f t="shared" si="56"/>
        <v>Jul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51"/>
        <v>2.87</v>
      </c>
      <c r="P475">
        <f t="shared" si="50"/>
        <v>2142.8571428571427</v>
      </c>
      <c r="Q475" t="str">
        <f t="shared" si="52"/>
        <v>film &amp; video</v>
      </c>
      <c r="R475" t="str">
        <f t="shared" si="53"/>
        <v>animation</v>
      </c>
      <c r="S475" s="12">
        <f t="shared" si="54"/>
        <v>41869.698136574072</v>
      </c>
      <c r="T475" s="12">
        <f t="shared" si="55"/>
        <v>41899.698136574072</v>
      </c>
      <c r="U475" s="14" t="str">
        <f t="shared" si="56"/>
        <v>Aug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51"/>
        <v>3.0303030303030304E-2</v>
      </c>
      <c r="P476">
        <f t="shared" si="50"/>
        <v>3300</v>
      </c>
      <c r="Q476" t="str">
        <f t="shared" si="52"/>
        <v>film &amp; video</v>
      </c>
      <c r="R476" t="str">
        <f t="shared" si="53"/>
        <v>animation</v>
      </c>
      <c r="S476" s="12">
        <f t="shared" si="54"/>
        <v>42753.329039351855</v>
      </c>
      <c r="T476" s="12">
        <f t="shared" si="55"/>
        <v>42783.329039351855</v>
      </c>
      <c r="U476" s="14" t="str">
        <f t="shared" si="56"/>
        <v>Jan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51"/>
        <v>0</v>
      </c>
      <c r="P477" t="e">
        <f t="shared" si="50"/>
        <v>#DIV/0!</v>
      </c>
      <c r="Q477" t="str">
        <f t="shared" si="52"/>
        <v>film &amp; video</v>
      </c>
      <c r="R477" t="str">
        <f t="shared" si="53"/>
        <v>animation</v>
      </c>
      <c r="S477" s="12">
        <f t="shared" si="54"/>
        <v>42100.086145833338</v>
      </c>
      <c r="T477" s="12">
        <f t="shared" si="55"/>
        <v>42130.086145833338</v>
      </c>
      <c r="U477" s="14" t="str">
        <f t="shared" si="56"/>
        <v>Apr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51"/>
        <v>2.230268181818182</v>
      </c>
      <c r="P478">
        <f t="shared" si="50"/>
        <v>1774.1935483870968</v>
      </c>
      <c r="Q478" t="str">
        <f t="shared" si="52"/>
        <v>film &amp; video</v>
      </c>
      <c r="R478" t="str">
        <f t="shared" si="53"/>
        <v>animation</v>
      </c>
      <c r="S478" s="12">
        <f t="shared" si="54"/>
        <v>41757.975011574075</v>
      </c>
      <c r="T478" s="12">
        <f t="shared" si="55"/>
        <v>41793.165972222225</v>
      </c>
      <c r="U478" s="14" t="str">
        <f t="shared" si="56"/>
        <v>Apr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51"/>
        <v>0</v>
      </c>
      <c r="P479" t="e">
        <f t="shared" si="50"/>
        <v>#DIV/0!</v>
      </c>
      <c r="Q479" t="str">
        <f t="shared" si="52"/>
        <v>film &amp; video</v>
      </c>
      <c r="R479" t="str">
        <f t="shared" si="53"/>
        <v>animation</v>
      </c>
      <c r="S479" s="12">
        <f t="shared" si="54"/>
        <v>40987.83488425926</v>
      </c>
      <c r="T479" s="12">
        <f t="shared" si="55"/>
        <v>41047.83488425926</v>
      </c>
      <c r="U479" s="14" t="str">
        <f t="shared" si="56"/>
        <v>Mar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51"/>
        <v>0</v>
      </c>
      <c r="P480" t="e">
        <f t="shared" si="50"/>
        <v>#DIV/0!</v>
      </c>
      <c r="Q480" t="str">
        <f t="shared" si="52"/>
        <v>film &amp; video</v>
      </c>
      <c r="R480" t="str">
        <f t="shared" si="53"/>
        <v>animation</v>
      </c>
      <c r="S480" s="12">
        <f t="shared" si="54"/>
        <v>42065.910983796297</v>
      </c>
      <c r="T480" s="12">
        <f t="shared" si="55"/>
        <v>42095.869317129633</v>
      </c>
      <c r="U480" s="14" t="str">
        <f t="shared" si="56"/>
        <v>Mar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51"/>
        <v>32.56</v>
      </c>
      <c r="P481">
        <f t="shared" si="50"/>
        <v>272.72727272727275</v>
      </c>
      <c r="Q481" t="str">
        <f t="shared" si="52"/>
        <v>film &amp; video</v>
      </c>
      <c r="R481" t="str">
        <f t="shared" si="53"/>
        <v>animation</v>
      </c>
      <c r="S481" s="12">
        <f t="shared" si="54"/>
        <v>41904.407812500001</v>
      </c>
      <c r="T481" s="12">
        <f t="shared" si="55"/>
        <v>41964.449479166666</v>
      </c>
      <c r="U481" s="14" t="str">
        <f t="shared" si="56"/>
        <v>Sep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51"/>
        <v>19.41</v>
      </c>
      <c r="P482">
        <f t="shared" si="50"/>
        <v>285.71428571428572</v>
      </c>
      <c r="Q482" t="str">
        <f t="shared" si="52"/>
        <v>film &amp; video</v>
      </c>
      <c r="R482" t="str">
        <f t="shared" si="53"/>
        <v>animation</v>
      </c>
      <c r="S482" s="12">
        <f t="shared" si="54"/>
        <v>41465.500173611108</v>
      </c>
      <c r="T482" s="12">
        <f t="shared" si="55"/>
        <v>41495.500173611108</v>
      </c>
      <c r="U482" s="14" t="str">
        <f t="shared" si="56"/>
        <v>Jul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51"/>
        <v>6.1</v>
      </c>
      <c r="P483">
        <f t="shared" si="50"/>
        <v>1428.5714285714287</v>
      </c>
      <c r="Q483" t="str">
        <f t="shared" si="52"/>
        <v>film &amp; video</v>
      </c>
      <c r="R483" t="str">
        <f t="shared" si="53"/>
        <v>animation</v>
      </c>
      <c r="S483" s="12">
        <f t="shared" si="54"/>
        <v>41162.672326388885</v>
      </c>
      <c r="T483" s="12">
        <f t="shared" si="55"/>
        <v>41192.672326388885</v>
      </c>
      <c r="U483" s="14" t="str">
        <f t="shared" si="56"/>
        <v>Sep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51"/>
        <v>0.1</v>
      </c>
      <c r="P484">
        <f t="shared" si="50"/>
        <v>10000</v>
      </c>
      <c r="Q484" t="str">
        <f t="shared" si="52"/>
        <v>film &amp; video</v>
      </c>
      <c r="R484" t="str">
        <f t="shared" si="53"/>
        <v>animation</v>
      </c>
      <c r="S484" s="12">
        <f t="shared" si="54"/>
        <v>42447.896875000006</v>
      </c>
      <c r="T484" s="12">
        <f t="shared" si="55"/>
        <v>42474.606944444444</v>
      </c>
      <c r="U484" s="14" t="str">
        <f t="shared" si="56"/>
        <v>Mar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51"/>
        <v>50.2</v>
      </c>
      <c r="P485">
        <f t="shared" si="50"/>
        <v>102.04081632653062</v>
      </c>
      <c r="Q485" t="str">
        <f t="shared" si="52"/>
        <v>film &amp; video</v>
      </c>
      <c r="R485" t="str">
        <f t="shared" si="53"/>
        <v>animation</v>
      </c>
      <c r="S485" s="12">
        <f t="shared" si="54"/>
        <v>41243.197592592594</v>
      </c>
      <c r="T485" s="12">
        <f t="shared" si="55"/>
        <v>41303.197592592594</v>
      </c>
      <c r="U485" s="14" t="str">
        <f t="shared" si="56"/>
        <v>Nov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51"/>
        <v>0.18625</v>
      </c>
      <c r="P486">
        <f t="shared" si="50"/>
        <v>7272.727272727273</v>
      </c>
      <c r="Q486" t="str">
        <f t="shared" si="52"/>
        <v>film &amp; video</v>
      </c>
      <c r="R486" t="str">
        <f t="shared" si="53"/>
        <v>animation</v>
      </c>
      <c r="S486" s="12">
        <f t="shared" si="54"/>
        <v>42272.93949074074</v>
      </c>
      <c r="T486" s="12">
        <f t="shared" si="55"/>
        <v>42313.981157407412</v>
      </c>
      <c r="U486" s="14" t="str">
        <f t="shared" si="56"/>
        <v>Sep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51"/>
        <v>21.906971229845084</v>
      </c>
      <c r="P487">
        <f t="shared" si="50"/>
        <v>303.64800000000002</v>
      </c>
      <c r="Q487" t="str">
        <f t="shared" si="52"/>
        <v>film &amp; video</v>
      </c>
      <c r="R487" t="str">
        <f t="shared" si="53"/>
        <v>animation</v>
      </c>
      <c r="S487" s="12">
        <f t="shared" si="54"/>
        <v>41381.50577546296</v>
      </c>
      <c r="T487" s="12">
        <f t="shared" si="55"/>
        <v>41411.50577546296</v>
      </c>
      <c r="U487" s="14" t="str">
        <f t="shared" si="56"/>
        <v>Apr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51"/>
        <v>9.0909090909090905E-3</v>
      </c>
      <c r="P488">
        <f t="shared" ref="P488:P551" si="57">D488 / L488</f>
        <v>550000</v>
      </c>
      <c r="Q488" t="str">
        <f t="shared" si="52"/>
        <v>film &amp; video</v>
      </c>
      <c r="R488" t="str">
        <f t="shared" si="53"/>
        <v>animation</v>
      </c>
      <c r="S488" s="12">
        <f t="shared" si="54"/>
        <v>41761.94258101852</v>
      </c>
      <c r="T488" s="12">
        <f t="shared" si="55"/>
        <v>41791.94258101852</v>
      </c>
      <c r="U488" s="14" t="str">
        <f t="shared" si="56"/>
        <v>May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51"/>
        <v>0</v>
      </c>
      <c r="P489" t="e">
        <f t="shared" si="57"/>
        <v>#DIV/0!</v>
      </c>
      <c r="Q489" t="str">
        <f t="shared" si="52"/>
        <v>film &amp; video</v>
      </c>
      <c r="R489" t="str">
        <f t="shared" si="53"/>
        <v>animation</v>
      </c>
      <c r="S489" s="12">
        <f t="shared" si="54"/>
        <v>42669.594837962963</v>
      </c>
      <c r="T489" s="12">
        <f t="shared" si="55"/>
        <v>42729.636504629627</v>
      </c>
      <c r="U489" s="14" t="str">
        <f t="shared" si="56"/>
        <v>Oct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51"/>
        <v>0</v>
      </c>
      <c r="P490" t="e">
        <f t="shared" si="57"/>
        <v>#DIV/0!</v>
      </c>
      <c r="Q490" t="str">
        <f t="shared" si="52"/>
        <v>film &amp; video</v>
      </c>
      <c r="R490" t="str">
        <f t="shared" si="53"/>
        <v>animation</v>
      </c>
      <c r="S490" s="12">
        <f t="shared" si="54"/>
        <v>42714.054398148146</v>
      </c>
      <c r="T490" s="12">
        <f t="shared" si="55"/>
        <v>42744.054398148146</v>
      </c>
      <c r="U490" s="14" t="str">
        <f t="shared" si="56"/>
        <v>Dec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51"/>
        <v>0.28667813379201834</v>
      </c>
      <c r="P491">
        <f t="shared" si="57"/>
        <v>24999</v>
      </c>
      <c r="Q491" t="str">
        <f t="shared" si="52"/>
        <v>film &amp; video</v>
      </c>
      <c r="R491" t="str">
        <f t="shared" si="53"/>
        <v>animation</v>
      </c>
      <c r="S491" s="12">
        <f t="shared" si="54"/>
        <v>40882.481666666667</v>
      </c>
      <c r="T491" s="12">
        <f t="shared" si="55"/>
        <v>40913.481249999997</v>
      </c>
      <c r="U491" s="14" t="str">
        <f t="shared" si="56"/>
        <v>Dec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51"/>
        <v>0</v>
      </c>
      <c r="P492" t="e">
        <f t="shared" si="57"/>
        <v>#DIV/0!</v>
      </c>
      <c r="Q492" t="str">
        <f t="shared" si="52"/>
        <v>film &amp; video</v>
      </c>
      <c r="R492" t="str">
        <f t="shared" si="53"/>
        <v>animation</v>
      </c>
      <c r="S492" s="12">
        <f t="shared" si="54"/>
        <v>41113.968576388892</v>
      </c>
      <c r="T492" s="12">
        <f t="shared" si="55"/>
        <v>41143.968576388892</v>
      </c>
      <c r="U492" s="14" t="str">
        <f t="shared" si="56"/>
        <v>Jul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51"/>
        <v>0</v>
      </c>
      <c r="P493" t="e">
        <f t="shared" si="57"/>
        <v>#DIV/0!</v>
      </c>
      <c r="Q493" t="str">
        <f t="shared" si="52"/>
        <v>film &amp; video</v>
      </c>
      <c r="R493" t="str">
        <f t="shared" si="53"/>
        <v>animation</v>
      </c>
      <c r="S493" s="12">
        <f t="shared" si="54"/>
        <v>42366.982627314821</v>
      </c>
      <c r="T493" s="12">
        <f t="shared" si="55"/>
        <v>42396.982627314821</v>
      </c>
      <c r="U493" s="14" t="str">
        <f t="shared" si="56"/>
        <v>Dec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51"/>
        <v>0</v>
      </c>
      <c r="P494" t="e">
        <f t="shared" si="57"/>
        <v>#DIV/0!</v>
      </c>
      <c r="Q494" t="str">
        <f t="shared" si="52"/>
        <v>film &amp; video</v>
      </c>
      <c r="R494" t="str">
        <f t="shared" si="53"/>
        <v>animation</v>
      </c>
      <c r="S494" s="12">
        <f t="shared" si="54"/>
        <v>42596.03506944445</v>
      </c>
      <c r="T494" s="12">
        <f t="shared" si="55"/>
        <v>42656.03506944445</v>
      </c>
      <c r="U494" s="14" t="str">
        <f t="shared" si="56"/>
        <v>Aug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51"/>
        <v>0</v>
      </c>
      <c r="P495" t="e">
        <f t="shared" si="57"/>
        <v>#DIV/0!</v>
      </c>
      <c r="Q495" t="str">
        <f t="shared" si="52"/>
        <v>film &amp; video</v>
      </c>
      <c r="R495" t="str">
        <f t="shared" si="53"/>
        <v>animation</v>
      </c>
      <c r="S495" s="12">
        <f t="shared" si="54"/>
        <v>42114.726134259254</v>
      </c>
      <c r="T495" s="12">
        <f t="shared" si="55"/>
        <v>42144.726134259254</v>
      </c>
      <c r="U495" s="14" t="str">
        <f t="shared" si="56"/>
        <v>Apr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51"/>
        <v>0.155</v>
      </c>
      <c r="P496">
        <f t="shared" si="57"/>
        <v>6666.666666666667</v>
      </c>
      <c r="Q496" t="str">
        <f t="shared" si="52"/>
        <v>film &amp; video</v>
      </c>
      <c r="R496" t="str">
        <f t="shared" si="53"/>
        <v>animation</v>
      </c>
      <c r="S496" s="12">
        <f t="shared" si="54"/>
        <v>41799.830613425926</v>
      </c>
      <c r="T496" s="12">
        <f t="shared" si="55"/>
        <v>41823.125</v>
      </c>
      <c r="U496" s="14" t="str">
        <f t="shared" si="56"/>
        <v>Jun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51"/>
        <v>0</v>
      </c>
      <c r="P497" t="e">
        <f t="shared" si="57"/>
        <v>#DIV/0!</v>
      </c>
      <c r="Q497" t="str">
        <f t="shared" si="52"/>
        <v>film &amp; video</v>
      </c>
      <c r="R497" t="str">
        <f t="shared" si="53"/>
        <v>animation</v>
      </c>
      <c r="S497" s="12">
        <f t="shared" si="54"/>
        <v>42171.827604166669</v>
      </c>
      <c r="T497" s="12">
        <f t="shared" si="55"/>
        <v>42201.827604166669</v>
      </c>
      <c r="U497" s="14" t="str">
        <f t="shared" si="56"/>
        <v>Jun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51"/>
        <v>1.6666666666666668E-3</v>
      </c>
      <c r="P498">
        <f t="shared" si="57"/>
        <v>60000</v>
      </c>
      <c r="Q498" t="str">
        <f t="shared" si="52"/>
        <v>film &amp; video</v>
      </c>
      <c r="R498" t="str">
        <f t="shared" si="53"/>
        <v>animation</v>
      </c>
      <c r="S498" s="12">
        <f t="shared" si="54"/>
        <v>41620.93141203704</v>
      </c>
      <c r="T498" s="12">
        <f t="shared" si="55"/>
        <v>41680.93141203704</v>
      </c>
      <c r="U498" s="14" t="str">
        <f t="shared" si="56"/>
        <v>Dec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51"/>
        <v>0.6696428571428571</v>
      </c>
      <c r="P499">
        <f t="shared" si="57"/>
        <v>1493.3333333333333</v>
      </c>
      <c r="Q499" t="str">
        <f t="shared" si="52"/>
        <v>film &amp; video</v>
      </c>
      <c r="R499" t="str">
        <f t="shared" si="53"/>
        <v>animation</v>
      </c>
      <c r="S499" s="12">
        <f t="shared" si="54"/>
        <v>41945.037789351853</v>
      </c>
      <c r="T499" s="12">
        <f t="shared" si="55"/>
        <v>41998.208333333328</v>
      </c>
      <c r="U499" s="14" t="str">
        <f t="shared" si="56"/>
        <v>Nov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51"/>
        <v>4.5985132395404564</v>
      </c>
      <c r="P500">
        <f t="shared" si="57"/>
        <v>2959.4545454545455</v>
      </c>
      <c r="Q500" t="str">
        <f t="shared" si="52"/>
        <v>film &amp; video</v>
      </c>
      <c r="R500" t="str">
        <f t="shared" si="53"/>
        <v>animation</v>
      </c>
      <c r="S500" s="12">
        <f t="shared" si="54"/>
        <v>40858.762141203704</v>
      </c>
      <c r="T500" s="12">
        <f t="shared" si="55"/>
        <v>40900.762141203704</v>
      </c>
      <c r="U500" s="14" t="str">
        <f t="shared" si="56"/>
        <v>Nov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51"/>
        <v>9.5500000000000007</v>
      </c>
      <c r="P501">
        <f t="shared" si="57"/>
        <v>769.23076923076928</v>
      </c>
      <c r="Q501" t="str">
        <f t="shared" si="52"/>
        <v>film &amp; video</v>
      </c>
      <c r="R501" t="str">
        <f t="shared" si="53"/>
        <v>animation</v>
      </c>
      <c r="S501" s="12">
        <f t="shared" si="54"/>
        <v>40043.895462962959</v>
      </c>
      <c r="T501" s="12">
        <f t="shared" si="55"/>
        <v>40098.874305555553</v>
      </c>
      <c r="U501" s="14" t="str">
        <f t="shared" si="56"/>
        <v>Aug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51"/>
        <v>3.3076923076923079</v>
      </c>
      <c r="P502">
        <f t="shared" si="57"/>
        <v>1625</v>
      </c>
      <c r="Q502" t="str">
        <f t="shared" si="52"/>
        <v>film &amp; video</v>
      </c>
      <c r="R502" t="str">
        <f t="shared" si="53"/>
        <v>animation</v>
      </c>
      <c r="S502" s="12">
        <f t="shared" si="54"/>
        <v>40247.886006944449</v>
      </c>
      <c r="T502" s="12">
        <f t="shared" si="55"/>
        <v>40306.927777777775</v>
      </c>
      <c r="U502" s="14" t="str">
        <f t="shared" si="56"/>
        <v>Mar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51"/>
        <v>0</v>
      </c>
      <c r="P503" t="e">
        <f t="shared" si="57"/>
        <v>#DIV/0!</v>
      </c>
      <c r="Q503" t="str">
        <f t="shared" si="52"/>
        <v>film &amp; video</v>
      </c>
      <c r="R503" t="str">
        <f t="shared" si="53"/>
        <v>animation</v>
      </c>
      <c r="S503" s="12">
        <f t="shared" si="54"/>
        <v>40703.234386574077</v>
      </c>
      <c r="T503" s="12">
        <f t="shared" si="55"/>
        <v>40733.234386574077</v>
      </c>
      <c r="U503" s="14" t="str">
        <f t="shared" si="56"/>
        <v>Jun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51"/>
        <v>1.1499999999999999</v>
      </c>
      <c r="P504">
        <f t="shared" si="57"/>
        <v>5000</v>
      </c>
      <c r="Q504" t="str">
        <f t="shared" si="52"/>
        <v>film &amp; video</v>
      </c>
      <c r="R504" t="str">
        <f t="shared" si="53"/>
        <v>animation</v>
      </c>
      <c r="S504" s="12">
        <f t="shared" si="54"/>
        <v>40956.553530092591</v>
      </c>
      <c r="T504" s="12">
        <f t="shared" si="55"/>
        <v>40986.511863425927</v>
      </c>
      <c r="U504" s="14" t="str">
        <f t="shared" si="56"/>
        <v>Feb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51"/>
        <v>1.7538461538461538</v>
      </c>
      <c r="P505">
        <f t="shared" si="57"/>
        <v>722.22222222222217</v>
      </c>
      <c r="Q505" t="str">
        <f t="shared" si="52"/>
        <v>film &amp; video</v>
      </c>
      <c r="R505" t="str">
        <f t="shared" si="53"/>
        <v>animation</v>
      </c>
      <c r="S505" s="12">
        <f t="shared" si="54"/>
        <v>41991.526655092588</v>
      </c>
      <c r="T505" s="12">
        <f t="shared" si="55"/>
        <v>42021.526655092588</v>
      </c>
      <c r="U505" s="14" t="str">
        <f t="shared" si="56"/>
        <v>Dec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51"/>
        <v>1.3673469387755102</v>
      </c>
      <c r="P506">
        <f t="shared" si="57"/>
        <v>4900</v>
      </c>
      <c r="Q506" t="str">
        <f t="shared" si="52"/>
        <v>film &amp; video</v>
      </c>
      <c r="R506" t="str">
        <f t="shared" si="53"/>
        <v>animation</v>
      </c>
      <c r="S506" s="12">
        <f t="shared" si="54"/>
        <v>40949.98364583333</v>
      </c>
      <c r="T506" s="12">
        <f t="shared" si="55"/>
        <v>41009.941979166666</v>
      </c>
      <c r="U506" s="14" t="str">
        <f t="shared" si="56"/>
        <v>Feb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51"/>
        <v>0.43333333333333329</v>
      </c>
      <c r="P507">
        <f t="shared" si="57"/>
        <v>857.14285714285711</v>
      </c>
      <c r="Q507" t="str">
        <f t="shared" si="52"/>
        <v>film &amp; video</v>
      </c>
      <c r="R507" t="str">
        <f t="shared" si="53"/>
        <v>animation</v>
      </c>
      <c r="S507" s="12">
        <f t="shared" si="54"/>
        <v>42318.098217592589</v>
      </c>
      <c r="T507" s="12">
        <f t="shared" si="55"/>
        <v>42363.098217592589</v>
      </c>
      <c r="U507" s="14" t="str">
        <f t="shared" si="56"/>
        <v>Nov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51"/>
        <v>0.125</v>
      </c>
      <c r="P508">
        <f t="shared" si="57"/>
        <v>200000</v>
      </c>
      <c r="Q508" t="str">
        <f t="shared" si="52"/>
        <v>film &amp; video</v>
      </c>
      <c r="R508" t="str">
        <f t="shared" si="53"/>
        <v>animation</v>
      </c>
      <c r="S508" s="12">
        <f t="shared" si="54"/>
        <v>41466.552314814813</v>
      </c>
      <c r="T508" s="12">
        <f t="shared" si="55"/>
        <v>41496.552314814813</v>
      </c>
      <c r="U508" s="14" t="str">
        <f t="shared" si="56"/>
        <v>Jul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51"/>
        <v>3.2</v>
      </c>
      <c r="P509">
        <f t="shared" si="57"/>
        <v>2000</v>
      </c>
      <c r="Q509" t="str">
        <f t="shared" si="52"/>
        <v>film &amp; video</v>
      </c>
      <c r="R509" t="str">
        <f t="shared" si="53"/>
        <v>animation</v>
      </c>
      <c r="S509" s="12">
        <f t="shared" si="54"/>
        <v>41156.958993055552</v>
      </c>
      <c r="T509" s="12">
        <f t="shared" si="55"/>
        <v>41201.958993055552</v>
      </c>
      <c r="U509" s="14" t="str">
        <f t="shared" si="56"/>
        <v>Sep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51"/>
        <v>0.8</v>
      </c>
      <c r="P510">
        <f t="shared" si="57"/>
        <v>16666.666666666668</v>
      </c>
      <c r="Q510" t="str">
        <f t="shared" si="52"/>
        <v>film &amp; video</v>
      </c>
      <c r="R510" t="str">
        <f t="shared" si="53"/>
        <v>animation</v>
      </c>
      <c r="S510" s="12">
        <f t="shared" si="54"/>
        <v>40995.024317129632</v>
      </c>
      <c r="T510" s="12">
        <f t="shared" si="55"/>
        <v>41054.593055555553</v>
      </c>
      <c r="U510" s="14" t="str">
        <f t="shared" si="56"/>
        <v>Mar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51"/>
        <v>0.2</v>
      </c>
      <c r="P511">
        <f t="shared" si="57"/>
        <v>5000</v>
      </c>
      <c r="Q511" t="str">
        <f t="shared" si="52"/>
        <v>film &amp; video</v>
      </c>
      <c r="R511" t="str">
        <f t="shared" si="53"/>
        <v>animation</v>
      </c>
      <c r="S511" s="12">
        <f t="shared" si="54"/>
        <v>42153.631597222222</v>
      </c>
      <c r="T511" s="12">
        <f t="shared" si="55"/>
        <v>42183.631597222222</v>
      </c>
      <c r="U511" s="14" t="str">
        <f t="shared" si="56"/>
        <v>May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51"/>
        <v>0</v>
      </c>
      <c r="P512" t="e">
        <f t="shared" si="57"/>
        <v>#DIV/0!</v>
      </c>
      <c r="Q512" t="str">
        <f t="shared" si="52"/>
        <v>film &amp; video</v>
      </c>
      <c r="R512" t="str">
        <f t="shared" si="53"/>
        <v>animation</v>
      </c>
      <c r="S512" s="12">
        <f t="shared" si="54"/>
        <v>42400.176377314812</v>
      </c>
      <c r="T512" s="12">
        <f t="shared" si="55"/>
        <v>42430.176377314812</v>
      </c>
      <c r="U512" s="14" t="str">
        <f t="shared" si="56"/>
        <v>Jan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51"/>
        <v>3</v>
      </c>
      <c r="P513">
        <f t="shared" si="57"/>
        <v>1000</v>
      </c>
      <c r="Q513" t="str">
        <f t="shared" si="52"/>
        <v>film &amp; video</v>
      </c>
      <c r="R513" t="str">
        <f t="shared" si="53"/>
        <v>animation</v>
      </c>
      <c r="S513" s="12">
        <f t="shared" si="54"/>
        <v>41340.303032407406</v>
      </c>
      <c r="T513" s="12">
        <f t="shared" si="55"/>
        <v>41370.261365740742</v>
      </c>
      <c r="U513" s="14" t="str">
        <f t="shared" si="56"/>
        <v>Mar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51"/>
        <v>0.13749999999999998</v>
      </c>
      <c r="P514">
        <f t="shared" si="57"/>
        <v>4000</v>
      </c>
      <c r="Q514" t="str">
        <f t="shared" si="52"/>
        <v>film &amp; video</v>
      </c>
      <c r="R514" t="str">
        <f t="shared" si="53"/>
        <v>animation</v>
      </c>
      <c r="S514" s="12">
        <f t="shared" si="54"/>
        <v>42649.742210648154</v>
      </c>
      <c r="T514" s="12">
        <f t="shared" si="55"/>
        <v>42694.783877314811</v>
      </c>
      <c r="U514" s="14" t="str">
        <f t="shared" si="56"/>
        <v>Oct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8">E515/D515 * 100</f>
        <v>13.923999999999999</v>
      </c>
      <c r="P515">
        <f t="shared" si="57"/>
        <v>735.29411764705878</v>
      </c>
      <c r="Q515" t="str">
        <f t="shared" ref="Q515:Q578" si="59">LEFT(N515,FIND("/",N515) -1)</f>
        <v>film &amp; video</v>
      </c>
      <c r="R515" t="str">
        <f t="shared" ref="R515:R578" si="60">RIGHT(N515,LEN(N515)-FIND("/",N515))</f>
        <v>animation</v>
      </c>
      <c r="S515" s="12">
        <f t="shared" ref="S515:U578" si="61">(((J515/60)/60)/24)+DATE(1970,1,1)</f>
        <v>42552.653993055559</v>
      </c>
      <c r="T515" s="12">
        <f t="shared" ref="T515:V578" si="62">(((I515/60)/60)/24)+DATE(1970,1,1)</f>
        <v>42597.291666666672</v>
      </c>
      <c r="U515" s="14" t="str">
        <f t="shared" ref="U515:U578" si="63">TEXT(S515, "mmm")</f>
        <v>Jul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8"/>
        <v>3.3333333333333335</v>
      </c>
      <c r="P516">
        <f t="shared" si="57"/>
        <v>500</v>
      </c>
      <c r="Q516" t="str">
        <f t="shared" si="59"/>
        <v>film &amp; video</v>
      </c>
      <c r="R516" t="str">
        <f t="shared" si="60"/>
        <v>animation</v>
      </c>
      <c r="S516" s="12">
        <f t="shared" si="61"/>
        <v>41830.613969907405</v>
      </c>
      <c r="T516" s="12">
        <f t="shared" si="62"/>
        <v>41860.613969907405</v>
      </c>
      <c r="U516" s="14" t="str">
        <f t="shared" si="63"/>
        <v>Jul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8"/>
        <v>25.41340206185567</v>
      </c>
      <c r="P517">
        <f t="shared" si="57"/>
        <v>2852.9411764705883</v>
      </c>
      <c r="Q517" t="str">
        <f t="shared" si="59"/>
        <v>film &amp; video</v>
      </c>
      <c r="R517" t="str">
        <f t="shared" si="60"/>
        <v>animation</v>
      </c>
      <c r="S517" s="12">
        <f t="shared" si="61"/>
        <v>42327.490752314814</v>
      </c>
      <c r="T517" s="12">
        <f t="shared" si="62"/>
        <v>42367.490752314814</v>
      </c>
      <c r="U517" s="14" t="str">
        <f t="shared" si="63"/>
        <v>Nov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8"/>
        <v>0</v>
      </c>
      <c r="P518" t="e">
        <f t="shared" si="57"/>
        <v>#DIV/0!</v>
      </c>
      <c r="Q518" t="str">
        <f t="shared" si="59"/>
        <v>film &amp; video</v>
      </c>
      <c r="R518" t="str">
        <f t="shared" si="60"/>
        <v>animation</v>
      </c>
      <c r="S518" s="12">
        <f t="shared" si="61"/>
        <v>42091.778703703705</v>
      </c>
      <c r="T518" s="12">
        <f t="shared" si="62"/>
        <v>42151.778703703705</v>
      </c>
      <c r="U518" s="14" t="str">
        <f t="shared" si="63"/>
        <v>Mar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8"/>
        <v>1.3666666666666667</v>
      </c>
      <c r="P519">
        <f t="shared" si="57"/>
        <v>5000</v>
      </c>
      <c r="Q519" t="str">
        <f t="shared" si="59"/>
        <v>film &amp; video</v>
      </c>
      <c r="R519" t="str">
        <f t="shared" si="60"/>
        <v>animation</v>
      </c>
      <c r="S519" s="12">
        <f t="shared" si="61"/>
        <v>42738.615289351852</v>
      </c>
      <c r="T519" s="12">
        <f t="shared" si="62"/>
        <v>42768.615289351852</v>
      </c>
      <c r="U519" s="14" t="str">
        <f t="shared" si="63"/>
        <v>Jan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8"/>
        <v>0</v>
      </c>
      <c r="P520" t="e">
        <f t="shared" si="57"/>
        <v>#DIV/0!</v>
      </c>
      <c r="Q520" t="str">
        <f t="shared" si="59"/>
        <v>film &amp; video</v>
      </c>
      <c r="R520" t="str">
        <f t="shared" si="60"/>
        <v>animation</v>
      </c>
      <c r="S520" s="12">
        <f t="shared" si="61"/>
        <v>42223.616018518514</v>
      </c>
      <c r="T520" s="12">
        <f t="shared" si="62"/>
        <v>42253.615277777775</v>
      </c>
      <c r="U520" s="14" t="str">
        <f t="shared" si="63"/>
        <v>Aug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8"/>
        <v>22.881426547787683</v>
      </c>
      <c r="P521">
        <f t="shared" si="57"/>
        <v>171.44285714285715</v>
      </c>
      <c r="Q521" t="str">
        <f t="shared" si="59"/>
        <v>film &amp; video</v>
      </c>
      <c r="R521" t="str">
        <f t="shared" si="60"/>
        <v>animation</v>
      </c>
      <c r="S521" s="12">
        <f t="shared" si="61"/>
        <v>41218.391446759262</v>
      </c>
      <c r="T521" s="12">
        <f t="shared" si="62"/>
        <v>41248.391446759262</v>
      </c>
      <c r="U521" s="14" t="str">
        <f t="shared" si="63"/>
        <v>Nov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8"/>
        <v>102.1</v>
      </c>
      <c r="P522">
        <f t="shared" si="57"/>
        <v>147.05882352941177</v>
      </c>
      <c r="Q522" t="str">
        <f t="shared" si="59"/>
        <v>theater</v>
      </c>
      <c r="R522" t="str">
        <f t="shared" si="60"/>
        <v>plays</v>
      </c>
      <c r="S522" s="12">
        <f t="shared" si="61"/>
        <v>42318.702094907407</v>
      </c>
      <c r="T522" s="12">
        <f t="shared" si="62"/>
        <v>42348.702094907407</v>
      </c>
      <c r="U522" s="14" t="str">
        <f t="shared" si="63"/>
        <v>Nov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8"/>
        <v>104.64</v>
      </c>
      <c r="P523">
        <f t="shared" si="57"/>
        <v>89.285714285714292</v>
      </c>
      <c r="Q523" t="str">
        <f t="shared" si="59"/>
        <v>theater</v>
      </c>
      <c r="R523" t="str">
        <f t="shared" si="60"/>
        <v>plays</v>
      </c>
      <c r="S523" s="12">
        <f t="shared" si="61"/>
        <v>42646.092812499999</v>
      </c>
      <c r="T523" s="12">
        <f t="shared" si="62"/>
        <v>42675.207638888889</v>
      </c>
      <c r="U523" s="14" t="str">
        <f t="shared" si="63"/>
        <v>Oct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8"/>
        <v>114.66666666666667</v>
      </c>
      <c r="P524">
        <f t="shared" si="57"/>
        <v>96.774193548387103</v>
      </c>
      <c r="Q524" t="str">
        <f t="shared" si="59"/>
        <v>theater</v>
      </c>
      <c r="R524" t="str">
        <f t="shared" si="60"/>
        <v>plays</v>
      </c>
      <c r="S524" s="12">
        <f t="shared" si="61"/>
        <v>42430.040798611109</v>
      </c>
      <c r="T524" s="12">
        <f t="shared" si="62"/>
        <v>42449.999131944445</v>
      </c>
      <c r="U524" s="14" t="str">
        <f t="shared" si="63"/>
        <v>Mar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8"/>
        <v>120.6</v>
      </c>
      <c r="P525">
        <f t="shared" si="57"/>
        <v>59.523809523809526</v>
      </c>
      <c r="Q525" t="str">
        <f t="shared" si="59"/>
        <v>theater</v>
      </c>
      <c r="R525" t="str">
        <f t="shared" si="60"/>
        <v>plays</v>
      </c>
      <c r="S525" s="12">
        <f t="shared" si="61"/>
        <v>42238.13282407407</v>
      </c>
      <c r="T525" s="12">
        <f t="shared" si="62"/>
        <v>42268.13282407407</v>
      </c>
      <c r="U525" s="14" t="str">
        <f t="shared" si="63"/>
        <v>Aug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8"/>
        <v>108.67285714285715</v>
      </c>
      <c r="P526">
        <f t="shared" si="57"/>
        <v>26.923076923076923</v>
      </c>
      <c r="Q526" t="str">
        <f t="shared" si="59"/>
        <v>theater</v>
      </c>
      <c r="R526" t="str">
        <f t="shared" si="60"/>
        <v>plays</v>
      </c>
      <c r="S526" s="12">
        <f t="shared" si="61"/>
        <v>42492.717233796298</v>
      </c>
      <c r="T526" s="12">
        <f t="shared" si="62"/>
        <v>42522.717233796298</v>
      </c>
      <c r="U526" s="14" t="str">
        <f t="shared" si="63"/>
        <v>May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8"/>
        <v>100</v>
      </c>
      <c r="P527">
        <f t="shared" si="57"/>
        <v>1000</v>
      </c>
      <c r="Q527" t="str">
        <f t="shared" si="59"/>
        <v>theater</v>
      </c>
      <c r="R527" t="str">
        <f t="shared" si="60"/>
        <v>plays</v>
      </c>
      <c r="S527" s="12">
        <f t="shared" si="61"/>
        <v>41850.400937500002</v>
      </c>
      <c r="T527" s="12">
        <f t="shared" si="62"/>
        <v>41895.400937500002</v>
      </c>
      <c r="U527" s="14" t="str">
        <f t="shared" si="63"/>
        <v>Jul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8"/>
        <v>113.99999999999999</v>
      </c>
      <c r="P528">
        <f t="shared" si="57"/>
        <v>65.217391304347828</v>
      </c>
      <c r="Q528" t="str">
        <f t="shared" si="59"/>
        <v>theater</v>
      </c>
      <c r="R528" t="str">
        <f t="shared" si="60"/>
        <v>plays</v>
      </c>
      <c r="S528" s="12">
        <f t="shared" si="61"/>
        <v>42192.591944444444</v>
      </c>
      <c r="T528" s="12">
        <f t="shared" si="62"/>
        <v>42223.708333333328</v>
      </c>
      <c r="U528" s="14" t="str">
        <f t="shared" si="63"/>
        <v>Jul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8"/>
        <v>100.85</v>
      </c>
      <c r="P529">
        <f t="shared" si="57"/>
        <v>63.291139240506332</v>
      </c>
      <c r="Q529" t="str">
        <f t="shared" si="59"/>
        <v>theater</v>
      </c>
      <c r="R529" t="str">
        <f t="shared" si="60"/>
        <v>plays</v>
      </c>
      <c r="S529" s="12">
        <f t="shared" si="61"/>
        <v>42753.205625000002</v>
      </c>
      <c r="T529" s="12">
        <f t="shared" si="62"/>
        <v>42783.670138888891</v>
      </c>
      <c r="U529" s="14" t="str">
        <f t="shared" si="63"/>
        <v>Jan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8"/>
        <v>115.65217391304347</v>
      </c>
      <c r="P530">
        <f t="shared" si="57"/>
        <v>38.333333333333336</v>
      </c>
      <c r="Q530" t="str">
        <f t="shared" si="59"/>
        <v>theater</v>
      </c>
      <c r="R530" t="str">
        <f t="shared" si="60"/>
        <v>plays</v>
      </c>
      <c r="S530" s="12">
        <f t="shared" si="61"/>
        <v>42155.920219907406</v>
      </c>
      <c r="T530" s="12">
        <f t="shared" si="62"/>
        <v>42176.888888888891</v>
      </c>
      <c r="U530" s="14" t="str">
        <f t="shared" si="63"/>
        <v>May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8"/>
        <v>130.41666666666666</v>
      </c>
      <c r="P531">
        <f t="shared" si="57"/>
        <v>66.666666666666671</v>
      </c>
      <c r="Q531" t="str">
        <f t="shared" si="59"/>
        <v>theater</v>
      </c>
      <c r="R531" t="str">
        <f t="shared" si="60"/>
        <v>plays</v>
      </c>
      <c r="S531" s="12">
        <f t="shared" si="61"/>
        <v>42725.031180555554</v>
      </c>
      <c r="T531" s="12">
        <f t="shared" si="62"/>
        <v>42746.208333333328</v>
      </c>
      <c r="U531" s="14" t="str">
        <f t="shared" si="63"/>
        <v>Dec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8"/>
        <v>107.78267254038178</v>
      </c>
      <c r="P532">
        <f t="shared" si="57"/>
        <v>117.41379310344827</v>
      </c>
      <c r="Q532" t="str">
        <f t="shared" si="59"/>
        <v>theater</v>
      </c>
      <c r="R532" t="str">
        <f t="shared" si="60"/>
        <v>plays</v>
      </c>
      <c r="S532" s="12">
        <f t="shared" si="61"/>
        <v>42157.591064814813</v>
      </c>
      <c r="T532" s="12">
        <f t="shared" si="62"/>
        <v>42179.083333333328</v>
      </c>
      <c r="U532" s="14" t="str">
        <f t="shared" si="63"/>
        <v>Jun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8"/>
        <v>100</v>
      </c>
      <c r="P533">
        <f t="shared" si="57"/>
        <v>129.03225806451613</v>
      </c>
      <c r="Q533" t="str">
        <f t="shared" si="59"/>
        <v>theater</v>
      </c>
      <c r="R533" t="str">
        <f t="shared" si="60"/>
        <v>plays</v>
      </c>
      <c r="S533" s="12">
        <f t="shared" si="61"/>
        <v>42676.065150462964</v>
      </c>
      <c r="T533" s="12">
        <f t="shared" si="62"/>
        <v>42721.290972222225</v>
      </c>
      <c r="U533" s="14" t="str">
        <f t="shared" si="63"/>
        <v>Nov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8"/>
        <v>123.25</v>
      </c>
      <c r="P534">
        <f t="shared" si="57"/>
        <v>57.803468208092482</v>
      </c>
      <c r="Q534" t="str">
        <f t="shared" si="59"/>
        <v>theater</v>
      </c>
      <c r="R534" t="str">
        <f t="shared" si="60"/>
        <v>plays</v>
      </c>
      <c r="S534" s="12">
        <f t="shared" si="61"/>
        <v>42473.007037037038</v>
      </c>
      <c r="T534" s="12">
        <f t="shared" si="62"/>
        <v>42503.007037037038</v>
      </c>
      <c r="U534" s="14" t="str">
        <f t="shared" si="63"/>
        <v>Apr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8"/>
        <v>100.2</v>
      </c>
      <c r="P535">
        <f t="shared" si="57"/>
        <v>117.64705882352941</v>
      </c>
      <c r="Q535" t="str">
        <f t="shared" si="59"/>
        <v>theater</v>
      </c>
      <c r="R535" t="str">
        <f t="shared" si="60"/>
        <v>plays</v>
      </c>
      <c r="S535" s="12">
        <f t="shared" si="61"/>
        <v>42482.43478009259</v>
      </c>
      <c r="T535" s="12">
        <f t="shared" si="62"/>
        <v>42506.43478009259</v>
      </c>
      <c r="U535" s="14" t="str">
        <f t="shared" si="63"/>
        <v>Apr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8"/>
        <v>104.66666666666666</v>
      </c>
      <c r="P536">
        <f t="shared" si="57"/>
        <v>312.5</v>
      </c>
      <c r="Q536" t="str">
        <f t="shared" si="59"/>
        <v>theater</v>
      </c>
      <c r="R536" t="str">
        <f t="shared" si="60"/>
        <v>plays</v>
      </c>
      <c r="S536" s="12">
        <f t="shared" si="61"/>
        <v>42270.810995370368</v>
      </c>
      <c r="T536" s="12">
        <f t="shared" si="62"/>
        <v>42309.958333333328</v>
      </c>
      <c r="U536" s="14" t="str">
        <f t="shared" si="63"/>
        <v>Sep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8"/>
        <v>102.49999999999999</v>
      </c>
      <c r="P537">
        <f t="shared" si="57"/>
        <v>33.898305084745765</v>
      </c>
      <c r="Q537" t="str">
        <f t="shared" si="59"/>
        <v>theater</v>
      </c>
      <c r="R537" t="str">
        <f t="shared" si="60"/>
        <v>plays</v>
      </c>
      <c r="S537" s="12">
        <f t="shared" si="61"/>
        <v>42711.545196759253</v>
      </c>
      <c r="T537" s="12">
        <f t="shared" si="62"/>
        <v>42741.545196759253</v>
      </c>
      <c r="U537" s="14" t="str">
        <f t="shared" si="63"/>
        <v>Dec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8"/>
        <v>118.25757575757576</v>
      </c>
      <c r="P538">
        <f t="shared" si="57"/>
        <v>84.615384615384613</v>
      </c>
      <c r="Q538" t="str">
        <f t="shared" si="59"/>
        <v>theater</v>
      </c>
      <c r="R538" t="str">
        <f t="shared" si="60"/>
        <v>plays</v>
      </c>
      <c r="S538" s="12">
        <f t="shared" si="61"/>
        <v>42179.344988425932</v>
      </c>
      <c r="T538" s="12">
        <f t="shared" si="62"/>
        <v>42219.75</v>
      </c>
      <c r="U538" s="14" t="str">
        <f t="shared" si="63"/>
        <v>Jun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8"/>
        <v>120.5</v>
      </c>
      <c r="P539">
        <f t="shared" si="57"/>
        <v>33.898305084745765</v>
      </c>
      <c r="Q539" t="str">
        <f t="shared" si="59"/>
        <v>theater</v>
      </c>
      <c r="R539" t="str">
        <f t="shared" si="60"/>
        <v>plays</v>
      </c>
      <c r="S539" s="12">
        <f t="shared" si="61"/>
        <v>42282.768414351856</v>
      </c>
      <c r="T539" s="12">
        <f t="shared" si="62"/>
        <v>42312.810081018513</v>
      </c>
      <c r="U539" s="14" t="str">
        <f t="shared" si="63"/>
        <v>Oct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8"/>
        <v>302.42</v>
      </c>
      <c r="P540">
        <f t="shared" si="57"/>
        <v>83.333333333333329</v>
      </c>
      <c r="Q540" t="str">
        <f t="shared" si="59"/>
        <v>theater</v>
      </c>
      <c r="R540" t="str">
        <f t="shared" si="60"/>
        <v>plays</v>
      </c>
      <c r="S540" s="12">
        <f t="shared" si="61"/>
        <v>42473.794710648144</v>
      </c>
      <c r="T540" s="12">
        <f t="shared" si="62"/>
        <v>42503.794710648144</v>
      </c>
      <c r="U540" s="14" t="str">
        <f t="shared" si="63"/>
        <v>Apr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8"/>
        <v>100.64400000000001</v>
      </c>
      <c r="P541">
        <f t="shared" si="57"/>
        <v>25</v>
      </c>
      <c r="Q541" t="str">
        <f t="shared" si="59"/>
        <v>theater</v>
      </c>
      <c r="R541" t="str">
        <f t="shared" si="60"/>
        <v>plays</v>
      </c>
      <c r="S541" s="12">
        <f t="shared" si="61"/>
        <v>42535.049849537041</v>
      </c>
      <c r="T541" s="12">
        <f t="shared" si="62"/>
        <v>42556.049849537041</v>
      </c>
      <c r="U541" s="14" t="str">
        <f t="shared" si="63"/>
        <v>Jun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8"/>
        <v>6.6666666666666671E-3</v>
      </c>
      <c r="P542">
        <f t="shared" si="57"/>
        <v>15000</v>
      </c>
      <c r="Q542" t="str">
        <f t="shared" si="59"/>
        <v>technology</v>
      </c>
      <c r="R542" t="str">
        <f t="shared" si="60"/>
        <v>web</v>
      </c>
      <c r="S542" s="12">
        <f t="shared" si="61"/>
        <v>42009.817199074074</v>
      </c>
      <c r="T542" s="12">
        <f t="shared" si="62"/>
        <v>42039.817199074074</v>
      </c>
      <c r="U542" s="14" t="str">
        <f t="shared" si="63"/>
        <v>Jan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8"/>
        <v>0.55555555555555558</v>
      </c>
      <c r="P543">
        <f t="shared" si="57"/>
        <v>4500</v>
      </c>
      <c r="Q543" t="str">
        <f t="shared" si="59"/>
        <v>technology</v>
      </c>
      <c r="R543" t="str">
        <f t="shared" si="60"/>
        <v>web</v>
      </c>
      <c r="S543" s="12">
        <f t="shared" si="61"/>
        <v>42276.046689814815</v>
      </c>
      <c r="T543" s="12">
        <f t="shared" si="62"/>
        <v>42306.046689814815</v>
      </c>
      <c r="U543" s="14" t="str">
        <f t="shared" si="63"/>
        <v>Sep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8"/>
        <v>3.9999999999999996E-4</v>
      </c>
      <c r="P544">
        <f t="shared" si="57"/>
        <v>250000</v>
      </c>
      <c r="Q544" t="str">
        <f t="shared" si="59"/>
        <v>technology</v>
      </c>
      <c r="R544" t="str">
        <f t="shared" si="60"/>
        <v>web</v>
      </c>
      <c r="S544" s="12">
        <f t="shared" si="61"/>
        <v>42433.737453703703</v>
      </c>
      <c r="T544" s="12">
        <f t="shared" si="62"/>
        <v>42493.695787037039</v>
      </c>
      <c r="U544" s="14" t="str">
        <f t="shared" si="63"/>
        <v>Mar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8"/>
        <v>0.31818181818181818</v>
      </c>
      <c r="P545">
        <f t="shared" si="57"/>
        <v>11000</v>
      </c>
      <c r="Q545" t="str">
        <f t="shared" si="59"/>
        <v>technology</v>
      </c>
      <c r="R545" t="str">
        <f t="shared" si="60"/>
        <v>web</v>
      </c>
      <c r="S545" s="12">
        <f t="shared" si="61"/>
        <v>41914.092152777775</v>
      </c>
      <c r="T545" s="12">
        <f t="shared" si="62"/>
        <v>41944.092152777775</v>
      </c>
      <c r="U545" s="14" t="str">
        <f t="shared" si="63"/>
        <v>Oct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8"/>
        <v>1.2</v>
      </c>
      <c r="P546">
        <f t="shared" si="57"/>
        <v>250</v>
      </c>
      <c r="Q546" t="str">
        <f t="shared" si="59"/>
        <v>technology</v>
      </c>
      <c r="R546" t="str">
        <f t="shared" si="60"/>
        <v>web</v>
      </c>
      <c r="S546" s="12">
        <f t="shared" si="61"/>
        <v>42525.656944444447</v>
      </c>
      <c r="T546" s="12">
        <f t="shared" si="62"/>
        <v>42555.656944444447</v>
      </c>
      <c r="U546" s="14" t="str">
        <f t="shared" si="63"/>
        <v>Jun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8"/>
        <v>27.383999999999997</v>
      </c>
      <c r="P547">
        <f t="shared" si="57"/>
        <v>1470.5882352941176</v>
      </c>
      <c r="Q547" t="str">
        <f t="shared" si="59"/>
        <v>technology</v>
      </c>
      <c r="R547" t="str">
        <f t="shared" si="60"/>
        <v>web</v>
      </c>
      <c r="S547" s="12">
        <f t="shared" si="61"/>
        <v>42283.592465277776</v>
      </c>
      <c r="T547" s="12">
        <f t="shared" si="62"/>
        <v>42323.634131944447</v>
      </c>
      <c r="U547" s="14" t="str">
        <f t="shared" si="63"/>
        <v>Oct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8"/>
        <v>8.666666666666667E-2</v>
      </c>
      <c r="P548">
        <f t="shared" si="57"/>
        <v>30000</v>
      </c>
      <c r="Q548" t="str">
        <f t="shared" si="59"/>
        <v>technology</v>
      </c>
      <c r="R548" t="str">
        <f t="shared" si="60"/>
        <v>web</v>
      </c>
      <c r="S548" s="12">
        <f t="shared" si="61"/>
        <v>42249.667997685188</v>
      </c>
      <c r="T548" s="12">
        <f t="shared" si="62"/>
        <v>42294.667997685188</v>
      </c>
      <c r="U548" s="14" t="str">
        <f t="shared" si="63"/>
        <v>Sep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8"/>
        <v>0</v>
      </c>
      <c r="P549" t="e">
        <f t="shared" si="57"/>
        <v>#DIV/0!</v>
      </c>
      <c r="Q549" t="str">
        <f t="shared" si="59"/>
        <v>technology</v>
      </c>
      <c r="R549" t="str">
        <f t="shared" si="60"/>
        <v>web</v>
      </c>
      <c r="S549" s="12">
        <f t="shared" si="61"/>
        <v>42380.696342592593</v>
      </c>
      <c r="T549" s="12">
        <f t="shared" si="62"/>
        <v>42410.696342592593</v>
      </c>
      <c r="U549" s="14" t="str">
        <f t="shared" si="63"/>
        <v>Jan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8"/>
        <v>0.09</v>
      </c>
      <c r="P550">
        <f t="shared" si="57"/>
        <v>10000</v>
      </c>
      <c r="Q550" t="str">
        <f t="shared" si="59"/>
        <v>technology</v>
      </c>
      <c r="R550" t="str">
        <f t="shared" si="60"/>
        <v>web</v>
      </c>
      <c r="S550" s="12">
        <f t="shared" si="61"/>
        <v>42276.903333333335</v>
      </c>
      <c r="T550" s="12">
        <f t="shared" si="62"/>
        <v>42306.903333333335</v>
      </c>
      <c r="U550" s="14" t="str">
        <f t="shared" si="63"/>
        <v>Sep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8"/>
        <v>2.7199999999999998</v>
      </c>
      <c r="P551">
        <f t="shared" si="57"/>
        <v>312.5</v>
      </c>
      <c r="Q551" t="str">
        <f t="shared" si="59"/>
        <v>technology</v>
      </c>
      <c r="R551" t="str">
        <f t="shared" si="60"/>
        <v>web</v>
      </c>
      <c r="S551" s="12">
        <f t="shared" si="61"/>
        <v>42163.636828703704</v>
      </c>
      <c r="T551" s="12">
        <f t="shared" si="62"/>
        <v>42193.636828703704</v>
      </c>
      <c r="U551" s="14" t="str">
        <f t="shared" si="63"/>
        <v>Jun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8"/>
        <v>0.70000000000000007</v>
      </c>
      <c r="P552">
        <f t="shared" ref="P552:P615" si="64">D552 / L552</f>
        <v>1250</v>
      </c>
      <c r="Q552" t="str">
        <f t="shared" si="59"/>
        <v>technology</v>
      </c>
      <c r="R552" t="str">
        <f t="shared" si="60"/>
        <v>web</v>
      </c>
      <c r="S552" s="12">
        <f t="shared" si="61"/>
        <v>42753.678761574076</v>
      </c>
      <c r="T552" s="12">
        <f t="shared" si="62"/>
        <v>42766.208333333328</v>
      </c>
      <c r="U552" s="14" t="str">
        <f t="shared" si="63"/>
        <v>Jan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8"/>
        <v>5.0413333333333332</v>
      </c>
      <c r="P553">
        <f t="shared" si="64"/>
        <v>2678.5714285714284</v>
      </c>
      <c r="Q553" t="str">
        <f t="shared" si="59"/>
        <v>technology</v>
      </c>
      <c r="R553" t="str">
        <f t="shared" si="60"/>
        <v>web</v>
      </c>
      <c r="S553" s="12">
        <f t="shared" si="61"/>
        <v>42173.275740740741</v>
      </c>
      <c r="T553" s="12">
        <f t="shared" si="62"/>
        <v>42217.745138888888</v>
      </c>
      <c r="U553" s="14" t="str">
        <f t="shared" si="63"/>
        <v>Jun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8"/>
        <v>0</v>
      </c>
      <c r="P554" t="e">
        <f t="shared" si="64"/>
        <v>#DIV/0!</v>
      </c>
      <c r="Q554" t="str">
        <f t="shared" si="59"/>
        <v>technology</v>
      </c>
      <c r="R554" t="str">
        <f t="shared" si="60"/>
        <v>web</v>
      </c>
      <c r="S554" s="12">
        <f t="shared" si="61"/>
        <v>42318.616851851853</v>
      </c>
      <c r="T554" s="12">
        <f t="shared" si="62"/>
        <v>42378.616851851853</v>
      </c>
      <c r="U554" s="14" t="str">
        <f t="shared" si="63"/>
        <v>Nov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8"/>
        <v>0.49199999999999999</v>
      </c>
      <c r="P555">
        <f t="shared" si="64"/>
        <v>4166.666666666667</v>
      </c>
      <c r="Q555" t="str">
        <f t="shared" si="59"/>
        <v>technology</v>
      </c>
      <c r="R555" t="str">
        <f t="shared" si="60"/>
        <v>web</v>
      </c>
      <c r="S555" s="12">
        <f t="shared" si="61"/>
        <v>41927.71980324074</v>
      </c>
      <c r="T555" s="12">
        <f t="shared" si="62"/>
        <v>41957.761469907404</v>
      </c>
      <c r="U555" s="14" t="str">
        <f t="shared" si="63"/>
        <v>Oct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8"/>
        <v>36.589147286821706</v>
      </c>
      <c r="P556">
        <f t="shared" si="64"/>
        <v>175.90909090909091</v>
      </c>
      <c r="Q556" t="str">
        <f t="shared" si="59"/>
        <v>technology</v>
      </c>
      <c r="R556" t="str">
        <f t="shared" si="60"/>
        <v>web</v>
      </c>
      <c r="S556" s="12">
        <f t="shared" si="61"/>
        <v>41901.684861111113</v>
      </c>
      <c r="T556" s="12">
        <f t="shared" si="62"/>
        <v>41931.684861111113</v>
      </c>
      <c r="U556" s="14" t="str">
        <f t="shared" si="63"/>
        <v>Sep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8"/>
        <v>0</v>
      </c>
      <c r="P557" t="e">
        <f t="shared" si="64"/>
        <v>#DIV/0!</v>
      </c>
      <c r="Q557" t="str">
        <f t="shared" si="59"/>
        <v>technology</v>
      </c>
      <c r="R557" t="str">
        <f t="shared" si="60"/>
        <v>web</v>
      </c>
      <c r="S557" s="12">
        <f t="shared" si="61"/>
        <v>42503.353506944448</v>
      </c>
      <c r="T557" s="12">
        <f t="shared" si="62"/>
        <v>42533.353506944448</v>
      </c>
      <c r="U557" s="14" t="str">
        <f t="shared" si="63"/>
        <v>May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8"/>
        <v>2.5</v>
      </c>
      <c r="P558">
        <f t="shared" si="64"/>
        <v>8000</v>
      </c>
      <c r="Q558" t="str">
        <f t="shared" si="59"/>
        <v>technology</v>
      </c>
      <c r="R558" t="str">
        <f t="shared" si="60"/>
        <v>web</v>
      </c>
      <c r="S558" s="12">
        <f t="shared" si="61"/>
        <v>42345.860150462962</v>
      </c>
      <c r="T558" s="12">
        <f t="shared" si="62"/>
        <v>42375.860150462962</v>
      </c>
      <c r="U558" s="14" t="str">
        <f t="shared" si="63"/>
        <v>Dec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8"/>
        <v>0.91066666666666674</v>
      </c>
      <c r="P559">
        <f t="shared" si="64"/>
        <v>7500</v>
      </c>
      <c r="Q559" t="str">
        <f t="shared" si="59"/>
        <v>technology</v>
      </c>
      <c r="R559" t="str">
        <f t="shared" si="60"/>
        <v>web</v>
      </c>
      <c r="S559" s="12">
        <f t="shared" si="61"/>
        <v>42676.942164351851</v>
      </c>
      <c r="T559" s="12">
        <f t="shared" si="62"/>
        <v>42706.983831018515</v>
      </c>
      <c r="U559" s="14" t="str">
        <f t="shared" si="63"/>
        <v>Nov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8"/>
        <v>0</v>
      </c>
      <c r="P560" t="e">
        <f t="shared" si="64"/>
        <v>#DIV/0!</v>
      </c>
      <c r="Q560" t="str">
        <f t="shared" si="59"/>
        <v>technology</v>
      </c>
      <c r="R560" t="str">
        <f t="shared" si="60"/>
        <v>web</v>
      </c>
      <c r="S560" s="12">
        <f t="shared" si="61"/>
        <v>42057.883159722223</v>
      </c>
      <c r="T560" s="12">
        <f t="shared" si="62"/>
        <v>42087.841493055559</v>
      </c>
      <c r="U560" s="14" t="str">
        <f t="shared" si="63"/>
        <v>Feb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8"/>
        <v>2.0833333333333336E-2</v>
      </c>
      <c r="P561">
        <f t="shared" si="64"/>
        <v>240000</v>
      </c>
      <c r="Q561" t="str">
        <f t="shared" si="59"/>
        <v>technology</v>
      </c>
      <c r="R561" t="str">
        <f t="shared" si="60"/>
        <v>web</v>
      </c>
      <c r="S561" s="12">
        <f t="shared" si="61"/>
        <v>42321.283101851848</v>
      </c>
      <c r="T561" s="12">
        <f t="shared" si="62"/>
        <v>42351.283101851848</v>
      </c>
      <c r="U561" s="14" t="str">
        <f t="shared" si="63"/>
        <v>Nov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8"/>
        <v>1.2E-2</v>
      </c>
      <c r="P562">
        <f t="shared" si="64"/>
        <v>33333.333333333336</v>
      </c>
      <c r="Q562" t="str">
        <f t="shared" si="59"/>
        <v>technology</v>
      </c>
      <c r="R562" t="str">
        <f t="shared" si="60"/>
        <v>web</v>
      </c>
      <c r="S562" s="12">
        <f t="shared" si="61"/>
        <v>41960.771354166667</v>
      </c>
      <c r="T562" s="12">
        <f t="shared" si="62"/>
        <v>41990.771354166667</v>
      </c>
      <c r="U562" s="14" t="str">
        <f t="shared" si="63"/>
        <v>Nov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8"/>
        <v>0.36666666666666664</v>
      </c>
      <c r="P563">
        <f t="shared" si="64"/>
        <v>7500</v>
      </c>
      <c r="Q563" t="str">
        <f t="shared" si="59"/>
        <v>technology</v>
      </c>
      <c r="R563" t="str">
        <f t="shared" si="60"/>
        <v>web</v>
      </c>
      <c r="S563" s="12">
        <f t="shared" si="61"/>
        <v>42268.658715277779</v>
      </c>
      <c r="T563" s="12">
        <f t="shared" si="62"/>
        <v>42303.658715277779</v>
      </c>
      <c r="U563" s="14" t="str">
        <f t="shared" si="63"/>
        <v>Sep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8"/>
        <v>0</v>
      </c>
      <c r="P564" t="e">
        <f t="shared" si="64"/>
        <v>#DIV/0!</v>
      </c>
      <c r="Q564" t="str">
        <f t="shared" si="59"/>
        <v>technology</v>
      </c>
      <c r="R564" t="str">
        <f t="shared" si="60"/>
        <v>web</v>
      </c>
      <c r="S564" s="12">
        <f t="shared" si="61"/>
        <v>42692.389062500006</v>
      </c>
      <c r="T564" s="12">
        <f t="shared" si="62"/>
        <v>42722.389062500006</v>
      </c>
      <c r="U564" s="14" t="str">
        <f t="shared" si="63"/>
        <v>Nov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8"/>
        <v>9.0666666666666659E-2</v>
      </c>
      <c r="P565">
        <f t="shared" si="64"/>
        <v>37500</v>
      </c>
      <c r="Q565" t="str">
        <f t="shared" si="59"/>
        <v>technology</v>
      </c>
      <c r="R565" t="str">
        <f t="shared" si="60"/>
        <v>web</v>
      </c>
      <c r="S565" s="12">
        <f t="shared" si="61"/>
        <v>42022.069988425923</v>
      </c>
      <c r="T565" s="12">
        <f t="shared" si="62"/>
        <v>42052.069988425923</v>
      </c>
      <c r="U565" s="14" t="str">
        <f t="shared" si="63"/>
        <v>Jan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8"/>
        <v>5.5555555555555558E-3</v>
      </c>
      <c r="P566">
        <f t="shared" si="64"/>
        <v>18000</v>
      </c>
      <c r="Q566" t="str">
        <f t="shared" si="59"/>
        <v>technology</v>
      </c>
      <c r="R566" t="str">
        <f t="shared" si="60"/>
        <v>web</v>
      </c>
      <c r="S566" s="12">
        <f t="shared" si="61"/>
        <v>42411.942997685182</v>
      </c>
      <c r="T566" s="12">
        <f t="shared" si="62"/>
        <v>42441.942997685182</v>
      </c>
      <c r="U566" s="14" t="str">
        <f t="shared" si="63"/>
        <v>Feb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8"/>
        <v>0</v>
      </c>
      <c r="P567" t="e">
        <f t="shared" si="64"/>
        <v>#DIV/0!</v>
      </c>
      <c r="Q567" t="str">
        <f t="shared" si="59"/>
        <v>technology</v>
      </c>
      <c r="R567" t="str">
        <f t="shared" si="60"/>
        <v>web</v>
      </c>
      <c r="S567" s="12">
        <f t="shared" si="61"/>
        <v>42165.785289351858</v>
      </c>
      <c r="T567" s="12">
        <f t="shared" si="62"/>
        <v>42195.785289351858</v>
      </c>
      <c r="U567" s="14" t="str">
        <f t="shared" si="63"/>
        <v>Jun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8"/>
        <v>0.02</v>
      </c>
      <c r="P568">
        <f t="shared" si="64"/>
        <v>5000</v>
      </c>
      <c r="Q568" t="str">
        <f t="shared" si="59"/>
        <v>technology</v>
      </c>
      <c r="R568" t="str">
        <f t="shared" si="60"/>
        <v>web</v>
      </c>
      <c r="S568" s="12">
        <f t="shared" si="61"/>
        <v>42535.68440972222</v>
      </c>
      <c r="T568" s="12">
        <f t="shared" si="62"/>
        <v>42565.68440972222</v>
      </c>
      <c r="U568" s="14" t="str">
        <f t="shared" si="63"/>
        <v>Jun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8"/>
        <v>0</v>
      </c>
      <c r="P569" t="e">
        <f t="shared" si="64"/>
        <v>#DIV/0!</v>
      </c>
      <c r="Q569" t="str">
        <f t="shared" si="59"/>
        <v>technology</v>
      </c>
      <c r="R569" t="str">
        <f t="shared" si="60"/>
        <v>web</v>
      </c>
      <c r="S569" s="12">
        <f t="shared" si="61"/>
        <v>41975.842523148152</v>
      </c>
      <c r="T569" s="12">
        <f t="shared" si="62"/>
        <v>42005.842523148152</v>
      </c>
      <c r="U569" s="14" t="str">
        <f t="shared" si="63"/>
        <v>Dec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8"/>
        <v>1</v>
      </c>
      <c r="P570">
        <f t="shared" si="64"/>
        <v>4900</v>
      </c>
      <c r="Q570" t="str">
        <f t="shared" si="59"/>
        <v>technology</v>
      </c>
      <c r="R570" t="str">
        <f t="shared" si="60"/>
        <v>web</v>
      </c>
      <c r="S570" s="12">
        <f t="shared" si="61"/>
        <v>42348.9215625</v>
      </c>
      <c r="T570" s="12">
        <f t="shared" si="62"/>
        <v>42385.458333333328</v>
      </c>
      <c r="U570" s="14" t="str">
        <f t="shared" si="63"/>
        <v>Dec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8"/>
        <v>0.8</v>
      </c>
      <c r="P571">
        <f t="shared" si="64"/>
        <v>2500</v>
      </c>
      <c r="Q571" t="str">
        <f t="shared" si="59"/>
        <v>technology</v>
      </c>
      <c r="R571" t="str">
        <f t="shared" si="60"/>
        <v>web</v>
      </c>
      <c r="S571" s="12">
        <f t="shared" si="61"/>
        <v>42340.847361111111</v>
      </c>
      <c r="T571" s="12">
        <f t="shared" si="62"/>
        <v>42370.847361111111</v>
      </c>
      <c r="U571" s="14" t="str">
        <f t="shared" si="63"/>
        <v>Dec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8"/>
        <v>0.16705882352941176</v>
      </c>
      <c r="P572">
        <f t="shared" si="64"/>
        <v>85000</v>
      </c>
      <c r="Q572" t="str">
        <f t="shared" si="59"/>
        <v>technology</v>
      </c>
      <c r="R572" t="str">
        <f t="shared" si="60"/>
        <v>web</v>
      </c>
      <c r="S572" s="12">
        <f t="shared" si="61"/>
        <v>42388.798252314817</v>
      </c>
      <c r="T572" s="12">
        <f t="shared" si="62"/>
        <v>42418.798252314817</v>
      </c>
      <c r="U572" s="14" t="str">
        <f t="shared" si="63"/>
        <v>Jan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8"/>
        <v>0.42399999999999999</v>
      </c>
      <c r="P573">
        <f t="shared" si="64"/>
        <v>12500</v>
      </c>
      <c r="Q573" t="str">
        <f t="shared" si="59"/>
        <v>technology</v>
      </c>
      <c r="R573" t="str">
        <f t="shared" si="60"/>
        <v>web</v>
      </c>
      <c r="S573" s="12">
        <f t="shared" si="61"/>
        <v>42192.816238425927</v>
      </c>
      <c r="T573" s="12">
        <f t="shared" si="62"/>
        <v>42212.165972222225</v>
      </c>
      <c r="U573" s="14" t="str">
        <f t="shared" si="63"/>
        <v>Jul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8"/>
        <v>0</v>
      </c>
      <c r="P574" t="e">
        <f t="shared" si="64"/>
        <v>#DIV/0!</v>
      </c>
      <c r="Q574" t="str">
        <f t="shared" si="59"/>
        <v>technology</v>
      </c>
      <c r="R574" t="str">
        <f t="shared" si="60"/>
        <v>web</v>
      </c>
      <c r="S574" s="12">
        <f t="shared" si="61"/>
        <v>42282.71629629629</v>
      </c>
      <c r="T574" s="12">
        <f t="shared" si="62"/>
        <v>42312.757962962962</v>
      </c>
      <c r="U574" s="14" t="str">
        <f t="shared" si="63"/>
        <v>Oct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8"/>
        <v>0.38925389253892539</v>
      </c>
      <c r="P575">
        <f t="shared" si="64"/>
        <v>9876.4444444444453</v>
      </c>
      <c r="Q575" t="str">
        <f t="shared" si="59"/>
        <v>technology</v>
      </c>
      <c r="R575" t="str">
        <f t="shared" si="60"/>
        <v>web</v>
      </c>
      <c r="S575" s="12">
        <f t="shared" si="61"/>
        <v>41963.050127314811</v>
      </c>
      <c r="T575" s="12">
        <f t="shared" si="62"/>
        <v>42022.05</v>
      </c>
      <c r="U575" s="14" t="str">
        <f t="shared" si="63"/>
        <v>Nov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8"/>
        <v>0.7155635062611807</v>
      </c>
      <c r="P576">
        <f t="shared" si="64"/>
        <v>2795</v>
      </c>
      <c r="Q576" t="str">
        <f t="shared" si="59"/>
        <v>technology</v>
      </c>
      <c r="R576" t="str">
        <f t="shared" si="60"/>
        <v>web</v>
      </c>
      <c r="S576" s="12">
        <f t="shared" si="61"/>
        <v>42632.443368055552</v>
      </c>
      <c r="T576" s="12">
        <f t="shared" si="62"/>
        <v>42662.443368055552</v>
      </c>
      <c r="U576" s="14" t="str">
        <f t="shared" si="63"/>
        <v>Sep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8"/>
        <v>0.43166666666666664</v>
      </c>
      <c r="P577">
        <f t="shared" si="64"/>
        <v>15000</v>
      </c>
      <c r="Q577" t="str">
        <f t="shared" si="59"/>
        <v>technology</v>
      </c>
      <c r="R577" t="str">
        <f t="shared" si="60"/>
        <v>web</v>
      </c>
      <c r="S577" s="12">
        <f t="shared" si="61"/>
        <v>42138.692627314813</v>
      </c>
      <c r="T577" s="12">
        <f t="shared" si="62"/>
        <v>42168.692627314813</v>
      </c>
      <c r="U577" s="14" t="str">
        <f t="shared" si="63"/>
        <v>May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8"/>
        <v>1.25E-3</v>
      </c>
      <c r="P578">
        <f t="shared" si="64"/>
        <v>80000</v>
      </c>
      <c r="Q578" t="str">
        <f t="shared" si="59"/>
        <v>technology</v>
      </c>
      <c r="R578" t="str">
        <f t="shared" si="60"/>
        <v>web</v>
      </c>
      <c r="S578" s="12">
        <f t="shared" si="61"/>
        <v>42031.471666666665</v>
      </c>
      <c r="T578" s="12">
        <f t="shared" si="62"/>
        <v>42091.43</v>
      </c>
      <c r="U578" s="14" t="str">
        <f t="shared" si="63"/>
        <v>Jan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65">E579/D579 * 100</f>
        <v>0.2</v>
      </c>
      <c r="P579">
        <f t="shared" si="64"/>
        <v>5000</v>
      </c>
      <c r="Q579" t="str">
        <f t="shared" ref="Q579:Q642" si="66">LEFT(N579,FIND("/",N579) -1)</f>
        <v>technology</v>
      </c>
      <c r="R579" t="str">
        <f t="shared" ref="R579:R642" si="67">RIGHT(N579,LEN(N579)-FIND("/",N579))</f>
        <v>web</v>
      </c>
      <c r="S579" s="12">
        <f t="shared" ref="S579:U642" si="68">(((J579/60)/60)/24)+DATE(1970,1,1)</f>
        <v>42450.589143518519</v>
      </c>
      <c r="T579" s="12">
        <f t="shared" ref="T579:V642" si="69">(((I579/60)/60)/24)+DATE(1970,1,1)</f>
        <v>42510.589143518519</v>
      </c>
      <c r="U579" s="14" t="str">
        <f t="shared" ref="U579:U642" si="70">TEXT(S579, "mmm")</f>
        <v>Mar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65"/>
        <v>1.12E-2</v>
      </c>
      <c r="P580">
        <f t="shared" si="64"/>
        <v>17857.142857142859</v>
      </c>
      <c r="Q580" t="str">
        <f t="shared" si="66"/>
        <v>technology</v>
      </c>
      <c r="R580" t="str">
        <f t="shared" si="67"/>
        <v>web</v>
      </c>
      <c r="S580" s="12">
        <f t="shared" si="68"/>
        <v>42230.578622685185</v>
      </c>
      <c r="T580" s="12">
        <f t="shared" si="69"/>
        <v>42254.578622685185</v>
      </c>
      <c r="U580" s="14" t="str">
        <f t="shared" si="70"/>
        <v>Aug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65"/>
        <v>1.4583333333333333</v>
      </c>
      <c r="P581">
        <f t="shared" si="64"/>
        <v>2400</v>
      </c>
      <c r="Q581" t="str">
        <f t="shared" si="66"/>
        <v>technology</v>
      </c>
      <c r="R581" t="str">
        <f t="shared" si="67"/>
        <v>web</v>
      </c>
      <c r="S581" s="12">
        <f t="shared" si="68"/>
        <v>41968.852118055554</v>
      </c>
      <c r="T581" s="12">
        <f t="shared" si="69"/>
        <v>41998.852118055554</v>
      </c>
      <c r="U581" s="14" t="str">
        <f t="shared" si="70"/>
        <v>Nov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65"/>
        <v>3.3333333333333333E-2</v>
      </c>
      <c r="P582">
        <f t="shared" si="64"/>
        <v>3000</v>
      </c>
      <c r="Q582" t="str">
        <f t="shared" si="66"/>
        <v>technology</v>
      </c>
      <c r="R582" t="str">
        <f t="shared" si="67"/>
        <v>web</v>
      </c>
      <c r="S582" s="12">
        <f t="shared" si="68"/>
        <v>42605.908182870371</v>
      </c>
      <c r="T582" s="12">
        <f t="shared" si="69"/>
        <v>42635.908182870371</v>
      </c>
      <c r="U582" s="14" t="str">
        <f t="shared" si="70"/>
        <v>Aug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65"/>
        <v>0</v>
      </c>
      <c r="P583" t="e">
        <f t="shared" si="64"/>
        <v>#DIV/0!</v>
      </c>
      <c r="Q583" t="str">
        <f t="shared" si="66"/>
        <v>technology</v>
      </c>
      <c r="R583" t="str">
        <f t="shared" si="67"/>
        <v>web</v>
      </c>
      <c r="S583" s="12">
        <f t="shared" si="68"/>
        <v>42188.012777777782</v>
      </c>
      <c r="T583" s="12">
        <f t="shared" si="69"/>
        <v>42218.012777777782</v>
      </c>
      <c r="U583" s="14" t="str">
        <f t="shared" si="70"/>
        <v>Jul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65"/>
        <v>0</v>
      </c>
      <c r="P584" t="e">
        <f t="shared" si="64"/>
        <v>#DIV/0!</v>
      </c>
      <c r="Q584" t="str">
        <f t="shared" si="66"/>
        <v>technology</v>
      </c>
      <c r="R584" t="str">
        <f t="shared" si="67"/>
        <v>web</v>
      </c>
      <c r="S584" s="12">
        <f t="shared" si="68"/>
        <v>42055.739803240736</v>
      </c>
      <c r="T584" s="12">
        <f t="shared" si="69"/>
        <v>42078.75</v>
      </c>
      <c r="U584" s="14" t="str">
        <f t="shared" si="70"/>
        <v>Feb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65"/>
        <v>1.1111111111111112E-2</v>
      </c>
      <c r="P585">
        <f t="shared" si="64"/>
        <v>9000</v>
      </c>
      <c r="Q585" t="str">
        <f t="shared" si="66"/>
        <v>technology</v>
      </c>
      <c r="R585" t="str">
        <f t="shared" si="67"/>
        <v>web</v>
      </c>
      <c r="S585" s="12">
        <f t="shared" si="68"/>
        <v>42052.93850694444</v>
      </c>
      <c r="T585" s="12">
        <f t="shared" si="69"/>
        <v>42082.896840277783</v>
      </c>
      <c r="U585" s="14" t="str">
        <f t="shared" si="70"/>
        <v>Feb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65"/>
        <v>1</v>
      </c>
      <c r="P586">
        <f t="shared" si="64"/>
        <v>500</v>
      </c>
      <c r="Q586" t="str">
        <f t="shared" si="66"/>
        <v>technology</v>
      </c>
      <c r="R586" t="str">
        <f t="shared" si="67"/>
        <v>web</v>
      </c>
      <c r="S586" s="12">
        <f t="shared" si="68"/>
        <v>42049.716620370367</v>
      </c>
      <c r="T586" s="12">
        <f t="shared" si="69"/>
        <v>42079.674953703703</v>
      </c>
      <c r="U586" s="14" t="str">
        <f t="shared" si="70"/>
        <v>Feb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65"/>
        <v>0</v>
      </c>
      <c r="P587" t="e">
        <f t="shared" si="64"/>
        <v>#DIV/0!</v>
      </c>
      <c r="Q587" t="str">
        <f t="shared" si="66"/>
        <v>technology</v>
      </c>
      <c r="R587" t="str">
        <f t="shared" si="67"/>
        <v>web</v>
      </c>
      <c r="S587" s="12">
        <f t="shared" si="68"/>
        <v>42283.3909375</v>
      </c>
      <c r="T587" s="12">
        <f t="shared" si="69"/>
        <v>42339</v>
      </c>
      <c r="U587" s="14" t="str">
        <f t="shared" si="70"/>
        <v>Oct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65"/>
        <v>0.55999999999999994</v>
      </c>
      <c r="P588">
        <f t="shared" si="64"/>
        <v>2500</v>
      </c>
      <c r="Q588" t="str">
        <f t="shared" si="66"/>
        <v>technology</v>
      </c>
      <c r="R588" t="str">
        <f t="shared" si="67"/>
        <v>web</v>
      </c>
      <c r="S588" s="12">
        <f t="shared" si="68"/>
        <v>42020.854247685187</v>
      </c>
      <c r="T588" s="12">
        <f t="shared" si="69"/>
        <v>42050.854247685187</v>
      </c>
      <c r="U588" s="14" t="str">
        <f t="shared" si="70"/>
        <v>Jan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65"/>
        <v>9.0833333333333339</v>
      </c>
      <c r="P589">
        <f t="shared" si="64"/>
        <v>4285.7142857142853</v>
      </c>
      <c r="Q589" t="str">
        <f t="shared" si="66"/>
        <v>technology</v>
      </c>
      <c r="R589" t="str">
        <f t="shared" si="67"/>
        <v>web</v>
      </c>
      <c r="S589" s="12">
        <f t="shared" si="68"/>
        <v>42080.757326388892</v>
      </c>
      <c r="T589" s="12">
        <f t="shared" si="69"/>
        <v>42110.757326388892</v>
      </c>
      <c r="U589" s="14" t="str">
        <f t="shared" si="70"/>
        <v>Mar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65"/>
        <v>3.3444444444444441</v>
      </c>
      <c r="P590">
        <f t="shared" si="64"/>
        <v>4500</v>
      </c>
      <c r="Q590" t="str">
        <f t="shared" si="66"/>
        <v>technology</v>
      </c>
      <c r="R590" t="str">
        <f t="shared" si="67"/>
        <v>web</v>
      </c>
      <c r="S590" s="12">
        <f t="shared" si="68"/>
        <v>42631.769513888896</v>
      </c>
      <c r="T590" s="12">
        <f t="shared" si="69"/>
        <v>42691.811180555553</v>
      </c>
      <c r="U590" s="14" t="str">
        <f t="shared" si="70"/>
        <v>Sep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65"/>
        <v>1.3333333333333334E-2</v>
      </c>
      <c r="P591">
        <f t="shared" si="64"/>
        <v>7500</v>
      </c>
      <c r="Q591" t="str">
        <f t="shared" si="66"/>
        <v>technology</v>
      </c>
      <c r="R591" t="str">
        <f t="shared" si="67"/>
        <v>web</v>
      </c>
      <c r="S591" s="12">
        <f t="shared" si="68"/>
        <v>42178.614571759259</v>
      </c>
      <c r="T591" s="12">
        <f t="shared" si="69"/>
        <v>42193.614571759259</v>
      </c>
      <c r="U591" s="14" t="str">
        <f t="shared" si="70"/>
        <v>Jun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65"/>
        <v>4.46</v>
      </c>
      <c r="P592">
        <f t="shared" si="64"/>
        <v>555.55555555555554</v>
      </c>
      <c r="Q592" t="str">
        <f t="shared" si="66"/>
        <v>technology</v>
      </c>
      <c r="R592" t="str">
        <f t="shared" si="67"/>
        <v>web</v>
      </c>
      <c r="S592" s="12">
        <f t="shared" si="68"/>
        <v>42377.554756944446</v>
      </c>
      <c r="T592" s="12">
        <f t="shared" si="69"/>
        <v>42408.542361111111</v>
      </c>
      <c r="U592" s="14" t="str">
        <f t="shared" si="70"/>
        <v>Jan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65"/>
        <v>6.0999999999999999E-2</v>
      </c>
      <c r="P593">
        <f t="shared" si="64"/>
        <v>50000</v>
      </c>
      <c r="Q593" t="str">
        <f t="shared" si="66"/>
        <v>technology</v>
      </c>
      <c r="R593" t="str">
        <f t="shared" si="67"/>
        <v>web</v>
      </c>
      <c r="S593" s="12">
        <f t="shared" si="68"/>
        <v>42177.543171296296</v>
      </c>
      <c r="T593" s="12">
        <f t="shared" si="69"/>
        <v>42207.543171296296</v>
      </c>
      <c r="U593" s="14" t="str">
        <f t="shared" si="70"/>
        <v>Jun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65"/>
        <v>3.3333333333333335</v>
      </c>
      <c r="P594">
        <f t="shared" si="64"/>
        <v>7500</v>
      </c>
      <c r="Q594" t="str">
        <f t="shared" si="66"/>
        <v>technology</v>
      </c>
      <c r="R594" t="str">
        <f t="shared" si="67"/>
        <v>web</v>
      </c>
      <c r="S594" s="12">
        <f t="shared" si="68"/>
        <v>41946.232175925928</v>
      </c>
      <c r="T594" s="12">
        <f t="shared" si="69"/>
        <v>41976.232175925921</v>
      </c>
      <c r="U594" s="14" t="str">
        <f t="shared" si="70"/>
        <v>Nov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65"/>
        <v>23</v>
      </c>
      <c r="P595">
        <f t="shared" si="64"/>
        <v>71.428571428571431</v>
      </c>
      <c r="Q595" t="str">
        <f t="shared" si="66"/>
        <v>technology</v>
      </c>
      <c r="R595" t="str">
        <f t="shared" si="67"/>
        <v>web</v>
      </c>
      <c r="S595" s="12">
        <f t="shared" si="68"/>
        <v>42070.677604166667</v>
      </c>
      <c r="T595" s="12">
        <f t="shared" si="69"/>
        <v>42100.635937500003</v>
      </c>
      <c r="U595" s="14" t="str">
        <f t="shared" si="70"/>
        <v>Mar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65"/>
        <v>0.104</v>
      </c>
      <c r="P596">
        <f t="shared" si="64"/>
        <v>12500</v>
      </c>
      <c r="Q596" t="str">
        <f t="shared" si="66"/>
        <v>technology</v>
      </c>
      <c r="R596" t="str">
        <f t="shared" si="67"/>
        <v>web</v>
      </c>
      <c r="S596" s="12">
        <f t="shared" si="68"/>
        <v>42446.780162037037</v>
      </c>
      <c r="T596" s="12">
        <f t="shared" si="69"/>
        <v>42476.780162037037</v>
      </c>
      <c r="U596" s="14" t="str">
        <f t="shared" si="70"/>
        <v>Mar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65"/>
        <v>0.42599999999999999</v>
      </c>
      <c r="P597">
        <f t="shared" si="64"/>
        <v>12500</v>
      </c>
      <c r="Q597" t="str">
        <f t="shared" si="66"/>
        <v>technology</v>
      </c>
      <c r="R597" t="str">
        <f t="shared" si="67"/>
        <v>web</v>
      </c>
      <c r="S597" s="12">
        <f t="shared" si="68"/>
        <v>42083.069884259254</v>
      </c>
      <c r="T597" s="12">
        <f t="shared" si="69"/>
        <v>42128.069884259254</v>
      </c>
      <c r="U597" s="14" t="str">
        <f t="shared" si="70"/>
        <v>Mar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65"/>
        <v>0.03</v>
      </c>
      <c r="P598">
        <f t="shared" si="64"/>
        <v>10000</v>
      </c>
      <c r="Q598" t="str">
        <f t="shared" si="66"/>
        <v>technology</v>
      </c>
      <c r="R598" t="str">
        <f t="shared" si="67"/>
        <v>web</v>
      </c>
      <c r="S598" s="12">
        <f t="shared" si="68"/>
        <v>42646.896898148145</v>
      </c>
      <c r="T598" s="12">
        <f t="shared" si="69"/>
        <v>42676.896898148145</v>
      </c>
      <c r="U598" s="14" t="str">
        <f t="shared" si="70"/>
        <v>Oct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65"/>
        <v>0.26666666666666666</v>
      </c>
      <c r="P599">
        <f t="shared" si="64"/>
        <v>3750</v>
      </c>
      <c r="Q599" t="str">
        <f t="shared" si="66"/>
        <v>technology</v>
      </c>
      <c r="R599" t="str">
        <f t="shared" si="67"/>
        <v>web</v>
      </c>
      <c r="S599" s="12">
        <f t="shared" si="68"/>
        <v>42545.705266203702</v>
      </c>
      <c r="T599" s="12">
        <f t="shared" si="69"/>
        <v>42582.666666666672</v>
      </c>
      <c r="U599" s="14" t="str">
        <f t="shared" si="70"/>
        <v>Jun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65"/>
        <v>34</v>
      </c>
      <c r="P600">
        <f t="shared" si="64"/>
        <v>357.14285714285717</v>
      </c>
      <c r="Q600" t="str">
        <f t="shared" si="66"/>
        <v>technology</v>
      </c>
      <c r="R600" t="str">
        <f t="shared" si="67"/>
        <v>web</v>
      </c>
      <c r="S600" s="12">
        <f t="shared" si="68"/>
        <v>41948.00209490741</v>
      </c>
      <c r="T600" s="12">
        <f t="shared" si="69"/>
        <v>41978.00209490741</v>
      </c>
      <c r="U600" s="14" t="str">
        <f t="shared" si="70"/>
        <v>Nov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65"/>
        <v>6.2E-2</v>
      </c>
      <c r="P601">
        <f t="shared" si="64"/>
        <v>25000</v>
      </c>
      <c r="Q601" t="str">
        <f t="shared" si="66"/>
        <v>technology</v>
      </c>
      <c r="R601" t="str">
        <f t="shared" si="67"/>
        <v>web</v>
      </c>
      <c r="S601" s="12">
        <f t="shared" si="68"/>
        <v>42047.812523148154</v>
      </c>
      <c r="T601" s="12">
        <f t="shared" si="69"/>
        <v>42071.636111111111</v>
      </c>
      <c r="U601" s="14" t="str">
        <f t="shared" si="70"/>
        <v>Feb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65"/>
        <v>2</v>
      </c>
      <c r="P602">
        <f t="shared" si="64"/>
        <v>5000</v>
      </c>
      <c r="Q602" t="str">
        <f t="shared" si="66"/>
        <v>technology</v>
      </c>
      <c r="R602" t="str">
        <f t="shared" si="67"/>
        <v>web</v>
      </c>
      <c r="S602" s="12">
        <f t="shared" si="68"/>
        <v>42073.798171296294</v>
      </c>
      <c r="T602" s="12">
        <f t="shared" si="69"/>
        <v>42133.798171296294</v>
      </c>
      <c r="U602" s="14" t="str">
        <f t="shared" si="70"/>
        <v>Mar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65"/>
        <v>1.4000000000000001</v>
      </c>
      <c r="P603">
        <f t="shared" si="64"/>
        <v>1666.6666666666667</v>
      </c>
      <c r="Q603" t="str">
        <f t="shared" si="66"/>
        <v>technology</v>
      </c>
      <c r="R603" t="str">
        <f t="shared" si="67"/>
        <v>web</v>
      </c>
      <c r="S603" s="12">
        <f t="shared" si="68"/>
        <v>41969.858090277776</v>
      </c>
      <c r="T603" s="12">
        <f t="shared" si="69"/>
        <v>41999.858090277776</v>
      </c>
      <c r="U603" s="14" t="str">
        <f t="shared" si="70"/>
        <v>Nov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65"/>
        <v>0</v>
      </c>
      <c r="P604" t="e">
        <f t="shared" si="64"/>
        <v>#DIV/0!</v>
      </c>
      <c r="Q604" t="str">
        <f t="shared" si="66"/>
        <v>technology</v>
      </c>
      <c r="R604" t="str">
        <f t="shared" si="67"/>
        <v>web</v>
      </c>
      <c r="S604" s="12">
        <f t="shared" si="68"/>
        <v>42143.79415509259</v>
      </c>
      <c r="T604" s="12">
        <f t="shared" si="69"/>
        <v>42173.79415509259</v>
      </c>
      <c r="U604" s="14" t="str">
        <f t="shared" si="70"/>
        <v>May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65"/>
        <v>3.9334666666666664</v>
      </c>
      <c r="P605">
        <f t="shared" si="64"/>
        <v>1153.8461538461538</v>
      </c>
      <c r="Q605" t="str">
        <f t="shared" si="66"/>
        <v>technology</v>
      </c>
      <c r="R605" t="str">
        <f t="shared" si="67"/>
        <v>web</v>
      </c>
      <c r="S605" s="12">
        <f t="shared" si="68"/>
        <v>41835.639155092591</v>
      </c>
      <c r="T605" s="12">
        <f t="shared" si="69"/>
        <v>41865.639155092591</v>
      </c>
      <c r="U605" s="14" t="str">
        <f t="shared" si="70"/>
        <v>Jul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65"/>
        <v>0</v>
      </c>
      <c r="P606" t="e">
        <f t="shared" si="64"/>
        <v>#DIV/0!</v>
      </c>
      <c r="Q606" t="str">
        <f t="shared" si="66"/>
        <v>technology</v>
      </c>
      <c r="R606" t="str">
        <f t="shared" si="67"/>
        <v>web</v>
      </c>
      <c r="S606" s="12">
        <f t="shared" si="68"/>
        <v>41849.035370370373</v>
      </c>
      <c r="T606" s="12">
        <f t="shared" si="69"/>
        <v>41879.035370370373</v>
      </c>
      <c r="U606" s="14" t="str">
        <f t="shared" si="70"/>
        <v>Jul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65"/>
        <v>2.62</v>
      </c>
      <c r="P607">
        <f t="shared" si="64"/>
        <v>625</v>
      </c>
      <c r="Q607" t="str">
        <f t="shared" si="66"/>
        <v>technology</v>
      </c>
      <c r="R607" t="str">
        <f t="shared" si="67"/>
        <v>web</v>
      </c>
      <c r="S607" s="12">
        <f t="shared" si="68"/>
        <v>42194.357731481476</v>
      </c>
      <c r="T607" s="12">
        <f t="shared" si="69"/>
        <v>42239.357731481476</v>
      </c>
      <c r="U607" s="14" t="str">
        <f t="shared" si="70"/>
        <v>Jul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65"/>
        <v>0.2</v>
      </c>
      <c r="P608">
        <f t="shared" si="64"/>
        <v>5000</v>
      </c>
      <c r="Q608" t="str">
        <f t="shared" si="66"/>
        <v>technology</v>
      </c>
      <c r="R608" t="str">
        <f t="shared" si="67"/>
        <v>web</v>
      </c>
      <c r="S608" s="12">
        <f t="shared" si="68"/>
        <v>42102.650567129633</v>
      </c>
      <c r="T608" s="12">
        <f t="shared" si="69"/>
        <v>42148.625</v>
      </c>
      <c r="U608" s="14" t="str">
        <f t="shared" si="70"/>
        <v>Apr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65"/>
        <v>0</v>
      </c>
      <c r="P609" t="e">
        <f t="shared" si="64"/>
        <v>#DIV/0!</v>
      </c>
      <c r="Q609" t="str">
        <f t="shared" si="66"/>
        <v>technology</v>
      </c>
      <c r="R609" t="str">
        <f t="shared" si="67"/>
        <v>web</v>
      </c>
      <c r="S609" s="12">
        <f t="shared" si="68"/>
        <v>42300.825648148151</v>
      </c>
      <c r="T609" s="12">
        <f t="shared" si="69"/>
        <v>42330.867314814815</v>
      </c>
      <c r="U609" s="14" t="str">
        <f t="shared" si="70"/>
        <v>Oct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65"/>
        <v>0.97400000000000009</v>
      </c>
      <c r="P610">
        <f t="shared" si="64"/>
        <v>30000</v>
      </c>
      <c r="Q610" t="str">
        <f t="shared" si="66"/>
        <v>technology</v>
      </c>
      <c r="R610" t="str">
        <f t="shared" si="67"/>
        <v>web</v>
      </c>
      <c r="S610" s="12">
        <f t="shared" si="68"/>
        <v>42140.921064814815</v>
      </c>
      <c r="T610" s="12">
        <f t="shared" si="69"/>
        <v>42170.921064814815</v>
      </c>
      <c r="U610" s="14" t="str">
        <f t="shared" si="70"/>
        <v>May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65"/>
        <v>0.64102564102564097</v>
      </c>
      <c r="P611">
        <f t="shared" si="64"/>
        <v>780</v>
      </c>
      <c r="Q611" t="str">
        <f t="shared" si="66"/>
        <v>technology</v>
      </c>
      <c r="R611" t="str">
        <f t="shared" si="67"/>
        <v>web</v>
      </c>
      <c r="S611" s="12">
        <f t="shared" si="68"/>
        <v>42307.034074074079</v>
      </c>
      <c r="T611" s="12">
        <f t="shared" si="69"/>
        <v>42337.075740740736</v>
      </c>
      <c r="U611" s="14" t="str">
        <f t="shared" si="70"/>
        <v>Oct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65"/>
        <v>0</v>
      </c>
      <c r="P612" t="e">
        <f t="shared" si="64"/>
        <v>#DIV/0!</v>
      </c>
      <c r="Q612" t="str">
        <f t="shared" si="66"/>
        <v>technology</v>
      </c>
      <c r="R612" t="str">
        <f t="shared" si="67"/>
        <v>web</v>
      </c>
      <c r="S612" s="12">
        <f t="shared" si="68"/>
        <v>42086.83085648148</v>
      </c>
      <c r="T612" s="12">
        <f t="shared" si="69"/>
        <v>42116.83085648148</v>
      </c>
      <c r="U612" s="14" t="str">
        <f t="shared" si="70"/>
        <v>Mar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65"/>
        <v>0</v>
      </c>
      <c r="P613" t="e">
        <f t="shared" si="64"/>
        <v>#DIV/0!</v>
      </c>
      <c r="Q613" t="str">
        <f t="shared" si="66"/>
        <v>technology</v>
      </c>
      <c r="R613" t="str">
        <f t="shared" si="67"/>
        <v>web</v>
      </c>
      <c r="S613" s="12">
        <f t="shared" si="68"/>
        <v>42328.560613425929</v>
      </c>
      <c r="T613" s="12">
        <f t="shared" si="69"/>
        <v>42388.560613425929</v>
      </c>
      <c r="U613" s="14" t="str">
        <f t="shared" si="70"/>
        <v>Nov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65"/>
        <v>0</v>
      </c>
      <c r="P614" t="e">
        <f t="shared" si="64"/>
        <v>#DIV/0!</v>
      </c>
      <c r="Q614" t="str">
        <f t="shared" si="66"/>
        <v>technology</v>
      </c>
      <c r="R614" t="str">
        <f t="shared" si="67"/>
        <v>web</v>
      </c>
      <c r="S614" s="12">
        <f t="shared" si="68"/>
        <v>42585.031782407401</v>
      </c>
      <c r="T614" s="12">
        <f t="shared" si="69"/>
        <v>42615.031782407401</v>
      </c>
      <c r="U614" s="14" t="str">
        <f t="shared" si="70"/>
        <v>Aug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65"/>
        <v>21.363333333333333</v>
      </c>
      <c r="P615">
        <f t="shared" si="64"/>
        <v>495.8677685950413</v>
      </c>
      <c r="Q615" t="str">
        <f t="shared" si="66"/>
        <v>technology</v>
      </c>
      <c r="R615" t="str">
        <f t="shared" si="67"/>
        <v>web</v>
      </c>
      <c r="S615" s="12">
        <f t="shared" si="68"/>
        <v>42247.496759259258</v>
      </c>
      <c r="T615" s="12">
        <f t="shared" si="69"/>
        <v>42278.207638888889</v>
      </c>
      <c r="U615" s="14" t="str">
        <f t="shared" si="70"/>
        <v>Aug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65"/>
        <v>0</v>
      </c>
      <c r="P616" t="e">
        <f t="shared" ref="P616:P679" si="71">D616 / L616</f>
        <v>#DIV/0!</v>
      </c>
      <c r="Q616" t="str">
        <f t="shared" si="66"/>
        <v>technology</v>
      </c>
      <c r="R616" t="str">
        <f t="shared" si="67"/>
        <v>web</v>
      </c>
      <c r="S616" s="12">
        <f t="shared" si="68"/>
        <v>42515.061805555553</v>
      </c>
      <c r="T616" s="12">
        <f t="shared" si="69"/>
        <v>42545.061805555553</v>
      </c>
      <c r="U616" s="14" t="str">
        <f t="shared" si="70"/>
        <v>May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65"/>
        <v>0</v>
      </c>
      <c r="P617" t="e">
        <f t="shared" si="71"/>
        <v>#DIV/0!</v>
      </c>
      <c r="Q617" t="str">
        <f t="shared" si="66"/>
        <v>technology</v>
      </c>
      <c r="R617" t="str">
        <f t="shared" si="67"/>
        <v>web</v>
      </c>
      <c r="S617" s="12">
        <f t="shared" si="68"/>
        <v>42242.122210648144</v>
      </c>
      <c r="T617" s="12">
        <f t="shared" si="69"/>
        <v>42272.122210648144</v>
      </c>
      <c r="U617" s="14" t="str">
        <f t="shared" si="70"/>
        <v>Aug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65"/>
        <v>0</v>
      </c>
      <c r="P618" t="e">
        <f t="shared" si="71"/>
        <v>#DIV/0!</v>
      </c>
      <c r="Q618" t="str">
        <f t="shared" si="66"/>
        <v>technology</v>
      </c>
      <c r="R618" t="str">
        <f t="shared" si="67"/>
        <v>web</v>
      </c>
      <c r="S618" s="12">
        <f t="shared" si="68"/>
        <v>42761.376238425932</v>
      </c>
      <c r="T618" s="12">
        <f t="shared" si="69"/>
        <v>42791.376238425932</v>
      </c>
      <c r="U618" s="14" t="str">
        <f t="shared" si="70"/>
        <v>Jan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65"/>
        <v>3</v>
      </c>
      <c r="P619">
        <f t="shared" si="71"/>
        <v>666.66666666666663</v>
      </c>
      <c r="Q619" t="str">
        <f t="shared" si="66"/>
        <v>technology</v>
      </c>
      <c r="R619" t="str">
        <f t="shared" si="67"/>
        <v>web</v>
      </c>
      <c r="S619" s="12">
        <f t="shared" si="68"/>
        <v>42087.343090277776</v>
      </c>
      <c r="T619" s="12">
        <f t="shared" si="69"/>
        <v>42132.343090277776</v>
      </c>
      <c r="U619" s="14" t="str">
        <f t="shared" si="70"/>
        <v>Mar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65"/>
        <v>0</v>
      </c>
      <c r="P620" t="e">
        <f t="shared" si="71"/>
        <v>#DIV/0!</v>
      </c>
      <c r="Q620" t="str">
        <f t="shared" si="66"/>
        <v>technology</v>
      </c>
      <c r="R620" t="str">
        <f t="shared" si="67"/>
        <v>web</v>
      </c>
      <c r="S620" s="12">
        <f t="shared" si="68"/>
        <v>42317.810219907406</v>
      </c>
      <c r="T620" s="12">
        <f t="shared" si="69"/>
        <v>42347.810219907406</v>
      </c>
      <c r="U620" s="14" t="str">
        <f t="shared" si="70"/>
        <v>Nov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65"/>
        <v>3.9999999999999996E-5</v>
      </c>
      <c r="P621">
        <f t="shared" si="71"/>
        <v>2500000</v>
      </c>
      <c r="Q621" t="str">
        <f t="shared" si="66"/>
        <v>technology</v>
      </c>
      <c r="R621" t="str">
        <f t="shared" si="67"/>
        <v>web</v>
      </c>
      <c r="S621" s="12">
        <f t="shared" si="68"/>
        <v>41908.650347222225</v>
      </c>
      <c r="T621" s="12">
        <f t="shared" si="69"/>
        <v>41968.692013888889</v>
      </c>
      <c r="U621" s="14" t="str">
        <f t="shared" si="70"/>
        <v>Sep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65"/>
        <v>1</v>
      </c>
      <c r="P622">
        <f t="shared" si="71"/>
        <v>30000</v>
      </c>
      <c r="Q622" t="str">
        <f t="shared" si="66"/>
        <v>technology</v>
      </c>
      <c r="R622" t="str">
        <f t="shared" si="67"/>
        <v>web</v>
      </c>
      <c r="S622" s="12">
        <f t="shared" si="68"/>
        <v>41831.716874999998</v>
      </c>
      <c r="T622" s="12">
        <f t="shared" si="69"/>
        <v>41876.716874999998</v>
      </c>
      <c r="U622" s="14" t="str">
        <f t="shared" si="70"/>
        <v>Jul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65"/>
        <v>1.044</v>
      </c>
      <c r="P623">
        <f t="shared" si="71"/>
        <v>8333.3333333333339</v>
      </c>
      <c r="Q623" t="str">
        <f t="shared" si="66"/>
        <v>technology</v>
      </c>
      <c r="R623" t="str">
        <f t="shared" si="67"/>
        <v>web</v>
      </c>
      <c r="S623" s="12">
        <f t="shared" si="68"/>
        <v>42528.987696759257</v>
      </c>
      <c r="T623" s="12">
        <f t="shared" si="69"/>
        <v>42558.987696759257</v>
      </c>
      <c r="U623" s="14" t="str">
        <f t="shared" si="70"/>
        <v>Jun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65"/>
        <v>5.6833333333333336</v>
      </c>
      <c r="P624">
        <f t="shared" si="71"/>
        <v>666.66666666666663</v>
      </c>
      <c r="Q624" t="str">
        <f t="shared" si="66"/>
        <v>technology</v>
      </c>
      <c r="R624" t="str">
        <f t="shared" si="67"/>
        <v>web</v>
      </c>
      <c r="S624" s="12">
        <f t="shared" si="68"/>
        <v>42532.774745370371</v>
      </c>
      <c r="T624" s="12">
        <f t="shared" si="69"/>
        <v>42552.774745370371</v>
      </c>
      <c r="U624" s="14" t="str">
        <f t="shared" si="70"/>
        <v>Jun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65"/>
        <v>0</v>
      </c>
      <c r="P625" t="e">
        <f t="shared" si="71"/>
        <v>#DIV/0!</v>
      </c>
      <c r="Q625" t="str">
        <f t="shared" si="66"/>
        <v>technology</v>
      </c>
      <c r="R625" t="str">
        <f t="shared" si="67"/>
        <v>web</v>
      </c>
      <c r="S625" s="12">
        <f t="shared" si="68"/>
        <v>42122.009224537032</v>
      </c>
      <c r="T625" s="12">
        <f t="shared" si="69"/>
        <v>42152.009224537032</v>
      </c>
      <c r="U625" s="14" t="str">
        <f t="shared" si="70"/>
        <v>Apr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65"/>
        <v>0</v>
      </c>
      <c r="P626" t="e">
        <f t="shared" si="71"/>
        <v>#DIV/0!</v>
      </c>
      <c r="Q626" t="str">
        <f t="shared" si="66"/>
        <v>technology</v>
      </c>
      <c r="R626" t="str">
        <f t="shared" si="67"/>
        <v>web</v>
      </c>
      <c r="S626" s="12">
        <f t="shared" si="68"/>
        <v>42108.988900462966</v>
      </c>
      <c r="T626" s="12">
        <f t="shared" si="69"/>
        <v>42138.988900462966</v>
      </c>
      <c r="U626" s="14" t="str">
        <f t="shared" si="70"/>
        <v>Apr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65"/>
        <v>0</v>
      </c>
      <c r="P627" t="e">
        <f t="shared" si="71"/>
        <v>#DIV/0!</v>
      </c>
      <c r="Q627" t="str">
        <f t="shared" si="66"/>
        <v>technology</v>
      </c>
      <c r="R627" t="str">
        <f t="shared" si="67"/>
        <v>web</v>
      </c>
      <c r="S627" s="12">
        <f t="shared" si="68"/>
        <v>42790.895567129628</v>
      </c>
      <c r="T627" s="12">
        <f t="shared" si="69"/>
        <v>42820.853900462964</v>
      </c>
      <c r="U627" s="14" t="str">
        <f t="shared" si="70"/>
        <v>Feb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65"/>
        <v>17.380000000000003</v>
      </c>
      <c r="P628">
        <f t="shared" si="71"/>
        <v>641.02564102564099</v>
      </c>
      <c r="Q628" t="str">
        <f t="shared" si="66"/>
        <v>technology</v>
      </c>
      <c r="R628" t="str">
        <f t="shared" si="67"/>
        <v>web</v>
      </c>
      <c r="S628" s="12">
        <f t="shared" si="68"/>
        <v>42198.559479166666</v>
      </c>
      <c r="T628" s="12">
        <f t="shared" si="69"/>
        <v>42231.556944444441</v>
      </c>
      <c r="U628" s="14" t="str">
        <f t="shared" si="70"/>
        <v>Jul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65"/>
        <v>0.02</v>
      </c>
      <c r="P629">
        <f t="shared" si="71"/>
        <v>450000</v>
      </c>
      <c r="Q629" t="str">
        <f t="shared" si="66"/>
        <v>technology</v>
      </c>
      <c r="R629" t="str">
        <f t="shared" si="67"/>
        <v>web</v>
      </c>
      <c r="S629" s="12">
        <f t="shared" si="68"/>
        <v>42384.306840277779</v>
      </c>
      <c r="T629" s="12">
        <f t="shared" si="69"/>
        <v>42443.958333333328</v>
      </c>
      <c r="U629" s="14" t="str">
        <f t="shared" si="70"/>
        <v>Jan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65"/>
        <v>0</v>
      </c>
      <c r="P630" t="e">
        <f t="shared" si="71"/>
        <v>#DIV/0!</v>
      </c>
      <c r="Q630" t="str">
        <f t="shared" si="66"/>
        <v>technology</v>
      </c>
      <c r="R630" t="str">
        <f t="shared" si="67"/>
        <v>web</v>
      </c>
      <c r="S630" s="12">
        <f t="shared" si="68"/>
        <v>41803.692789351851</v>
      </c>
      <c r="T630" s="12">
        <f t="shared" si="69"/>
        <v>41833.692789351851</v>
      </c>
      <c r="U630" s="14" t="str">
        <f t="shared" si="70"/>
        <v>Jun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65"/>
        <v>0.17500000000000002</v>
      </c>
      <c r="P631">
        <f t="shared" si="71"/>
        <v>66666.666666666672</v>
      </c>
      <c r="Q631" t="str">
        <f t="shared" si="66"/>
        <v>technology</v>
      </c>
      <c r="R631" t="str">
        <f t="shared" si="67"/>
        <v>web</v>
      </c>
      <c r="S631" s="12">
        <f t="shared" si="68"/>
        <v>42474.637824074074</v>
      </c>
      <c r="T631" s="12">
        <f t="shared" si="69"/>
        <v>42504.637824074074</v>
      </c>
      <c r="U631" s="14" t="str">
        <f t="shared" si="70"/>
        <v>Apr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65"/>
        <v>8.3340278356529712E-2</v>
      </c>
      <c r="P632">
        <f t="shared" si="71"/>
        <v>11999</v>
      </c>
      <c r="Q632" t="str">
        <f t="shared" si="66"/>
        <v>technology</v>
      </c>
      <c r="R632" t="str">
        <f t="shared" si="67"/>
        <v>web</v>
      </c>
      <c r="S632" s="12">
        <f t="shared" si="68"/>
        <v>42223.619456018518</v>
      </c>
      <c r="T632" s="12">
        <f t="shared" si="69"/>
        <v>42253.215277777781</v>
      </c>
      <c r="U632" s="14" t="str">
        <f t="shared" si="70"/>
        <v>Aug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65"/>
        <v>1.38</v>
      </c>
      <c r="P633">
        <f t="shared" si="71"/>
        <v>5555.5555555555557</v>
      </c>
      <c r="Q633" t="str">
        <f t="shared" si="66"/>
        <v>technology</v>
      </c>
      <c r="R633" t="str">
        <f t="shared" si="67"/>
        <v>web</v>
      </c>
      <c r="S633" s="12">
        <f t="shared" si="68"/>
        <v>42489.772326388891</v>
      </c>
      <c r="T633" s="12">
        <f t="shared" si="69"/>
        <v>42518.772326388891</v>
      </c>
      <c r="U633" s="14" t="str">
        <f t="shared" si="70"/>
        <v>Apr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65"/>
        <v>0</v>
      </c>
      <c r="P634" t="e">
        <f t="shared" si="71"/>
        <v>#DIV/0!</v>
      </c>
      <c r="Q634" t="str">
        <f t="shared" si="66"/>
        <v>technology</v>
      </c>
      <c r="R634" t="str">
        <f t="shared" si="67"/>
        <v>web</v>
      </c>
      <c r="S634" s="12">
        <f t="shared" si="68"/>
        <v>42303.659317129626</v>
      </c>
      <c r="T634" s="12">
        <f t="shared" si="69"/>
        <v>42333.700983796298</v>
      </c>
      <c r="U634" s="14" t="str">
        <f t="shared" si="70"/>
        <v>Oct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65"/>
        <v>12.45</v>
      </c>
      <c r="P635">
        <f t="shared" si="71"/>
        <v>400</v>
      </c>
      <c r="Q635" t="str">
        <f t="shared" si="66"/>
        <v>technology</v>
      </c>
      <c r="R635" t="str">
        <f t="shared" si="67"/>
        <v>web</v>
      </c>
      <c r="S635" s="12">
        <f t="shared" si="68"/>
        <v>42507.29932870371</v>
      </c>
      <c r="T635" s="12">
        <f t="shared" si="69"/>
        <v>42538.958333333328</v>
      </c>
      <c r="U635" s="14" t="str">
        <f t="shared" si="70"/>
        <v>May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65"/>
        <v>0.02</v>
      </c>
      <c r="P636">
        <f t="shared" si="71"/>
        <v>5000</v>
      </c>
      <c r="Q636" t="str">
        <f t="shared" si="66"/>
        <v>technology</v>
      </c>
      <c r="R636" t="str">
        <f t="shared" si="67"/>
        <v>web</v>
      </c>
      <c r="S636" s="12">
        <f t="shared" si="68"/>
        <v>42031.928576388891</v>
      </c>
      <c r="T636" s="12">
        <f t="shared" si="69"/>
        <v>42061.928576388891</v>
      </c>
      <c r="U636" s="14" t="str">
        <f t="shared" si="70"/>
        <v>Jan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65"/>
        <v>8.0000000000000002E-3</v>
      </c>
      <c r="P637">
        <f t="shared" si="71"/>
        <v>25000</v>
      </c>
      <c r="Q637" t="str">
        <f t="shared" si="66"/>
        <v>technology</v>
      </c>
      <c r="R637" t="str">
        <f t="shared" si="67"/>
        <v>web</v>
      </c>
      <c r="S637" s="12">
        <f t="shared" si="68"/>
        <v>42076.092152777783</v>
      </c>
      <c r="T637" s="12">
        <f t="shared" si="69"/>
        <v>42106.092152777783</v>
      </c>
      <c r="U637" s="14" t="str">
        <f t="shared" si="70"/>
        <v>Mar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65"/>
        <v>0.2</v>
      </c>
      <c r="P638">
        <f t="shared" si="71"/>
        <v>2000</v>
      </c>
      <c r="Q638" t="str">
        <f t="shared" si="66"/>
        <v>technology</v>
      </c>
      <c r="R638" t="str">
        <f t="shared" si="67"/>
        <v>web</v>
      </c>
      <c r="S638" s="12">
        <f t="shared" si="68"/>
        <v>42131.455439814818</v>
      </c>
      <c r="T638" s="12">
        <f t="shared" si="69"/>
        <v>42161.44930555555</v>
      </c>
      <c r="U638" s="14" t="str">
        <f t="shared" si="70"/>
        <v>May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65"/>
        <v>0</v>
      </c>
      <c r="P639" t="e">
        <f t="shared" si="71"/>
        <v>#DIV/0!</v>
      </c>
      <c r="Q639" t="str">
        <f t="shared" si="66"/>
        <v>technology</v>
      </c>
      <c r="R639" t="str">
        <f t="shared" si="67"/>
        <v>web</v>
      </c>
      <c r="S639" s="12">
        <f t="shared" si="68"/>
        <v>42762.962013888886</v>
      </c>
      <c r="T639" s="12">
        <f t="shared" si="69"/>
        <v>42791.961111111115</v>
      </c>
      <c r="U639" s="14" t="str">
        <f t="shared" si="70"/>
        <v>Jan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65"/>
        <v>9.0000000000000011E-3</v>
      </c>
      <c r="P640">
        <f t="shared" si="71"/>
        <v>33333.333333333336</v>
      </c>
      <c r="Q640" t="str">
        <f t="shared" si="66"/>
        <v>technology</v>
      </c>
      <c r="R640" t="str">
        <f t="shared" si="67"/>
        <v>web</v>
      </c>
      <c r="S640" s="12">
        <f t="shared" si="68"/>
        <v>42759.593310185184</v>
      </c>
      <c r="T640" s="12">
        <f t="shared" si="69"/>
        <v>42819.55164351852</v>
      </c>
      <c r="U640" s="14" t="str">
        <f t="shared" si="70"/>
        <v>Jan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65"/>
        <v>9.9999999999999991E-5</v>
      </c>
      <c r="P641">
        <f t="shared" si="71"/>
        <v>1000000</v>
      </c>
      <c r="Q641" t="str">
        <f t="shared" si="66"/>
        <v>technology</v>
      </c>
      <c r="R641" t="str">
        <f t="shared" si="67"/>
        <v>web</v>
      </c>
      <c r="S641" s="12">
        <f t="shared" si="68"/>
        <v>41865.583275462966</v>
      </c>
      <c r="T641" s="12">
        <f t="shared" si="69"/>
        <v>41925.583275462966</v>
      </c>
      <c r="U641" s="14" t="str">
        <f t="shared" si="70"/>
        <v>Aug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65"/>
        <v>144.28571428571428</v>
      </c>
      <c r="P642">
        <f t="shared" si="71"/>
        <v>35</v>
      </c>
      <c r="Q642" t="str">
        <f t="shared" si="66"/>
        <v>technology</v>
      </c>
      <c r="R642" t="str">
        <f t="shared" si="67"/>
        <v>wearables</v>
      </c>
      <c r="S642" s="12">
        <f t="shared" si="68"/>
        <v>42683.420312500006</v>
      </c>
      <c r="T642" s="12">
        <f t="shared" si="69"/>
        <v>42698.958333333328</v>
      </c>
      <c r="U642" s="14" t="str">
        <f t="shared" si="70"/>
        <v>Nov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72">E643/D643 * 100</f>
        <v>119.16249999999999</v>
      </c>
      <c r="P643">
        <f t="shared" si="71"/>
        <v>126.98412698412699</v>
      </c>
      <c r="Q643" t="str">
        <f t="shared" ref="Q643:Q706" si="73">LEFT(N643,FIND("/",N643) -1)</f>
        <v>technology</v>
      </c>
      <c r="R643" t="str">
        <f t="shared" ref="R643:R706" si="74">RIGHT(N643,LEN(N643)-FIND("/",N643))</f>
        <v>wearables</v>
      </c>
      <c r="S643" s="12">
        <f t="shared" ref="S643:U706" si="75">(((J643/60)/60)/24)+DATE(1970,1,1)</f>
        <v>42199.57</v>
      </c>
      <c r="T643" s="12">
        <f t="shared" ref="T643:V706" si="76">(((I643/60)/60)/24)+DATE(1970,1,1)</f>
        <v>42229.57</v>
      </c>
      <c r="U643" s="14" t="str">
        <f t="shared" ref="U643:U706" si="77">TEXT(S643, "mmm")</f>
        <v>Jul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72"/>
        <v>1460.4850000000001</v>
      </c>
      <c r="P644">
        <f t="shared" si="71"/>
        <v>9.1996320147194108</v>
      </c>
      <c r="Q644" t="str">
        <f t="shared" si="73"/>
        <v>technology</v>
      </c>
      <c r="R644" t="str">
        <f t="shared" si="74"/>
        <v>wearables</v>
      </c>
      <c r="S644" s="12">
        <f t="shared" si="75"/>
        <v>42199.651319444441</v>
      </c>
      <c r="T644" s="12">
        <f t="shared" si="76"/>
        <v>42235.651319444441</v>
      </c>
      <c r="U644" s="14" t="str">
        <f t="shared" si="77"/>
        <v>Jul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72"/>
        <v>105.80799999999999</v>
      </c>
      <c r="P645">
        <f t="shared" si="71"/>
        <v>164.47368421052633</v>
      </c>
      <c r="Q645" t="str">
        <f t="shared" si="73"/>
        <v>technology</v>
      </c>
      <c r="R645" t="str">
        <f t="shared" si="74"/>
        <v>wearables</v>
      </c>
      <c r="S645" s="12">
        <f t="shared" si="75"/>
        <v>42100.642071759255</v>
      </c>
      <c r="T645" s="12">
        <f t="shared" si="76"/>
        <v>42155.642071759255</v>
      </c>
      <c r="U645" s="14" t="str">
        <f t="shared" si="77"/>
        <v>Apr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72"/>
        <v>300.11791999999997</v>
      </c>
      <c r="P646">
        <f t="shared" si="71"/>
        <v>24.485798237022529</v>
      </c>
      <c r="Q646" t="str">
        <f t="shared" si="73"/>
        <v>technology</v>
      </c>
      <c r="R646" t="str">
        <f t="shared" si="74"/>
        <v>wearables</v>
      </c>
      <c r="S646" s="12">
        <f t="shared" si="75"/>
        <v>41898.665960648148</v>
      </c>
      <c r="T646" s="12">
        <f t="shared" si="76"/>
        <v>41941.041666666664</v>
      </c>
      <c r="U646" s="14" t="str">
        <f t="shared" si="77"/>
        <v>Sep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72"/>
        <v>278.7</v>
      </c>
      <c r="P647">
        <f t="shared" si="71"/>
        <v>8.4388185654008439</v>
      </c>
      <c r="Q647" t="str">
        <f t="shared" si="73"/>
        <v>technology</v>
      </c>
      <c r="R647" t="str">
        <f t="shared" si="74"/>
        <v>wearables</v>
      </c>
      <c r="S647" s="12">
        <f t="shared" si="75"/>
        <v>42564.026319444441</v>
      </c>
      <c r="T647" s="12">
        <f t="shared" si="76"/>
        <v>42594.026319444441</v>
      </c>
      <c r="U647" s="14" t="str">
        <f t="shared" si="77"/>
        <v>Jul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72"/>
        <v>131.87625</v>
      </c>
      <c r="P648">
        <f t="shared" si="71"/>
        <v>29.62962962962963</v>
      </c>
      <c r="Q648" t="str">
        <f t="shared" si="73"/>
        <v>technology</v>
      </c>
      <c r="R648" t="str">
        <f t="shared" si="74"/>
        <v>wearables</v>
      </c>
      <c r="S648" s="12">
        <f t="shared" si="75"/>
        <v>41832.852627314816</v>
      </c>
      <c r="T648" s="12">
        <f t="shared" si="76"/>
        <v>41862.852627314816</v>
      </c>
      <c r="U648" s="14" t="str">
        <f t="shared" si="77"/>
        <v>Jul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72"/>
        <v>107.05</v>
      </c>
      <c r="P649">
        <f t="shared" si="71"/>
        <v>117.64705882352941</v>
      </c>
      <c r="Q649" t="str">
        <f t="shared" si="73"/>
        <v>technology</v>
      </c>
      <c r="R649" t="str">
        <f t="shared" si="74"/>
        <v>wearables</v>
      </c>
      <c r="S649" s="12">
        <f t="shared" si="75"/>
        <v>42416.767928240741</v>
      </c>
      <c r="T649" s="12">
        <f t="shared" si="76"/>
        <v>42446.726261574076</v>
      </c>
      <c r="U649" s="14" t="str">
        <f t="shared" si="77"/>
        <v>Feb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72"/>
        <v>126.82285714285715</v>
      </c>
      <c r="P650">
        <f t="shared" si="71"/>
        <v>1296.2962962962963</v>
      </c>
      <c r="Q650" t="str">
        <f t="shared" si="73"/>
        <v>technology</v>
      </c>
      <c r="R650" t="str">
        <f t="shared" si="74"/>
        <v>wearables</v>
      </c>
      <c r="S650" s="12">
        <f t="shared" si="75"/>
        <v>41891.693379629629</v>
      </c>
      <c r="T650" s="12">
        <f t="shared" si="76"/>
        <v>41926.693379629629</v>
      </c>
      <c r="U650" s="14" t="str">
        <f t="shared" si="77"/>
        <v>Sep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72"/>
        <v>139.96</v>
      </c>
      <c r="P651">
        <f t="shared" si="71"/>
        <v>30.487804878048781</v>
      </c>
      <c r="Q651" t="str">
        <f t="shared" si="73"/>
        <v>technology</v>
      </c>
      <c r="R651" t="str">
        <f t="shared" si="74"/>
        <v>wearables</v>
      </c>
      <c r="S651" s="12">
        <f t="shared" si="75"/>
        <v>41877.912187499998</v>
      </c>
      <c r="T651" s="12">
        <f t="shared" si="76"/>
        <v>41898.912187499998</v>
      </c>
      <c r="U651" s="14" t="str">
        <f t="shared" si="77"/>
        <v>Aug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72"/>
        <v>112.4</v>
      </c>
      <c r="P652">
        <f t="shared" si="71"/>
        <v>31.25</v>
      </c>
      <c r="Q652" t="str">
        <f t="shared" si="73"/>
        <v>technology</v>
      </c>
      <c r="R652" t="str">
        <f t="shared" si="74"/>
        <v>wearables</v>
      </c>
      <c r="S652" s="12">
        <f t="shared" si="75"/>
        <v>41932.036851851852</v>
      </c>
      <c r="T652" s="12">
        <f t="shared" si="76"/>
        <v>41992.078518518523</v>
      </c>
      <c r="U652" s="14" t="str">
        <f t="shared" si="77"/>
        <v>Oct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72"/>
        <v>100.52799999999999</v>
      </c>
      <c r="P653">
        <f t="shared" si="71"/>
        <v>238.0952380952381</v>
      </c>
      <c r="Q653" t="str">
        <f t="shared" si="73"/>
        <v>technology</v>
      </c>
      <c r="R653" t="str">
        <f t="shared" si="74"/>
        <v>wearables</v>
      </c>
      <c r="S653" s="12">
        <f t="shared" si="75"/>
        <v>41956.017488425925</v>
      </c>
      <c r="T653" s="12">
        <f t="shared" si="76"/>
        <v>41986.017488425925</v>
      </c>
      <c r="U653" s="14" t="str">
        <f t="shared" si="77"/>
        <v>Nov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72"/>
        <v>100.46666666666665</v>
      </c>
      <c r="P654">
        <f t="shared" si="71"/>
        <v>107.14285714285714</v>
      </c>
      <c r="Q654" t="str">
        <f t="shared" si="73"/>
        <v>technology</v>
      </c>
      <c r="R654" t="str">
        <f t="shared" si="74"/>
        <v>wearables</v>
      </c>
      <c r="S654" s="12">
        <f t="shared" si="75"/>
        <v>42675.690393518518</v>
      </c>
      <c r="T654" s="12">
        <f t="shared" si="76"/>
        <v>42705.732060185182</v>
      </c>
      <c r="U654" s="14" t="str">
        <f t="shared" si="77"/>
        <v>Nov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72"/>
        <v>141.446</v>
      </c>
      <c r="P655">
        <f t="shared" si="71"/>
        <v>67.750677506775062</v>
      </c>
      <c r="Q655" t="str">
        <f t="shared" si="73"/>
        <v>technology</v>
      </c>
      <c r="R655" t="str">
        <f t="shared" si="74"/>
        <v>wearables</v>
      </c>
      <c r="S655" s="12">
        <f t="shared" si="75"/>
        <v>42199.618518518517</v>
      </c>
      <c r="T655" s="12">
        <f t="shared" si="76"/>
        <v>42236.618518518517</v>
      </c>
      <c r="U655" s="14" t="str">
        <f t="shared" si="77"/>
        <v>Jul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72"/>
        <v>267.29166666666669</v>
      </c>
      <c r="P656">
        <f t="shared" si="71"/>
        <v>11.846001974333662</v>
      </c>
      <c r="Q656" t="str">
        <f t="shared" si="73"/>
        <v>technology</v>
      </c>
      <c r="R656" t="str">
        <f t="shared" si="74"/>
        <v>wearables</v>
      </c>
      <c r="S656" s="12">
        <f t="shared" si="75"/>
        <v>42163.957326388889</v>
      </c>
      <c r="T656" s="12">
        <f t="shared" si="76"/>
        <v>42193.957326388889</v>
      </c>
      <c r="U656" s="14" t="str">
        <f t="shared" si="77"/>
        <v>Jun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72"/>
        <v>146.88749999999999</v>
      </c>
      <c r="P657">
        <f t="shared" si="71"/>
        <v>29.197080291970803</v>
      </c>
      <c r="Q657" t="str">
        <f t="shared" si="73"/>
        <v>technology</v>
      </c>
      <c r="R657" t="str">
        <f t="shared" si="74"/>
        <v>wearables</v>
      </c>
      <c r="S657" s="12">
        <f t="shared" si="75"/>
        <v>42045.957314814819</v>
      </c>
      <c r="T657" s="12">
        <f t="shared" si="76"/>
        <v>42075.915648148148</v>
      </c>
      <c r="U657" s="14" t="str">
        <f t="shared" si="77"/>
        <v>Feb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72"/>
        <v>213.56</v>
      </c>
      <c r="P658">
        <f t="shared" si="71"/>
        <v>57.47126436781609</v>
      </c>
      <c r="Q658" t="str">
        <f t="shared" si="73"/>
        <v>technology</v>
      </c>
      <c r="R658" t="str">
        <f t="shared" si="74"/>
        <v>wearables</v>
      </c>
      <c r="S658" s="12">
        <f t="shared" si="75"/>
        <v>42417.804618055554</v>
      </c>
      <c r="T658" s="12">
        <f t="shared" si="76"/>
        <v>42477.762951388882</v>
      </c>
      <c r="U658" s="14" t="str">
        <f t="shared" si="77"/>
        <v>Feb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72"/>
        <v>125.69999999999999</v>
      </c>
      <c r="P659">
        <f t="shared" si="71"/>
        <v>151.5151515151515</v>
      </c>
      <c r="Q659" t="str">
        <f t="shared" si="73"/>
        <v>technology</v>
      </c>
      <c r="R659" t="str">
        <f t="shared" si="74"/>
        <v>wearables</v>
      </c>
      <c r="S659" s="12">
        <f t="shared" si="75"/>
        <v>42331.84574074074</v>
      </c>
      <c r="T659" s="12">
        <f t="shared" si="76"/>
        <v>42361.84574074074</v>
      </c>
      <c r="U659" s="14" t="str">
        <f t="shared" si="77"/>
        <v>Nov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72"/>
        <v>104.46206037108834</v>
      </c>
      <c r="P660">
        <f t="shared" si="71"/>
        <v>104.66666666666667</v>
      </c>
      <c r="Q660" t="str">
        <f t="shared" si="73"/>
        <v>technology</v>
      </c>
      <c r="R660" t="str">
        <f t="shared" si="74"/>
        <v>wearables</v>
      </c>
      <c r="S660" s="12">
        <f t="shared" si="75"/>
        <v>42179.160752314812</v>
      </c>
      <c r="T660" s="12">
        <f t="shared" si="76"/>
        <v>42211.75</v>
      </c>
      <c r="U660" s="14" t="str">
        <f t="shared" si="77"/>
        <v>Jun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72"/>
        <v>100.56666666666668</v>
      </c>
      <c r="P661">
        <f t="shared" si="71"/>
        <v>142.85714285714286</v>
      </c>
      <c r="Q661" t="str">
        <f t="shared" si="73"/>
        <v>technology</v>
      </c>
      <c r="R661" t="str">
        <f t="shared" si="74"/>
        <v>wearables</v>
      </c>
      <c r="S661" s="12">
        <f t="shared" si="75"/>
        <v>42209.593692129631</v>
      </c>
      <c r="T661" s="12">
        <f t="shared" si="76"/>
        <v>42239.593692129631</v>
      </c>
      <c r="U661" s="14" t="str">
        <f t="shared" si="77"/>
        <v>Jul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72"/>
        <v>3.0579999999999998</v>
      </c>
      <c r="P662">
        <f t="shared" si="71"/>
        <v>2777.7777777777778</v>
      </c>
      <c r="Q662" t="str">
        <f t="shared" si="73"/>
        <v>technology</v>
      </c>
      <c r="R662" t="str">
        <f t="shared" si="74"/>
        <v>wearables</v>
      </c>
      <c r="S662" s="12">
        <f t="shared" si="75"/>
        <v>41922.741655092592</v>
      </c>
      <c r="T662" s="12">
        <f t="shared" si="76"/>
        <v>41952.783321759263</v>
      </c>
      <c r="U662" s="14" t="str">
        <f t="shared" si="77"/>
        <v>Oct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72"/>
        <v>0.95</v>
      </c>
      <c r="P663">
        <f t="shared" si="71"/>
        <v>1111.1111111111111</v>
      </c>
      <c r="Q663" t="str">
        <f t="shared" si="73"/>
        <v>technology</v>
      </c>
      <c r="R663" t="str">
        <f t="shared" si="74"/>
        <v>wearables</v>
      </c>
      <c r="S663" s="12">
        <f t="shared" si="75"/>
        <v>42636.645358796297</v>
      </c>
      <c r="T663" s="12">
        <f t="shared" si="76"/>
        <v>42666.645358796297</v>
      </c>
      <c r="U663" s="14" t="str">
        <f t="shared" si="77"/>
        <v>Sep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72"/>
        <v>0.4</v>
      </c>
      <c r="P664">
        <f t="shared" si="71"/>
        <v>9750</v>
      </c>
      <c r="Q664" t="str">
        <f t="shared" si="73"/>
        <v>technology</v>
      </c>
      <c r="R664" t="str">
        <f t="shared" si="74"/>
        <v>wearables</v>
      </c>
      <c r="S664" s="12">
        <f t="shared" si="75"/>
        <v>41990.438043981485</v>
      </c>
      <c r="T664" s="12">
        <f t="shared" si="76"/>
        <v>42020.438043981485</v>
      </c>
      <c r="U664" s="14" t="str">
        <f t="shared" si="77"/>
        <v>Dec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72"/>
        <v>0.35000000000000003</v>
      </c>
      <c r="P665">
        <f t="shared" si="71"/>
        <v>28571.428571428572</v>
      </c>
      <c r="Q665" t="str">
        <f t="shared" si="73"/>
        <v>technology</v>
      </c>
      <c r="R665" t="str">
        <f t="shared" si="74"/>
        <v>wearables</v>
      </c>
      <c r="S665" s="12">
        <f t="shared" si="75"/>
        <v>42173.843240740738</v>
      </c>
      <c r="T665" s="12">
        <f t="shared" si="76"/>
        <v>42203.843240740738</v>
      </c>
      <c r="U665" s="14" t="str">
        <f t="shared" si="77"/>
        <v>Jun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72"/>
        <v>7.5333333333333332</v>
      </c>
      <c r="P666">
        <f t="shared" si="71"/>
        <v>413.79310344827587</v>
      </c>
      <c r="Q666" t="str">
        <f t="shared" si="73"/>
        <v>technology</v>
      </c>
      <c r="R666" t="str">
        <f t="shared" si="74"/>
        <v>wearables</v>
      </c>
      <c r="S666" s="12">
        <f t="shared" si="75"/>
        <v>42077.666377314818</v>
      </c>
      <c r="T666" s="12">
        <f t="shared" si="76"/>
        <v>42107.666377314818</v>
      </c>
      <c r="U666" s="14" t="str">
        <f t="shared" si="77"/>
        <v>Mar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72"/>
        <v>18.64</v>
      </c>
      <c r="P667">
        <f t="shared" si="71"/>
        <v>833.33333333333337</v>
      </c>
      <c r="Q667" t="str">
        <f t="shared" si="73"/>
        <v>technology</v>
      </c>
      <c r="R667" t="str">
        <f t="shared" si="74"/>
        <v>wearables</v>
      </c>
      <c r="S667" s="12">
        <f t="shared" si="75"/>
        <v>42688.711354166662</v>
      </c>
      <c r="T667" s="12">
        <f t="shared" si="76"/>
        <v>42748.711354166662</v>
      </c>
      <c r="U667" s="14" t="str">
        <f t="shared" si="77"/>
        <v>Nov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72"/>
        <v>4.0000000000000001E-3</v>
      </c>
      <c r="P668">
        <f t="shared" si="71"/>
        <v>50000</v>
      </c>
      <c r="Q668" t="str">
        <f t="shared" si="73"/>
        <v>technology</v>
      </c>
      <c r="R668" t="str">
        <f t="shared" si="74"/>
        <v>wearables</v>
      </c>
      <c r="S668" s="12">
        <f t="shared" si="75"/>
        <v>41838.832152777781</v>
      </c>
      <c r="T668" s="12">
        <f t="shared" si="76"/>
        <v>41868.832152777781</v>
      </c>
      <c r="U668" s="14" t="str">
        <f t="shared" si="77"/>
        <v>Jul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72"/>
        <v>10.02</v>
      </c>
      <c r="P669">
        <f t="shared" si="71"/>
        <v>1785.7142857142858</v>
      </c>
      <c r="Q669" t="str">
        <f t="shared" si="73"/>
        <v>technology</v>
      </c>
      <c r="R669" t="str">
        <f t="shared" si="74"/>
        <v>wearables</v>
      </c>
      <c r="S669" s="12">
        <f t="shared" si="75"/>
        <v>42632.373414351852</v>
      </c>
      <c r="T669" s="12">
        <f t="shared" si="76"/>
        <v>42672.373414351852</v>
      </c>
      <c r="U669" s="14" t="str">
        <f t="shared" si="77"/>
        <v>Sep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72"/>
        <v>4.5600000000000005</v>
      </c>
      <c r="P670">
        <f t="shared" si="71"/>
        <v>600</v>
      </c>
      <c r="Q670" t="str">
        <f t="shared" si="73"/>
        <v>technology</v>
      </c>
      <c r="R670" t="str">
        <f t="shared" si="74"/>
        <v>wearables</v>
      </c>
      <c r="S670" s="12">
        <f t="shared" si="75"/>
        <v>42090.831273148149</v>
      </c>
      <c r="T670" s="12">
        <f t="shared" si="76"/>
        <v>42135.831273148149</v>
      </c>
      <c r="U670" s="14" t="str">
        <f t="shared" si="77"/>
        <v>Mar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72"/>
        <v>21.5075</v>
      </c>
      <c r="P671">
        <f t="shared" si="71"/>
        <v>7142.8571428571431</v>
      </c>
      <c r="Q671" t="str">
        <f t="shared" si="73"/>
        <v>technology</v>
      </c>
      <c r="R671" t="str">
        <f t="shared" si="74"/>
        <v>wearables</v>
      </c>
      <c r="S671" s="12">
        <f t="shared" si="75"/>
        <v>42527.625671296293</v>
      </c>
      <c r="T671" s="12">
        <f t="shared" si="76"/>
        <v>42557.625671296293</v>
      </c>
      <c r="U671" s="14" t="str">
        <f t="shared" si="77"/>
        <v>Jun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72"/>
        <v>29.276666666666667</v>
      </c>
      <c r="P672">
        <f t="shared" si="71"/>
        <v>290.32258064516128</v>
      </c>
      <c r="Q672" t="str">
        <f t="shared" si="73"/>
        <v>technology</v>
      </c>
      <c r="R672" t="str">
        <f t="shared" si="74"/>
        <v>wearables</v>
      </c>
      <c r="S672" s="12">
        <f t="shared" si="75"/>
        <v>42506.709722222222</v>
      </c>
      <c r="T672" s="12">
        <f t="shared" si="76"/>
        <v>42540.340277777781</v>
      </c>
      <c r="U672" s="14" t="str">
        <f t="shared" si="77"/>
        <v>May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72"/>
        <v>39.426666666666662</v>
      </c>
      <c r="P673">
        <f t="shared" si="71"/>
        <v>2000</v>
      </c>
      <c r="Q673" t="str">
        <f t="shared" si="73"/>
        <v>technology</v>
      </c>
      <c r="R673" t="str">
        <f t="shared" si="74"/>
        <v>wearables</v>
      </c>
      <c r="S673" s="12">
        <f t="shared" si="75"/>
        <v>41984.692731481482</v>
      </c>
      <c r="T673" s="12">
        <f t="shared" si="76"/>
        <v>42018.166666666672</v>
      </c>
      <c r="U673" s="14" t="str">
        <f t="shared" si="77"/>
        <v>Dec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72"/>
        <v>21.628</v>
      </c>
      <c r="P674">
        <f t="shared" si="71"/>
        <v>232.55813953488371</v>
      </c>
      <c r="Q674" t="str">
        <f t="shared" si="73"/>
        <v>technology</v>
      </c>
      <c r="R674" t="str">
        <f t="shared" si="74"/>
        <v>wearables</v>
      </c>
      <c r="S674" s="12">
        <f t="shared" si="75"/>
        <v>41974.219490740739</v>
      </c>
      <c r="T674" s="12">
        <f t="shared" si="76"/>
        <v>42005.207638888889</v>
      </c>
      <c r="U674" s="14" t="str">
        <f t="shared" si="77"/>
        <v>Dec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72"/>
        <v>0.20500000000000002</v>
      </c>
      <c r="P675">
        <f t="shared" si="71"/>
        <v>33333.333333333336</v>
      </c>
      <c r="Q675" t="str">
        <f t="shared" si="73"/>
        <v>technology</v>
      </c>
      <c r="R675" t="str">
        <f t="shared" si="74"/>
        <v>wearables</v>
      </c>
      <c r="S675" s="12">
        <f t="shared" si="75"/>
        <v>41838.840474537035</v>
      </c>
      <c r="T675" s="12">
        <f t="shared" si="76"/>
        <v>41883.840474537035</v>
      </c>
      <c r="U675" s="14" t="str">
        <f t="shared" si="77"/>
        <v>Jul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72"/>
        <v>0.03</v>
      </c>
      <c r="P676">
        <f t="shared" si="71"/>
        <v>25000</v>
      </c>
      <c r="Q676" t="str">
        <f t="shared" si="73"/>
        <v>technology</v>
      </c>
      <c r="R676" t="str">
        <f t="shared" si="74"/>
        <v>wearables</v>
      </c>
      <c r="S676" s="12">
        <f t="shared" si="75"/>
        <v>41803.116053240738</v>
      </c>
      <c r="T676" s="12">
        <f t="shared" si="76"/>
        <v>41863.116053240738</v>
      </c>
      <c r="U676" s="14" t="str">
        <f t="shared" si="77"/>
        <v>Jun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72"/>
        <v>14.85</v>
      </c>
      <c r="P677">
        <f t="shared" si="71"/>
        <v>230.76923076923077</v>
      </c>
      <c r="Q677" t="str">
        <f t="shared" si="73"/>
        <v>technology</v>
      </c>
      <c r="R677" t="str">
        <f t="shared" si="74"/>
        <v>wearables</v>
      </c>
      <c r="S677" s="12">
        <f t="shared" si="75"/>
        <v>41975.930601851855</v>
      </c>
      <c r="T677" s="12">
        <f t="shared" si="76"/>
        <v>42005.290972222225</v>
      </c>
      <c r="U677" s="14" t="str">
        <f t="shared" si="77"/>
        <v>Dec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72"/>
        <v>1.4710000000000001</v>
      </c>
      <c r="P678">
        <f t="shared" si="71"/>
        <v>4166.666666666667</v>
      </c>
      <c r="Q678" t="str">
        <f t="shared" si="73"/>
        <v>technology</v>
      </c>
      <c r="R678" t="str">
        <f t="shared" si="74"/>
        <v>wearables</v>
      </c>
      <c r="S678" s="12">
        <f t="shared" si="75"/>
        <v>42012.768298611118</v>
      </c>
      <c r="T678" s="12">
        <f t="shared" si="76"/>
        <v>42042.768298611118</v>
      </c>
      <c r="U678" s="14" t="str">
        <f t="shared" si="77"/>
        <v>Jan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72"/>
        <v>25.584</v>
      </c>
      <c r="P679">
        <f t="shared" si="71"/>
        <v>520.83333333333337</v>
      </c>
      <c r="Q679" t="str">
        <f t="shared" si="73"/>
        <v>technology</v>
      </c>
      <c r="R679" t="str">
        <f t="shared" si="74"/>
        <v>wearables</v>
      </c>
      <c r="S679" s="12">
        <f t="shared" si="75"/>
        <v>42504.403877314813</v>
      </c>
      <c r="T679" s="12">
        <f t="shared" si="76"/>
        <v>42549.403877314813</v>
      </c>
      <c r="U679" s="14" t="str">
        <f t="shared" si="77"/>
        <v>May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72"/>
        <v>3.8206896551724134</v>
      </c>
      <c r="P680">
        <f t="shared" ref="P680:P743" si="78">D680 / L680</f>
        <v>1705.8823529411766</v>
      </c>
      <c r="Q680" t="str">
        <f t="shared" si="73"/>
        <v>technology</v>
      </c>
      <c r="R680" t="str">
        <f t="shared" si="74"/>
        <v>wearables</v>
      </c>
      <c r="S680" s="12">
        <f t="shared" si="75"/>
        <v>42481.376597222217</v>
      </c>
      <c r="T680" s="12">
        <f t="shared" si="76"/>
        <v>42511.376597222217</v>
      </c>
      <c r="U680" s="14" t="str">
        <f t="shared" si="77"/>
        <v>Apr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72"/>
        <v>15.485964912280703</v>
      </c>
      <c r="P681">
        <f t="shared" si="78"/>
        <v>606.38297872340422</v>
      </c>
      <c r="Q681" t="str">
        <f t="shared" si="73"/>
        <v>technology</v>
      </c>
      <c r="R681" t="str">
        <f t="shared" si="74"/>
        <v>wearables</v>
      </c>
      <c r="S681" s="12">
        <f t="shared" si="75"/>
        <v>42556.695706018523</v>
      </c>
      <c r="T681" s="12">
        <f t="shared" si="76"/>
        <v>42616.695706018523</v>
      </c>
      <c r="U681" s="14" t="str">
        <f t="shared" si="77"/>
        <v>Jul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72"/>
        <v>25.912000000000003</v>
      </c>
      <c r="P682">
        <f t="shared" si="78"/>
        <v>581.39534883720933</v>
      </c>
      <c r="Q682" t="str">
        <f t="shared" si="73"/>
        <v>technology</v>
      </c>
      <c r="R682" t="str">
        <f t="shared" si="74"/>
        <v>wearables</v>
      </c>
      <c r="S682" s="12">
        <f t="shared" si="75"/>
        <v>41864.501516203702</v>
      </c>
      <c r="T682" s="12">
        <f t="shared" si="76"/>
        <v>41899.501516203702</v>
      </c>
      <c r="U682" s="14" t="str">
        <f t="shared" si="77"/>
        <v>Aug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72"/>
        <v>0.04</v>
      </c>
      <c r="P683">
        <f t="shared" si="78"/>
        <v>2500</v>
      </c>
      <c r="Q683" t="str">
        <f t="shared" si="73"/>
        <v>technology</v>
      </c>
      <c r="R683" t="str">
        <f t="shared" si="74"/>
        <v>wearables</v>
      </c>
      <c r="S683" s="12">
        <f t="shared" si="75"/>
        <v>42639.805601851855</v>
      </c>
      <c r="T683" s="12">
        <f t="shared" si="76"/>
        <v>42669.805601851855</v>
      </c>
      <c r="U683" s="14" t="str">
        <f t="shared" si="77"/>
        <v>Sep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72"/>
        <v>0.106</v>
      </c>
      <c r="P684">
        <f t="shared" si="78"/>
        <v>12500</v>
      </c>
      <c r="Q684" t="str">
        <f t="shared" si="73"/>
        <v>technology</v>
      </c>
      <c r="R684" t="str">
        <f t="shared" si="74"/>
        <v>wearables</v>
      </c>
      <c r="S684" s="12">
        <f t="shared" si="75"/>
        <v>42778.765300925923</v>
      </c>
      <c r="T684" s="12">
        <f t="shared" si="76"/>
        <v>42808.723634259266</v>
      </c>
      <c r="U684" s="14" t="str">
        <f t="shared" si="77"/>
        <v>Feb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72"/>
        <v>0.85142857142857142</v>
      </c>
      <c r="P685">
        <f t="shared" si="78"/>
        <v>11666.666666666666</v>
      </c>
      <c r="Q685" t="str">
        <f t="shared" si="73"/>
        <v>technology</v>
      </c>
      <c r="R685" t="str">
        <f t="shared" si="74"/>
        <v>wearables</v>
      </c>
      <c r="S685" s="12">
        <f t="shared" si="75"/>
        <v>42634.900046296301</v>
      </c>
      <c r="T685" s="12">
        <f t="shared" si="76"/>
        <v>42674.900046296301</v>
      </c>
      <c r="U685" s="14" t="str">
        <f t="shared" si="77"/>
        <v>Sep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72"/>
        <v>7.4837500000000006</v>
      </c>
      <c r="P686">
        <f t="shared" si="78"/>
        <v>2370.3703703703704</v>
      </c>
      <c r="Q686" t="str">
        <f t="shared" si="73"/>
        <v>technology</v>
      </c>
      <c r="R686" t="str">
        <f t="shared" si="74"/>
        <v>wearables</v>
      </c>
      <c r="S686" s="12">
        <f t="shared" si="75"/>
        <v>41809.473275462966</v>
      </c>
      <c r="T686" s="12">
        <f t="shared" si="76"/>
        <v>41845.125</v>
      </c>
      <c r="U686" s="14" t="str">
        <f t="shared" si="77"/>
        <v>Jun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72"/>
        <v>27.650000000000002</v>
      </c>
      <c r="P687">
        <f t="shared" si="78"/>
        <v>200</v>
      </c>
      <c r="Q687" t="str">
        <f t="shared" si="73"/>
        <v>technology</v>
      </c>
      <c r="R687" t="str">
        <f t="shared" si="74"/>
        <v>wearables</v>
      </c>
      <c r="S687" s="12">
        <f t="shared" si="75"/>
        <v>41971.866574074069</v>
      </c>
      <c r="T687" s="12">
        <f t="shared" si="76"/>
        <v>42016.866574074069</v>
      </c>
      <c r="U687" s="14" t="str">
        <f t="shared" si="77"/>
        <v>Nov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72"/>
        <v>0</v>
      </c>
      <c r="P688" t="e">
        <f t="shared" si="78"/>
        <v>#DIV/0!</v>
      </c>
      <c r="Q688" t="str">
        <f t="shared" si="73"/>
        <v>technology</v>
      </c>
      <c r="R688" t="str">
        <f t="shared" si="74"/>
        <v>wearables</v>
      </c>
      <c r="S688" s="12">
        <f t="shared" si="75"/>
        <v>42189.673263888893</v>
      </c>
      <c r="T688" s="12">
        <f t="shared" si="76"/>
        <v>42219.673263888893</v>
      </c>
      <c r="U688" s="14" t="str">
        <f t="shared" si="77"/>
        <v>Jul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72"/>
        <v>3.55</v>
      </c>
      <c r="P689">
        <f t="shared" si="78"/>
        <v>16666.666666666668</v>
      </c>
      <c r="Q689" t="str">
        <f t="shared" si="73"/>
        <v>technology</v>
      </c>
      <c r="R689" t="str">
        <f t="shared" si="74"/>
        <v>wearables</v>
      </c>
      <c r="S689" s="12">
        <f t="shared" si="75"/>
        <v>42711.750613425931</v>
      </c>
      <c r="T689" s="12">
        <f t="shared" si="76"/>
        <v>42771.750613425931</v>
      </c>
      <c r="U689" s="14" t="str">
        <f t="shared" si="77"/>
        <v>Dec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72"/>
        <v>72.989999999999995</v>
      </c>
      <c r="P690">
        <f t="shared" si="78"/>
        <v>555.55555555555554</v>
      </c>
      <c r="Q690" t="str">
        <f t="shared" si="73"/>
        <v>technology</v>
      </c>
      <c r="R690" t="str">
        <f t="shared" si="74"/>
        <v>wearables</v>
      </c>
      <c r="S690" s="12">
        <f t="shared" si="75"/>
        <v>42262.104780092588</v>
      </c>
      <c r="T690" s="12">
        <f t="shared" si="76"/>
        <v>42292.104780092588</v>
      </c>
      <c r="U690" s="14" t="str">
        <f t="shared" si="77"/>
        <v>Sep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72"/>
        <v>57.648750000000007</v>
      </c>
      <c r="P691">
        <f t="shared" si="78"/>
        <v>595.23809523809518</v>
      </c>
      <c r="Q691" t="str">
        <f t="shared" si="73"/>
        <v>technology</v>
      </c>
      <c r="R691" t="str">
        <f t="shared" si="74"/>
        <v>wearables</v>
      </c>
      <c r="S691" s="12">
        <f t="shared" si="75"/>
        <v>42675.66778935185</v>
      </c>
      <c r="T691" s="12">
        <f t="shared" si="76"/>
        <v>42712.207638888889</v>
      </c>
      <c r="U691" s="14" t="str">
        <f t="shared" si="77"/>
        <v>Nov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72"/>
        <v>12.34</v>
      </c>
      <c r="P692">
        <f t="shared" si="78"/>
        <v>588.23529411764707</v>
      </c>
      <c r="Q692" t="str">
        <f t="shared" si="73"/>
        <v>technology</v>
      </c>
      <c r="R692" t="str">
        <f t="shared" si="74"/>
        <v>wearables</v>
      </c>
      <c r="S692" s="12">
        <f t="shared" si="75"/>
        <v>42579.634733796294</v>
      </c>
      <c r="T692" s="12">
        <f t="shared" si="76"/>
        <v>42622.25</v>
      </c>
      <c r="U692" s="14" t="str">
        <f t="shared" si="77"/>
        <v>Jul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72"/>
        <v>0.52</v>
      </c>
      <c r="P693">
        <f t="shared" si="78"/>
        <v>5000</v>
      </c>
      <c r="Q693" t="str">
        <f t="shared" si="73"/>
        <v>technology</v>
      </c>
      <c r="R693" t="str">
        <f t="shared" si="74"/>
        <v>wearables</v>
      </c>
      <c r="S693" s="12">
        <f t="shared" si="75"/>
        <v>42158.028310185182</v>
      </c>
      <c r="T693" s="12">
        <f t="shared" si="76"/>
        <v>42186.028310185182</v>
      </c>
      <c r="U693" s="14" t="str">
        <f t="shared" si="77"/>
        <v>Jun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72"/>
        <v>6.5299999999999994</v>
      </c>
      <c r="P694">
        <f t="shared" si="78"/>
        <v>99.50248756218906</v>
      </c>
      <c r="Q694" t="str">
        <f t="shared" si="73"/>
        <v>technology</v>
      </c>
      <c r="R694" t="str">
        <f t="shared" si="74"/>
        <v>wearables</v>
      </c>
      <c r="S694" s="12">
        <f t="shared" si="75"/>
        <v>42696.37572916667</v>
      </c>
      <c r="T694" s="12">
        <f t="shared" si="76"/>
        <v>42726.37572916667</v>
      </c>
      <c r="U694" s="14" t="str">
        <f t="shared" si="77"/>
        <v>Nov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72"/>
        <v>35.338000000000001</v>
      </c>
      <c r="P695">
        <f t="shared" si="78"/>
        <v>337.83783783783781</v>
      </c>
      <c r="Q695" t="str">
        <f t="shared" si="73"/>
        <v>technology</v>
      </c>
      <c r="R695" t="str">
        <f t="shared" si="74"/>
        <v>wearables</v>
      </c>
      <c r="S695" s="12">
        <f t="shared" si="75"/>
        <v>42094.808182870373</v>
      </c>
      <c r="T695" s="12">
        <f t="shared" si="76"/>
        <v>42124.808182870373</v>
      </c>
      <c r="U695" s="14" t="str">
        <f t="shared" si="77"/>
        <v>Mar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72"/>
        <v>0.39333333333333331</v>
      </c>
      <c r="P696">
        <f t="shared" si="78"/>
        <v>21428.571428571428</v>
      </c>
      <c r="Q696" t="str">
        <f t="shared" si="73"/>
        <v>technology</v>
      </c>
      <c r="R696" t="str">
        <f t="shared" si="74"/>
        <v>wearables</v>
      </c>
      <c r="S696" s="12">
        <f t="shared" si="75"/>
        <v>42737.663877314815</v>
      </c>
      <c r="T696" s="12">
        <f t="shared" si="76"/>
        <v>42767.663877314815</v>
      </c>
      <c r="U696" s="14" t="str">
        <f t="shared" si="77"/>
        <v>Jan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72"/>
        <v>1.06</v>
      </c>
      <c r="P697">
        <f t="shared" si="78"/>
        <v>8571.4285714285706</v>
      </c>
      <c r="Q697" t="str">
        <f t="shared" si="73"/>
        <v>technology</v>
      </c>
      <c r="R697" t="str">
        <f t="shared" si="74"/>
        <v>wearables</v>
      </c>
      <c r="S697" s="12">
        <f t="shared" si="75"/>
        <v>41913.521064814813</v>
      </c>
      <c r="T697" s="12">
        <f t="shared" si="76"/>
        <v>41943.521064814813</v>
      </c>
      <c r="U697" s="14" t="str">
        <f t="shared" si="77"/>
        <v>Oct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72"/>
        <v>5.7142857142857147E-4</v>
      </c>
      <c r="P698">
        <f t="shared" si="78"/>
        <v>175000</v>
      </c>
      <c r="Q698" t="str">
        <f t="shared" si="73"/>
        <v>technology</v>
      </c>
      <c r="R698" t="str">
        <f t="shared" si="74"/>
        <v>wearables</v>
      </c>
      <c r="S698" s="12">
        <f t="shared" si="75"/>
        <v>41815.927106481482</v>
      </c>
      <c r="T698" s="12">
        <f t="shared" si="76"/>
        <v>41845.927106481482</v>
      </c>
      <c r="U698" s="14" t="str">
        <f t="shared" si="77"/>
        <v>Jun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72"/>
        <v>46.379999999999995</v>
      </c>
      <c r="P699">
        <f t="shared" si="78"/>
        <v>43.859649122807021</v>
      </c>
      <c r="Q699" t="str">
        <f t="shared" si="73"/>
        <v>technology</v>
      </c>
      <c r="R699" t="str">
        <f t="shared" si="74"/>
        <v>wearables</v>
      </c>
      <c r="S699" s="12">
        <f t="shared" si="75"/>
        <v>42388.523020833338</v>
      </c>
      <c r="T699" s="12">
        <f t="shared" si="76"/>
        <v>42403.523020833338</v>
      </c>
      <c r="U699" s="14" t="str">
        <f t="shared" si="77"/>
        <v>Jan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72"/>
        <v>15.39</v>
      </c>
      <c r="P700">
        <f t="shared" si="78"/>
        <v>3448.2758620689656</v>
      </c>
      <c r="Q700" t="str">
        <f t="shared" si="73"/>
        <v>technology</v>
      </c>
      <c r="R700" t="str">
        <f t="shared" si="74"/>
        <v>wearables</v>
      </c>
      <c r="S700" s="12">
        <f t="shared" si="75"/>
        <v>41866.931076388886</v>
      </c>
      <c r="T700" s="12">
        <f t="shared" si="76"/>
        <v>41900.083333333336</v>
      </c>
      <c r="U700" s="14" t="str">
        <f t="shared" si="77"/>
        <v>Aug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72"/>
        <v>82.422107692307705</v>
      </c>
      <c r="P701">
        <f t="shared" si="78"/>
        <v>146.06741573033707</v>
      </c>
      <c r="Q701" t="str">
        <f t="shared" si="73"/>
        <v>technology</v>
      </c>
      <c r="R701" t="str">
        <f t="shared" si="74"/>
        <v>wearables</v>
      </c>
      <c r="S701" s="12">
        <f t="shared" si="75"/>
        <v>41563.485509259262</v>
      </c>
      <c r="T701" s="12">
        <f t="shared" si="76"/>
        <v>41600.666666666664</v>
      </c>
      <c r="U701" s="14" t="str">
        <f t="shared" si="77"/>
        <v>Oct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72"/>
        <v>2.6866666666666665</v>
      </c>
      <c r="P702">
        <f t="shared" si="78"/>
        <v>483.87096774193549</v>
      </c>
      <c r="Q702" t="str">
        <f t="shared" si="73"/>
        <v>technology</v>
      </c>
      <c r="R702" t="str">
        <f t="shared" si="74"/>
        <v>wearables</v>
      </c>
      <c r="S702" s="12">
        <f t="shared" si="75"/>
        <v>42715.688437500001</v>
      </c>
      <c r="T702" s="12">
        <f t="shared" si="76"/>
        <v>42745.688437500001</v>
      </c>
      <c r="U702" s="14" t="str">
        <f t="shared" si="77"/>
        <v>Dec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72"/>
        <v>26.6</v>
      </c>
      <c r="P703">
        <f t="shared" si="78"/>
        <v>1095.2380952380952</v>
      </c>
      <c r="Q703" t="str">
        <f t="shared" si="73"/>
        <v>technology</v>
      </c>
      <c r="R703" t="str">
        <f t="shared" si="74"/>
        <v>wearables</v>
      </c>
      <c r="S703" s="12">
        <f t="shared" si="75"/>
        <v>41813.662962962961</v>
      </c>
      <c r="T703" s="12">
        <f t="shared" si="76"/>
        <v>41843.662962962961</v>
      </c>
      <c r="U703" s="14" t="str">
        <f t="shared" si="77"/>
        <v>Jun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72"/>
        <v>30.813400000000001</v>
      </c>
      <c r="P704">
        <f t="shared" si="78"/>
        <v>405.40540540540542</v>
      </c>
      <c r="Q704" t="str">
        <f t="shared" si="73"/>
        <v>technology</v>
      </c>
      <c r="R704" t="str">
        <f t="shared" si="74"/>
        <v>wearables</v>
      </c>
      <c r="S704" s="12">
        <f t="shared" si="75"/>
        <v>42668.726701388892</v>
      </c>
      <c r="T704" s="12">
        <f t="shared" si="76"/>
        <v>42698.768368055549</v>
      </c>
      <c r="U704" s="14" t="str">
        <f t="shared" si="77"/>
        <v>Oct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72"/>
        <v>5.58</v>
      </c>
      <c r="P705">
        <f t="shared" si="78"/>
        <v>2142.8571428571427</v>
      </c>
      <c r="Q705" t="str">
        <f t="shared" si="73"/>
        <v>technology</v>
      </c>
      <c r="R705" t="str">
        <f t="shared" si="74"/>
        <v>wearables</v>
      </c>
      <c r="S705" s="12">
        <f t="shared" si="75"/>
        <v>42711.950798611113</v>
      </c>
      <c r="T705" s="12">
        <f t="shared" si="76"/>
        <v>42766.98055555555</v>
      </c>
      <c r="U705" s="14" t="str">
        <f t="shared" si="77"/>
        <v>Dec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72"/>
        <v>0.87454545454545463</v>
      </c>
      <c r="P706">
        <f t="shared" si="78"/>
        <v>13750</v>
      </c>
      <c r="Q706" t="str">
        <f t="shared" si="73"/>
        <v>technology</v>
      </c>
      <c r="R706" t="str">
        <f t="shared" si="74"/>
        <v>wearables</v>
      </c>
      <c r="S706" s="12">
        <f t="shared" si="75"/>
        <v>42726.192916666667</v>
      </c>
      <c r="T706" s="12">
        <f t="shared" si="76"/>
        <v>42786.192916666667</v>
      </c>
      <c r="U706" s="14" t="str">
        <f t="shared" si="77"/>
        <v>Dec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79">E707/D707 * 100</f>
        <v>0.97699999999999987</v>
      </c>
      <c r="P707">
        <f t="shared" si="78"/>
        <v>20000</v>
      </c>
      <c r="Q707" t="str">
        <f t="shared" ref="Q707:Q770" si="80">LEFT(N707,FIND("/",N707) -1)</f>
        <v>technology</v>
      </c>
      <c r="R707" t="str">
        <f t="shared" ref="R707:R770" si="81">RIGHT(N707,LEN(N707)-FIND("/",N707))</f>
        <v>wearables</v>
      </c>
      <c r="S707" s="12">
        <f t="shared" ref="S707:U770" si="82">(((J707/60)/60)/24)+DATE(1970,1,1)</f>
        <v>42726.491643518515</v>
      </c>
      <c r="T707" s="12">
        <f t="shared" ref="T707:V770" si="83">(((I707/60)/60)/24)+DATE(1970,1,1)</f>
        <v>42756.491643518515</v>
      </c>
      <c r="U707" s="14" t="str">
        <f t="shared" ref="U707:U770" si="84">TEXT(S707, "mmm")</f>
        <v>Dec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9"/>
        <v>0</v>
      </c>
      <c r="P708" t="e">
        <f t="shared" si="78"/>
        <v>#DIV/0!</v>
      </c>
      <c r="Q708" t="str">
        <f t="shared" si="80"/>
        <v>technology</v>
      </c>
      <c r="R708" t="str">
        <f t="shared" si="81"/>
        <v>wearables</v>
      </c>
      <c r="S708" s="12">
        <f t="shared" si="82"/>
        <v>42676.995173611111</v>
      </c>
      <c r="T708" s="12">
        <f t="shared" si="83"/>
        <v>42718.777083333334</v>
      </c>
      <c r="U708" s="14" t="str">
        <f t="shared" si="84"/>
        <v>Nov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9"/>
        <v>78.927352941176466</v>
      </c>
      <c r="P709">
        <f t="shared" si="78"/>
        <v>149.12280701754386</v>
      </c>
      <c r="Q709" t="str">
        <f t="shared" si="80"/>
        <v>technology</v>
      </c>
      <c r="R709" t="str">
        <f t="shared" si="81"/>
        <v>wearables</v>
      </c>
      <c r="S709" s="12">
        <f t="shared" si="82"/>
        <v>42696.663506944446</v>
      </c>
      <c r="T709" s="12">
        <f t="shared" si="83"/>
        <v>42736.663506944446</v>
      </c>
      <c r="U709" s="14" t="str">
        <f t="shared" si="84"/>
        <v>Nov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9"/>
        <v>22.092500000000001</v>
      </c>
      <c r="P710">
        <f t="shared" si="78"/>
        <v>108.40108401084011</v>
      </c>
      <c r="Q710" t="str">
        <f t="shared" si="80"/>
        <v>technology</v>
      </c>
      <c r="R710" t="str">
        <f t="shared" si="81"/>
        <v>wearables</v>
      </c>
      <c r="S710" s="12">
        <f t="shared" si="82"/>
        <v>41835.581018518518</v>
      </c>
      <c r="T710" s="12">
        <f t="shared" si="83"/>
        <v>41895.581018518518</v>
      </c>
      <c r="U710" s="14" t="str">
        <f t="shared" si="84"/>
        <v>Jul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9"/>
        <v>0.40666666666666662</v>
      </c>
      <c r="P711">
        <f t="shared" si="78"/>
        <v>7500</v>
      </c>
      <c r="Q711" t="str">
        <f t="shared" si="80"/>
        <v>technology</v>
      </c>
      <c r="R711" t="str">
        <f t="shared" si="81"/>
        <v>wearables</v>
      </c>
      <c r="S711" s="12">
        <f t="shared" si="82"/>
        <v>41948.041192129633</v>
      </c>
      <c r="T711" s="12">
        <f t="shared" si="83"/>
        <v>41978.041192129633</v>
      </c>
      <c r="U711" s="14" t="str">
        <f t="shared" si="84"/>
        <v>Nov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9"/>
        <v>0</v>
      </c>
      <c r="P712" t="e">
        <f t="shared" si="78"/>
        <v>#DIV/0!</v>
      </c>
      <c r="Q712" t="str">
        <f t="shared" si="80"/>
        <v>technology</v>
      </c>
      <c r="R712" t="str">
        <f t="shared" si="81"/>
        <v>wearables</v>
      </c>
      <c r="S712" s="12">
        <f t="shared" si="82"/>
        <v>41837.984976851854</v>
      </c>
      <c r="T712" s="12">
        <f t="shared" si="83"/>
        <v>41871.030555555553</v>
      </c>
      <c r="U712" s="14" t="str">
        <f t="shared" si="84"/>
        <v>Jul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9"/>
        <v>33.790999999999997</v>
      </c>
      <c r="P713">
        <f t="shared" si="78"/>
        <v>295.85798816568047</v>
      </c>
      <c r="Q713" t="str">
        <f t="shared" si="80"/>
        <v>technology</v>
      </c>
      <c r="R713" t="str">
        <f t="shared" si="81"/>
        <v>wearables</v>
      </c>
      <c r="S713" s="12">
        <f t="shared" si="82"/>
        <v>42678.459120370375</v>
      </c>
      <c r="T713" s="12">
        <f t="shared" si="83"/>
        <v>42718.500787037032</v>
      </c>
      <c r="U713" s="14" t="str">
        <f t="shared" si="84"/>
        <v>Nov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9"/>
        <v>0.21649484536082475</v>
      </c>
      <c r="P714">
        <f t="shared" si="78"/>
        <v>12125</v>
      </c>
      <c r="Q714" t="str">
        <f t="shared" si="80"/>
        <v>technology</v>
      </c>
      <c r="R714" t="str">
        <f t="shared" si="81"/>
        <v>wearables</v>
      </c>
      <c r="S714" s="12">
        <f t="shared" si="82"/>
        <v>42384.680925925932</v>
      </c>
      <c r="T714" s="12">
        <f t="shared" si="83"/>
        <v>42414.680925925932</v>
      </c>
      <c r="U714" s="14" t="str">
        <f t="shared" si="84"/>
        <v>Jan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9"/>
        <v>0.79600000000000004</v>
      </c>
      <c r="P715">
        <f t="shared" si="78"/>
        <v>25000</v>
      </c>
      <c r="Q715" t="str">
        <f t="shared" si="80"/>
        <v>technology</v>
      </c>
      <c r="R715" t="str">
        <f t="shared" si="81"/>
        <v>wearables</v>
      </c>
      <c r="S715" s="12">
        <f t="shared" si="82"/>
        <v>42496.529305555552</v>
      </c>
      <c r="T715" s="12">
        <f t="shared" si="83"/>
        <v>42526.529305555552</v>
      </c>
      <c r="U715" s="14" t="str">
        <f t="shared" si="84"/>
        <v>May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9"/>
        <v>14.993333333333334</v>
      </c>
      <c r="P716">
        <f t="shared" si="78"/>
        <v>535.71428571428567</v>
      </c>
      <c r="Q716" t="str">
        <f t="shared" si="80"/>
        <v>technology</v>
      </c>
      <c r="R716" t="str">
        <f t="shared" si="81"/>
        <v>wearables</v>
      </c>
      <c r="S716" s="12">
        <f t="shared" si="82"/>
        <v>42734.787986111114</v>
      </c>
      <c r="T716" s="12">
        <f t="shared" si="83"/>
        <v>42794.787986111114</v>
      </c>
      <c r="U716" s="14" t="str">
        <f t="shared" si="84"/>
        <v>Dec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9"/>
        <v>5.0509090909090908</v>
      </c>
      <c r="P717">
        <f t="shared" si="78"/>
        <v>2291.6666666666665</v>
      </c>
      <c r="Q717" t="str">
        <f t="shared" si="80"/>
        <v>technology</v>
      </c>
      <c r="R717" t="str">
        <f t="shared" si="81"/>
        <v>wearables</v>
      </c>
      <c r="S717" s="12">
        <f t="shared" si="82"/>
        <v>42273.090740740736</v>
      </c>
      <c r="T717" s="12">
        <f t="shared" si="83"/>
        <v>42313.132407407407</v>
      </c>
      <c r="U717" s="14" t="str">
        <f t="shared" si="84"/>
        <v>Sep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9"/>
        <v>10.214285714285715</v>
      </c>
      <c r="P718">
        <f t="shared" si="78"/>
        <v>437.5</v>
      </c>
      <c r="Q718" t="str">
        <f t="shared" si="80"/>
        <v>technology</v>
      </c>
      <c r="R718" t="str">
        <f t="shared" si="81"/>
        <v>wearables</v>
      </c>
      <c r="S718" s="12">
        <f t="shared" si="82"/>
        <v>41940.658645833333</v>
      </c>
      <c r="T718" s="12">
        <f t="shared" si="83"/>
        <v>41974</v>
      </c>
      <c r="U718" s="14" t="str">
        <f t="shared" si="84"/>
        <v>Oct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9"/>
        <v>0.30499999999999999</v>
      </c>
      <c r="P719">
        <f t="shared" si="78"/>
        <v>25000</v>
      </c>
      <c r="Q719" t="str">
        <f t="shared" si="80"/>
        <v>technology</v>
      </c>
      <c r="R719" t="str">
        <f t="shared" si="81"/>
        <v>wearables</v>
      </c>
      <c r="S719" s="12">
        <f t="shared" si="82"/>
        <v>41857.854189814818</v>
      </c>
      <c r="T719" s="12">
        <f t="shared" si="83"/>
        <v>41887.854189814818</v>
      </c>
      <c r="U719" s="14" t="str">
        <f t="shared" si="84"/>
        <v>Aug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9"/>
        <v>0.75</v>
      </c>
      <c r="P720">
        <f t="shared" si="78"/>
        <v>3000</v>
      </c>
      <c r="Q720" t="str">
        <f t="shared" si="80"/>
        <v>technology</v>
      </c>
      <c r="R720" t="str">
        <f t="shared" si="81"/>
        <v>wearables</v>
      </c>
      <c r="S720" s="12">
        <f t="shared" si="82"/>
        <v>42752.845451388886</v>
      </c>
      <c r="T720" s="12">
        <f t="shared" si="83"/>
        <v>42784.249305555553</v>
      </c>
      <c r="U720" s="14" t="str">
        <f t="shared" si="84"/>
        <v>Jan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9"/>
        <v>1.2933333333333332</v>
      </c>
      <c r="P721">
        <f t="shared" si="78"/>
        <v>1500</v>
      </c>
      <c r="Q721" t="str">
        <f t="shared" si="80"/>
        <v>technology</v>
      </c>
      <c r="R721" t="str">
        <f t="shared" si="81"/>
        <v>wearables</v>
      </c>
      <c r="S721" s="12">
        <f t="shared" si="82"/>
        <v>42409.040231481486</v>
      </c>
      <c r="T721" s="12">
        <f t="shared" si="83"/>
        <v>42423.040231481486</v>
      </c>
      <c r="U721" s="14" t="str">
        <f t="shared" si="84"/>
        <v>Feb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9"/>
        <v>143.94736842105263</v>
      </c>
      <c r="P722">
        <f t="shared" si="78"/>
        <v>46.341463414634148</v>
      </c>
      <c r="Q722" t="str">
        <f t="shared" si="80"/>
        <v>publishing</v>
      </c>
      <c r="R722" t="str">
        <f t="shared" si="81"/>
        <v>nonfiction</v>
      </c>
      <c r="S722" s="12">
        <f t="shared" si="82"/>
        <v>40909.649201388893</v>
      </c>
      <c r="T722" s="12">
        <f t="shared" si="83"/>
        <v>40937.649201388893</v>
      </c>
      <c r="U722" s="14" t="str">
        <f t="shared" si="84"/>
        <v>Jan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9"/>
        <v>122.10975609756099</v>
      </c>
      <c r="P723">
        <f t="shared" si="78"/>
        <v>68.907563025210081</v>
      </c>
      <c r="Q723" t="str">
        <f t="shared" si="80"/>
        <v>publishing</v>
      </c>
      <c r="R723" t="str">
        <f t="shared" si="81"/>
        <v>nonfiction</v>
      </c>
      <c r="S723" s="12">
        <f t="shared" si="82"/>
        <v>41807.571840277778</v>
      </c>
      <c r="T723" s="12">
        <f t="shared" si="83"/>
        <v>41852.571840277778</v>
      </c>
      <c r="U723" s="14" t="str">
        <f t="shared" si="84"/>
        <v>Jun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9"/>
        <v>132.024</v>
      </c>
      <c r="P724">
        <f t="shared" si="78"/>
        <v>163.3986928104575</v>
      </c>
      <c r="Q724" t="str">
        <f t="shared" si="80"/>
        <v>publishing</v>
      </c>
      <c r="R724" t="str">
        <f t="shared" si="81"/>
        <v>nonfiction</v>
      </c>
      <c r="S724" s="12">
        <f t="shared" si="82"/>
        <v>40977.805300925924</v>
      </c>
      <c r="T724" s="12">
        <f t="shared" si="83"/>
        <v>41007.76363425926</v>
      </c>
      <c r="U724" s="14" t="str">
        <f t="shared" si="84"/>
        <v>Mar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9"/>
        <v>109.38000000000001</v>
      </c>
      <c r="P725">
        <f t="shared" si="78"/>
        <v>50</v>
      </c>
      <c r="Q725" t="str">
        <f t="shared" si="80"/>
        <v>publishing</v>
      </c>
      <c r="R725" t="str">
        <f t="shared" si="81"/>
        <v>nonfiction</v>
      </c>
      <c r="S725" s="12">
        <f t="shared" si="82"/>
        <v>42184.816539351858</v>
      </c>
      <c r="T725" s="12">
        <f t="shared" si="83"/>
        <v>42215.165972222225</v>
      </c>
      <c r="U725" s="14" t="str">
        <f t="shared" si="84"/>
        <v>Jun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9"/>
        <v>105.47157142857144</v>
      </c>
      <c r="P726">
        <f t="shared" si="78"/>
        <v>48.951048951048953</v>
      </c>
      <c r="Q726" t="str">
        <f t="shared" si="80"/>
        <v>publishing</v>
      </c>
      <c r="R726" t="str">
        <f t="shared" si="81"/>
        <v>nonfiction</v>
      </c>
      <c r="S726" s="12">
        <f t="shared" si="82"/>
        <v>40694.638460648144</v>
      </c>
      <c r="T726" s="12">
        <f t="shared" si="83"/>
        <v>40724.638460648144</v>
      </c>
      <c r="U726" s="14" t="str">
        <f t="shared" si="84"/>
        <v>May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9"/>
        <v>100.35000000000001</v>
      </c>
      <c r="P727">
        <f t="shared" si="78"/>
        <v>142.85714285714286</v>
      </c>
      <c r="Q727" t="str">
        <f t="shared" si="80"/>
        <v>publishing</v>
      </c>
      <c r="R727" t="str">
        <f t="shared" si="81"/>
        <v>nonfiction</v>
      </c>
      <c r="S727" s="12">
        <f t="shared" si="82"/>
        <v>42321.626296296294</v>
      </c>
      <c r="T727" s="12">
        <f t="shared" si="83"/>
        <v>42351.626296296294</v>
      </c>
      <c r="U727" s="14" t="str">
        <f t="shared" si="84"/>
        <v>Nov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9"/>
        <v>101.4</v>
      </c>
      <c r="P728">
        <f t="shared" si="78"/>
        <v>71.428571428571431</v>
      </c>
      <c r="Q728" t="str">
        <f t="shared" si="80"/>
        <v>publishing</v>
      </c>
      <c r="R728" t="str">
        <f t="shared" si="81"/>
        <v>nonfiction</v>
      </c>
      <c r="S728" s="12">
        <f t="shared" si="82"/>
        <v>41346.042673611111</v>
      </c>
      <c r="T728" s="12">
        <f t="shared" si="83"/>
        <v>41376.042673611111</v>
      </c>
      <c r="U728" s="14" t="str">
        <f t="shared" si="84"/>
        <v>Mar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9"/>
        <v>155.51428571428571</v>
      </c>
      <c r="P729">
        <f t="shared" si="78"/>
        <v>23.48993288590604</v>
      </c>
      <c r="Q729" t="str">
        <f t="shared" si="80"/>
        <v>publishing</v>
      </c>
      <c r="R729" t="str">
        <f t="shared" si="81"/>
        <v>nonfiction</v>
      </c>
      <c r="S729" s="12">
        <f t="shared" si="82"/>
        <v>41247.020243055551</v>
      </c>
      <c r="T729" s="12">
        <f t="shared" si="83"/>
        <v>41288.888888888891</v>
      </c>
      <c r="U729" s="14" t="str">
        <f t="shared" si="84"/>
        <v>Dec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9"/>
        <v>105.566</v>
      </c>
      <c r="P730">
        <f t="shared" si="78"/>
        <v>57.692307692307693</v>
      </c>
      <c r="Q730" t="str">
        <f t="shared" si="80"/>
        <v>publishing</v>
      </c>
      <c r="R730" t="str">
        <f t="shared" si="81"/>
        <v>nonfiction</v>
      </c>
      <c r="S730" s="12">
        <f t="shared" si="82"/>
        <v>40731.837465277778</v>
      </c>
      <c r="T730" s="12">
        <f t="shared" si="83"/>
        <v>40776.837465277778</v>
      </c>
      <c r="U730" s="14" t="str">
        <f t="shared" si="84"/>
        <v>Jul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9"/>
        <v>130.65</v>
      </c>
      <c r="P731">
        <f t="shared" si="78"/>
        <v>33.333333333333336</v>
      </c>
      <c r="Q731" t="str">
        <f t="shared" si="80"/>
        <v>publishing</v>
      </c>
      <c r="R731" t="str">
        <f t="shared" si="81"/>
        <v>nonfiction</v>
      </c>
      <c r="S731" s="12">
        <f t="shared" si="82"/>
        <v>41111.185891203706</v>
      </c>
      <c r="T731" s="12">
        <f t="shared" si="83"/>
        <v>41171.185891203706</v>
      </c>
      <c r="U731" s="14" t="str">
        <f t="shared" si="84"/>
        <v>Jul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9"/>
        <v>132.19</v>
      </c>
      <c r="P732">
        <f t="shared" si="78"/>
        <v>75.471698113207552</v>
      </c>
      <c r="Q732" t="str">
        <f t="shared" si="80"/>
        <v>publishing</v>
      </c>
      <c r="R732" t="str">
        <f t="shared" si="81"/>
        <v>nonfiction</v>
      </c>
      <c r="S732" s="12">
        <f t="shared" si="82"/>
        <v>40854.745266203703</v>
      </c>
      <c r="T732" s="12">
        <f t="shared" si="83"/>
        <v>40884.745266203703</v>
      </c>
      <c r="U732" s="14" t="str">
        <f t="shared" si="84"/>
        <v>Nov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9"/>
        <v>126</v>
      </c>
      <c r="P733">
        <f t="shared" si="78"/>
        <v>70.422535211267601</v>
      </c>
      <c r="Q733" t="str">
        <f t="shared" si="80"/>
        <v>publishing</v>
      </c>
      <c r="R733" t="str">
        <f t="shared" si="81"/>
        <v>nonfiction</v>
      </c>
      <c r="S733" s="12">
        <f t="shared" si="82"/>
        <v>40879.795682870368</v>
      </c>
      <c r="T733" s="12">
        <f t="shared" si="83"/>
        <v>40930.25</v>
      </c>
      <c r="U733" s="14" t="str">
        <f t="shared" si="84"/>
        <v>Dec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9"/>
        <v>160</v>
      </c>
      <c r="P734">
        <f t="shared" si="78"/>
        <v>3.0769230769230771</v>
      </c>
      <c r="Q734" t="str">
        <f t="shared" si="80"/>
        <v>publishing</v>
      </c>
      <c r="R734" t="str">
        <f t="shared" si="81"/>
        <v>nonfiction</v>
      </c>
      <c r="S734" s="12">
        <f t="shared" si="82"/>
        <v>41486.424317129626</v>
      </c>
      <c r="T734" s="12">
        <f t="shared" si="83"/>
        <v>41546.424317129626</v>
      </c>
      <c r="U734" s="14" t="str">
        <f t="shared" si="84"/>
        <v>Jul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9"/>
        <v>120.48</v>
      </c>
      <c r="P735">
        <f t="shared" si="78"/>
        <v>14.792899408284024</v>
      </c>
      <c r="Q735" t="str">
        <f t="shared" si="80"/>
        <v>publishing</v>
      </c>
      <c r="R735" t="str">
        <f t="shared" si="81"/>
        <v>nonfiction</v>
      </c>
      <c r="S735" s="12">
        <f t="shared" si="82"/>
        <v>41598.420046296298</v>
      </c>
      <c r="T735" s="12">
        <f t="shared" si="83"/>
        <v>41628.420046296298</v>
      </c>
      <c r="U735" s="14" t="str">
        <f t="shared" si="84"/>
        <v>Nov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9"/>
        <v>125.52941176470588</v>
      </c>
      <c r="P736">
        <f t="shared" si="78"/>
        <v>149.12280701754386</v>
      </c>
      <c r="Q736" t="str">
        <f t="shared" si="80"/>
        <v>publishing</v>
      </c>
      <c r="R736" t="str">
        <f t="shared" si="81"/>
        <v>nonfiction</v>
      </c>
      <c r="S736" s="12">
        <f t="shared" si="82"/>
        <v>42102.164583333331</v>
      </c>
      <c r="T736" s="12">
        <f t="shared" si="83"/>
        <v>42133.208333333328</v>
      </c>
      <c r="U736" s="14" t="str">
        <f t="shared" si="84"/>
        <v>Apr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9"/>
        <v>114.40638297872341</v>
      </c>
      <c r="P737">
        <f t="shared" si="78"/>
        <v>205.24017467248908</v>
      </c>
      <c r="Q737" t="str">
        <f t="shared" si="80"/>
        <v>publishing</v>
      </c>
      <c r="R737" t="str">
        <f t="shared" si="81"/>
        <v>nonfiction</v>
      </c>
      <c r="S737" s="12">
        <f t="shared" si="82"/>
        <v>41946.029467592591</v>
      </c>
      <c r="T737" s="12">
        <f t="shared" si="83"/>
        <v>41977.027083333334</v>
      </c>
      <c r="U737" s="14" t="str">
        <f t="shared" si="84"/>
        <v>Nov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9"/>
        <v>315.13888888888891</v>
      </c>
      <c r="P738">
        <f t="shared" si="78"/>
        <v>33.333333333333336</v>
      </c>
      <c r="Q738" t="str">
        <f t="shared" si="80"/>
        <v>publishing</v>
      </c>
      <c r="R738" t="str">
        <f t="shared" si="81"/>
        <v>nonfiction</v>
      </c>
      <c r="S738" s="12">
        <f t="shared" si="82"/>
        <v>41579.734259259261</v>
      </c>
      <c r="T738" s="12">
        <f t="shared" si="83"/>
        <v>41599.207638888889</v>
      </c>
      <c r="U738" s="14" t="str">
        <f t="shared" si="84"/>
        <v>Nov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9"/>
        <v>122.39999999999999</v>
      </c>
      <c r="P739">
        <f t="shared" si="78"/>
        <v>46.296296296296298</v>
      </c>
      <c r="Q739" t="str">
        <f t="shared" si="80"/>
        <v>publishing</v>
      </c>
      <c r="R739" t="str">
        <f t="shared" si="81"/>
        <v>nonfiction</v>
      </c>
      <c r="S739" s="12">
        <f t="shared" si="82"/>
        <v>41667.275312500002</v>
      </c>
      <c r="T739" s="12">
        <f t="shared" si="83"/>
        <v>41684.833333333336</v>
      </c>
      <c r="U739" s="14" t="str">
        <f t="shared" si="84"/>
        <v>Jan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9"/>
        <v>106.73333333333332</v>
      </c>
      <c r="P740">
        <f t="shared" si="78"/>
        <v>36.585365853658537</v>
      </c>
      <c r="Q740" t="str">
        <f t="shared" si="80"/>
        <v>publishing</v>
      </c>
      <c r="R740" t="str">
        <f t="shared" si="81"/>
        <v>nonfiction</v>
      </c>
      <c r="S740" s="12">
        <f t="shared" si="82"/>
        <v>41943.604097222218</v>
      </c>
      <c r="T740" s="12">
        <f t="shared" si="83"/>
        <v>41974.207638888889</v>
      </c>
      <c r="U740" s="14" t="str">
        <f t="shared" si="84"/>
        <v>Oct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9"/>
        <v>158.33333333333331</v>
      </c>
      <c r="P741">
        <f t="shared" si="78"/>
        <v>43.165467625899282</v>
      </c>
      <c r="Q741" t="str">
        <f t="shared" si="80"/>
        <v>publishing</v>
      </c>
      <c r="R741" t="str">
        <f t="shared" si="81"/>
        <v>nonfiction</v>
      </c>
      <c r="S741" s="12">
        <f t="shared" si="82"/>
        <v>41829.502650462964</v>
      </c>
      <c r="T741" s="12">
        <f t="shared" si="83"/>
        <v>41862.502650462964</v>
      </c>
      <c r="U741" s="14" t="str">
        <f t="shared" si="84"/>
        <v>Jul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9"/>
        <v>107.4</v>
      </c>
      <c r="P742">
        <f t="shared" si="78"/>
        <v>157.89473684210526</v>
      </c>
      <c r="Q742" t="str">
        <f t="shared" si="80"/>
        <v>publishing</v>
      </c>
      <c r="R742" t="str">
        <f t="shared" si="81"/>
        <v>nonfiction</v>
      </c>
      <c r="S742" s="12">
        <f t="shared" si="82"/>
        <v>42162.146782407406</v>
      </c>
      <c r="T742" s="12">
        <f t="shared" si="83"/>
        <v>42176.146782407406</v>
      </c>
      <c r="U742" s="14" t="str">
        <f t="shared" si="84"/>
        <v>Jun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9"/>
        <v>102.25999999999999</v>
      </c>
      <c r="P743">
        <f t="shared" si="78"/>
        <v>138.29787234042553</v>
      </c>
      <c r="Q743" t="str">
        <f t="shared" si="80"/>
        <v>publishing</v>
      </c>
      <c r="R743" t="str">
        <f t="shared" si="81"/>
        <v>nonfiction</v>
      </c>
      <c r="S743" s="12">
        <f t="shared" si="82"/>
        <v>41401.648217592592</v>
      </c>
      <c r="T743" s="12">
        <f t="shared" si="83"/>
        <v>41436.648217592592</v>
      </c>
      <c r="U743" s="14" t="str">
        <f t="shared" si="84"/>
        <v>May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9"/>
        <v>110.71428571428572</v>
      </c>
      <c r="P744">
        <f t="shared" ref="P744:P807" si="85">D744 / L744</f>
        <v>60.869565217391305</v>
      </c>
      <c r="Q744" t="str">
        <f t="shared" si="80"/>
        <v>publishing</v>
      </c>
      <c r="R744" t="str">
        <f t="shared" si="81"/>
        <v>nonfiction</v>
      </c>
      <c r="S744" s="12">
        <f t="shared" si="82"/>
        <v>41689.917962962965</v>
      </c>
      <c r="T744" s="12">
        <f t="shared" si="83"/>
        <v>41719.876296296294</v>
      </c>
      <c r="U744" s="14" t="str">
        <f t="shared" si="84"/>
        <v>Feb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9"/>
        <v>148</v>
      </c>
      <c r="P745">
        <f t="shared" si="85"/>
        <v>36.666666666666664</v>
      </c>
      <c r="Q745" t="str">
        <f t="shared" si="80"/>
        <v>publishing</v>
      </c>
      <c r="R745" t="str">
        <f t="shared" si="81"/>
        <v>nonfiction</v>
      </c>
      <c r="S745" s="12">
        <f t="shared" si="82"/>
        <v>40990.709317129629</v>
      </c>
      <c r="T745" s="12">
        <f t="shared" si="83"/>
        <v>41015.875</v>
      </c>
      <c r="U745" s="14" t="str">
        <f t="shared" si="84"/>
        <v>Mar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9"/>
        <v>102.32000000000001</v>
      </c>
      <c r="P746">
        <f t="shared" si="85"/>
        <v>80.645161290322577</v>
      </c>
      <c r="Q746" t="str">
        <f t="shared" si="80"/>
        <v>publishing</v>
      </c>
      <c r="R746" t="str">
        <f t="shared" si="81"/>
        <v>nonfiction</v>
      </c>
      <c r="S746" s="12">
        <f t="shared" si="82"/>
        <v>41226.95721064815</v>
      </c>
      <c r="T746" s="12">
        <f t="shared" si="83"/>
        <v>41256.95721064815</v>
      </c>
      <c r="U746" s="14" t="str">
        <f t="shared" si="84"/>
        <v>Nov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9"/>
        <v>179.09909909909908</v>
      </c>
      <c r="P747">
        <f t="shared" si="85"/>
        <v>30</v>
      </c>
      <c r="Q747" t="str">
        <f t="shared" si="80"/>
        <v>publishing</v>
      </c>
      <c r="R747" t="str">
        <f t="shared" si="81"/>
        <v>nonfiction</v>
      </c>
      <c r="S747" s="12">
        <f t="shared" si="82"/>
        <v>41367.572280092594</v>
      </c>
      <c r="T747" s="12">
        <f t="shared" si="83"/>
        <v>41397.572280092594</v>
      </c>
      <c r="U747" s="14" t="str">
        <f t="shared" si="84"/>
        <v>Apr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9"/>
        <v>111.08135252761969</v>
      </c>
      <c r="P748">
        <f t="shared" si="85"/>
        <v>30.793814432989691</v>
      </c>
      <c r="Q748" t="str">
        <f t="shared" si="80"/>
        <v>publishing</v>
      </c>
      <c r="R748" t="str">
        <f t="shared" si="81"/>
        <v>nonfiction</v>
      </c>
      <c r="S748" s="12">
        <f t="shared" si="82"/>
        <v>41157.042928240742</v>
      </c>
      <c r="T748" s="12">
        <f t="shared" si="83"/>
        <v>41175.165972222225</v>
      </c>
      <c r="U748" s="14" t="str">
        <f t="shared" si="84"/>
        <v>Sep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9"/>
        <v>100.04285714285714</v>
      </c>
      <c r="P749">
        <f t="shared" si="85"/>
        <v>127.27272727272727</v>
      </c>
      <c r="Q749" t="str">
        <f t="shared" si="80"/>
        <v>publishing</v>
      </c>
      <c r="R749" t="str">
        <f t="shared" si="81"/>
        <v>nonfiction</v>
      </c>
      <c r="S749" s="12">
        <f t="shared" si="82"/>
        <v>41988.548831018517</v>
      </c>
      <c r="T749" s="12">
        <f t="shared" si="83"/>
        <v>42019.454166666663</v>
      </c>
      <c r="U749" s="14" t="str">
        <f t="shared" si="84"/>
        <v>Dec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9"/>
        <v>100.25</v>
      </c>
      <c r="P750">
        <f t="shared" si="85"/>
        <v>45.454545454545453</v>
      </c>
      <c r="Q750" t="str">
        <f t="shared" si="80"/>
        <v>publishing</v>
      </c>
      <c r="R750" t="str">
        <f t="shared" si="81"/>
        <v>nonfiction</v>
      </c>
      <c r="S750" s="12">
        <f t="shared" si="82"/>
        <v>41831.846828703703</v>
      </c>
      <c r="T750" s="12">
        <f t="shared" si="83"/>
        <v>41861.846828703703</v>
      </c>
      <c r="U750" s="14" t="str">
        <f t="shared" si="84"/>
        <v>Jul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9"/>
        <v>105.56</v>
      </c>
      <c r="P751">
        <f t="shared" si="85"/>
        <v>90.909090909090907</v>
      </c>
      <c r="Q751" t="str">
        <f t="shared" si="80"/>
        <v>publishing</v>
      </c>
      <c r="R751" t="str">
        <f t="shared" si="81"/>
        <v>nonfiction</v>
      </c>
      <c r="S751" s="12">
        <f t="shared" si="82"/>
        <v>42733.94131944445</v>
      </c>
      <c r="T751" s="12">
        <f t="shared" si="83"/>
        <v>42763.94131944445</v>
      </c>
      <c r="U751" s="14" t="str">
        <f t="shared" si="84"/>
        <v>Dec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9"/>
        <v>102.58775877587757</v>
      </c>
      <c r="P752">
        <f t="shared" si="85"/>
        <v>75.322033898305079</v>
      </c>
      <c r="Q752" t="str">
        <f t="shared" si="80"/>
        <v>publishing</v>
      </c>
      <c r="R752" t="str">
        <f t="shared" si="81"/>
        <v>nonfiction</v>
      </c>
      <c r="S752" s="12">
        <f t="shared" si="82"/>
        <v>41299.878148148149</v>
      </c>
      <c r="T752" s="12">
        <f t="shared" si="83"/>
        <v>41329.878148148149</v>
      </c>
      <c r="U752" s="14" t="str">
        <f t="shared" si="84"/>
        <v>Jan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9"/>
        <v>118.5</v>
      </c>
      <c r="P753">
        <f t="shared" si="85"/>
        <v>48.387096774193552</v>
      </c>
      <c r="Q753" t="str">
        <f t="shared" si="80"/>
        <v>publishing</v>
      </c>
      <c r="R753" t="str">
        <f t="shared" si="81"/>
        <v>nonfiction</v>
      </c>
      <c r="S753" s="12">
        <f t="shared" si="82"/>
        <v>40713.630497685182</v>
      </c>
      <c r="T753" s="12">
        <f t="shared" si="83"/>
        <v>40759.630497685182</v>
      </c>
      <c r="U753" s="14" t="str">
        <f t="shared" si="84"/>
        <v>Jun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9"/>
        <v>111.7</v>
      </c>
      <c r="P754">
        <f t="shared" si="85"/>
        <v>47.61904761904762</v>
      </c>
      <c r="Q754" t="str">
        <f t="shared" si="80"/>
        <v>publishing</v>
      </c>
      <c r="R754" t="str">
        <f t="shared" si="81"/>
        <v>nonfiction</v>
      </c>
      <c r="S754" s="12">
        <f t="shared" si="82"/>
        <v>42639.421493055561</v>
      </c>
      <c r="T754" s="12">
        <f t="shared" si="83"/>
        <v>42659.458333333328</v>
      </c>
      <c r="U754" s="14" t="str">
        <f t="shared" si="84"/>
        <v>Sep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9"/>
        <v>128</v>
      </c>
      <c r="P755">
        <f t="shared" si="85"/>
        <v>384.61538461538464</v>
      </c>
      <c r="Q755" t="str">
        <f t="shared" si="80"/>
        <v>publishing</v>
      </c>
      <c r="R755" t="str">
        <f t="shared" si="81"/>
        <v>nonfiction</v>
      </c>
      <c r="S755" s="12">
        <f t="shared" si="82"/>
        <v>42019.590173611112</v>
      </c>
      <c r="T755" s="12">
        <f t="shared" si="83"/>
        <v>42049.590173611112</v>
      </c>
      <c r="U755" s="14" t="str">
        <f t="shared" si="84"/>
        <v>Jan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9"/>
        <v>103.75000000000001</v>
      </c>
      <c r="P756">
        <f t="shared" si="85"/>
        <v>40.816326530612244</v>
      </c>
      <c r="Q756" t="str">
        <f t="shared" si="80"/>
        <v>publishing</v>
      </c>
      <c r="R756" t="str">
        <f t="shared" si="81"/>
        <v>nonfiction</v>
      </c>
      <c r="S756" s="12">
        <f t="shared" si="82"/>
        <v>41249.749085648145</v>
      </c>
      <c r="T756" s="12">
        <f t="shared" si="83"/>
        <v>41279.749085648145</v>
      </c>
      <c r="U756" s="14" t="str">
        <f t="shared" si="84"/>
        <v>Dec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9"/>
        <v>101.9076</v>
      </c>
      <c r="P757">
        <f t="shared" si="85"/>
        <v>36.764705882352942</v>
      </c>
      <c r="Q757" t="str">
        <f t="shared" si="80"/>
        <v>publishing</v>
      </c>
      <c r="R757" t="str">
        <f t="shared" si="81"/>
        <v>nonfiction</v>
      </c>
      <c r="S757" s="12">
        <f t="shared" si="82"/>
        <v>41383.605057870373</v>
      </c>
      <c r="T757" s="12">
        <f t="shared" si="83"/>
        <v>41414.02847222222</v>
      </c>
      <c r="U757" s="14" t="str">
        <f t="shared" si="84"/>
        <v>Apr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9"/>
        <v>117.71428571428571</v>
      </c>
      <c r="P758">
        <f t="shared" si="85"/>
        <v>31.818181818181817</v>
      </c>
      <c r="Q758" t="str">
        <f t="shared" si="80"/>
        <v>publishing</v>
      </c>
      <c r="R758" t="str">
        <f t="shared" si="81"/>
        <v>nonfiction</v>
      </c>
      <c r="S758" s="12">
        <f t="shared" si="82"/>
        <v>40590.766886574071</v>
      </c>
      <c r="T758" s="12">
        <f t="shared" si="83"/>
        <v>40651.725219907406</v>
      </c>
      <c r="U758" s="14" t="str">
        <f t="shared" si="84"/>
        <v>Feb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9"/>
        <v>238</v>
      </c>
      <c r="P759">
        <f t="shared" si="85"/>
        <v>13.888888888888889</v>
      </c>
      <c r="Q759" t="str">
        <f t="shared" si="80"/>
        <v>publishing</v>
      </c>
      <c r="R759" t="str">
        <f t="shared" si="81"/>
        <v>nonfiction</v>
      </c>
      <c r="S759" s="12">
        <f t="shared" si="82"/>
        <v>41235.054560185185</v>
      </c>
      <c r="T759" s="12">
        <f t="shared" si="83"/>
        <v>41249.054560185185</v>
      </c>
      <c r="U759" s="14" t="str">
        <f t="shared" si="84"/>
        <v>Nov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9"/>
        <v>102</v>
      </c>
      <c r="P760">
        <f t="shared" si="85"/>
        <v>131.57894736842104</v>
      </c>
      <c r="Q760" t="str">
        <f t="shared" si="80"/>
        <v>publishing</v>
      </c>
      <c r="R760" t="str">
        <f t="shared" si="81"/>
        <v>nonfiction</v>
      </c>
      <c r="S760" s="12">
        <f t="shared" si="82"/>
        <v>40429.836435185185</v>
      </c>
      <c r="T760" s="12">
        <f t="shared" si="83"/>
        <v>40459.836435185185</v>
      </c>
      <c r="U760" s="14" t="str">
        <f t="shared" si="84"/>
        <v>Sep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9"/>
        <v>101.92000000000002</v>
      </c>
      <c r="P761">
        <f t="shared" si="85"/>
        <v>50.505050505050505</v>
      </c>
      <c r="Q761" t="str">
        <f t="shared" si="80"/>
        <v>publishing</v>
      </c>
      <c r="R761" t="str">
        <f t="shared" si="81"/>
        <v>nonfiction</v>
      </c>
      <c r="S761" s="12">
        <f t="shared" si="82"/>
        <v>41789.330312500002</v>
      </c>
      <c r="T761" s="12">
        <f t="shared" si="83"/>
        <v>41829.330312500002</v>
      </c>
      <c r="U761" s="14" t="str">
        <f t="shared" si="84"/>
        <v>May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9"/>
        <v>0</v>
      </c>
      <c r="P762" t="e">
        <f t="shared" si="85"/>
        <v>#DIV/0!</v>
      </c>
      <c r="Q762" t="str">
        <f t="shared" si="80"/>
        <v>publishing</v>
      </c>
      <c r="R762" t="str">
        <f t="shared" si="81"/>
        <v>fiction</v>
      </c>
      <c r="S762" s="12">
        <f t="shared" si="82"/>
        <v>42670.764039351852</v>
      </c>
      <c r="T762" s="12">
        <f t="shared" si="83"/>
        <v>42700.805706018517</v>
      </c>
      <c r="U762" s="14" t="str">
        <f t="shared" si="84"/>
        <v>Oct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9"/>
        <v>4.7</v>
      </c>
      <c r="P763">
        <f t="shared" si="85"/>
        <v>833.33333333333337</v>
      </c>
      <c r="Q763" t="str">
        <f t="shared" si="80"/>
        <v>publishing</v>
      </c>
      <c r="R763" t="str">
        <f t="shared" si="81"/>
        <v>fiction</v>
      </c>
      <c r="S763" s="12">
        <f t="shared" si="82"/>
        <v>41642.751458333332</v>
      </c>
      <c r="T763" s="12">
        <f t="shared" si="83"/>
        <v>41672.751458333332</v>
      </c>
      <c r="U763" s="14" t="str">
        <f t="shared" si="84"/>
        <v>Jan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9"/>
        <v>0</v>
      </c>
      <c r="P764" t="e">
        <f t="shared" si="85"/>
        <v>#DIV/0!</v>
      </c>
      <c r="Q764" t="str">
        <f t="shared" si="80"/>
        <v>publishing</v>
      </c>
      <c r="R764" t="str">
        <f t="shared" si="81"/>
        <v>fiction</v>
      </c>
      <c r="S764" s="12">
        <f t="shared" si="82"/>
        <v>42690.858449074076</v>
      </c>
      <c r="T764" s="12">
        <f t="shared" si="83"/>
        <v>42708.25</v>
      </c>
      <c r="U764" s="14" t="str">
        <f t="shared" si="84"/>
        <v>Nov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9"/>
        <v>0.11655011655011654</v>
      </c>
      <c r="P765">
        <f t="shared" si="85"/>
        <v>4290</v>
      </c>
      <c r="Q765" t="str">
        <f t="shared" si="80"/>
        <v>publishing</v>
      </c>
      <c r="R765" t="str">
        <f t="shared" si="81"/>
        <v>fiction</v>
      </c>
      <c r="S765" s="12">
        <f t="shared" si="82"/>
        <v>41471.446851851848</v>
      </c>
      <c r="T765" s="12">
        <f t="shared" si="83"/>
        <v>41501.446851851848</v>
      </c>
      <c r="U765" s="14" t="str">
        <f t="shared" si="84"/>
        <v>Jul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9"/>
        <v>0</v>
      </c>
      <c r="P766" t="e">
        <f t="shared" si="85"/>
        <v>#DIV/0!</v>
      </c>
      <c r="Q766" t="str">
        <f t="shared" si="80"/>
        <v>publishing</v>
      </c>
      <c r="R766" t="str">
        <f t="shared" si="81"/>
        <v>fiction</v>
      </c>
      <c r="S766" s="12">
        <f t="shared" si="82"/>
        <v>42227.173159722224</v>
      </c>
      <c r="T766" s="12">
        <f t="shared" si="83"/>
        <v>42257.173159722224</v>
      </c>
      <c r="U766" s="14" t="str">
        <f t="shared" si="84"/>
        <v>Aug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9"/>
        <v>36.014285714285712</v>
      </c>
      <c r="P767">
        <f t="shared" si="85"/>
        <v>159.09090909090909</v>
      </c>
      <c r="Q767" t="str">
        <f t="shared" si="80"/>
        <v>publishing</v>
      </c>
      <c r="R767" t="str">
        <f t="shared" si="81"/>
        <v>fiction</v>
      </c>
      <c r="S767" s="12">
        <f t="shared" si="82"/>
        <v>41901.542638888888</v>
      </c>
      <c r="T767" s="12">
        <f t="shared" si="83"/>
        <v>41931.542638888888</v>
      </c>
      <c r="U767" s="14" t="str">
        <f t="shared" si="84"/>
        <v>Sep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9"/>
        <v>0</v>
      </c>
      <c r="P768" t="e">
        <f t="shared" si="85"/>
        <v>#DIV/0!</v>
      </c>
      <c r="Q768" t="str">
        <f t="shared" si="80"/>
        <v>publishing</v>
      </c>
      <c r="R768" t="str">
        <f t="shared" si="81"/>
        <v>fiction</v>
      </c>
      <c r="S768" s="12">
        <f t="shared" si="82"/>
        <v>42021.783368055556</v>
      </c>
      <c r="T768" s="12">
        <f t="shared" si="83"/>
        <v>42051.783368055556</v>
      </c>
      <c r="U768" s="14" t="str">
        <f t="shared" si="84"/>
        <v>Jan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9"/>
        <v>3.54</v>
      </c>
      <c r="P769">
        <f t="shared" si="85"/>
        <v>1666.6666666666667</v>
      </c>
      <c r="Q769" t="str">
        <f t="shared" si="80"/>
        <v>publishing</v>
      </c>
      <c r="R769" t="str">
        <f t="shared" si="81"/>
        <v>fiction</v>
      </c>
      <c r="S769" s="12">
        <f t="shared" si="82"/>
        <v>42115.143634259264</v>
      </c>
      <c r="T769" s="12">
        <f t="shared" si="83"/>
        <v>42145.143634259264</v>
      </c>
      <c r="U769" s="14" t="str">
        <f t="shared" si="84"/>
        <v>Apr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9"/>
        <v>0</v>
      </c>
      <c r="P770" t="e">
        <f t="shared" si="85"/>
        <v>#DIV/0!</v>
      </c>
      <c r="Q770" t="str">
        <f t="shared" si="80"/>
        <v>publishing</v>
      </c>
      <c r="R770" t="str">
        <f t="shared" si="81"/>
        <v>fiction</v>
      </c>
      <c r="S770" s="12">
        <f t="shared" si="82"/>
        <v>41594.207060185188</v>
      </c>
      <c r="T770" s="12">
        <f t="shared" si="83"/>
        <v>41624.207060185188</v>
      </c>
      <c r="U770" s="14" t="str">
        <f t="shared" si="84"/>
        <v>Nov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86">E771/D771 * 100</f>
        <v>41.4</v>
      </c>
      <c r="P771">
        <f t="shared" si="85"/>
        <v>76.92307692307692</v>
      </c>
      <c r="Q771" t="str">
        <f t="shared" ref="Q771:Q834" si="87">LEFT(N771,FIND("/",N771) -1)</f>
        <v>publishing</v>
      </c>
      <c r="R771" t="str">
        <f t="shared" ref="R771:R834" si="88">RIGHT(N771,LEN(N771)-FIND("/",N771))</f>
        <v>fiction</v>
      </c>
      <c r="S771" s="12">
        <f t="shared" ref="S771:U834" si="89">(((J771/60)/60)/24)+DATE(1970,1,1)</f>
        <v>41604.996458333335</v>
      </c>
      <c r="T771" s="12">
        <f t="shared" ref="T771:V834" si="90">(((I771/60)/60)/24)+DATE(1970,1,1)</f>
        <v>41634.996458333335</v>
      </c>
      <c r="U771" s="14" t="str">
        <f t="shared" ref="U771:U834" si="91">TEXT(S771, "mmm")</f>
        <v>Nov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86"/>
        <v>0</v>
      </c>
      <c r="P772" t="e">
        <f t="shared" si="85"/>
        <v>#DIV/0!</v>
      </c>
      <c r="Q772" t="str">
        <f t="shared" si="87"/>
        <v>publishing</v>
      </c>
      <c r="R772" t="str">
        <f t="shared" si="88"/>
        <v>fiction</v>
      </c>
      <c r="S772" s="12">
        <f t="shared" si="89"/>
        <v>41289.999641203707</v>
      </c>
      <c r="T772" s="12">
        <f t="shared" si="90"/>
        <v>41329.999641203707</v>
      </c>
      <c r="U772" s="14" t="str">
        <f t="shared" si="91"/>
        <v>Jan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86"/>
        <v>2.6315789473684209E-2</v>
      </c>
      <c r="P773">
        <f t="shared" si="85"/>
        <v>38000</v>
      </c>
      <c r="Q773" t="str">
        <f t="shared" si="87"/>
        <v>publishing</v>
      </c>
      <c r="R773" t="str">
        <f t="shared" si="88"/>
        <v>fiction</v>
      </c>
      <c r="S773" s="12">
        <f t="shared" si="89"/>
        <v>42349.824097222227</v>
      </c>
      <c r="T773" s="12">
        <f t="shared" si="90"/>
        <v>42399.824097222227</v>
      </c>
      <c r="U773" s="14" t="str">
        <f t="shared" si="91"/>
        <v>Dec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86"/>
        <v>3.3333333333333335</v>
      </c>
      <c r="P774">
        <f t="shared" si="85"/>
        <v>1500</v>
      </c>
      <c r="Q774" t="str">
        <f t="shared" si="87"/>
        <v>publishing</v>
      </c>
      <c r="R774" t="str">
        <f t="shared" si="88"/>
        <v>fiction</v>
      </c>
      <c r="S774" s="12">
        <f t="shared" si="89"/>
        <v>40068.056932870371</v>
      </c>
      <c r="T774" s="12">
        <f t="shared" si="90"/>
        <v>40118.165972222225</v>
      </c>
      <c r="U774" s="14" t="str">
        <f t="shared" si="91"/>
        <v>Sep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86"/>
        <v>0.85129023676509719</v>
      </c>
      <c r="P775">
        <f t="shared" si="85"/>
        <v>1879.5</v>
      </c>
      <c r="Q775" t="str">
        <f t="shared" si="87"/>
        <v>publishing</v>
      </c>
      <c r="R775" t="str">
        <f t="shared" si="88"/>
        <v>fiction</v>
      </c>
      <c r="S775" s="12">
        <f t="shared" si="89"/>
        <v>42100.735937499994</v>
      </c>
      <c r="T775" s="12">
        <f t="shared" si="90"/>
        <v>42134.959027777775</v>
      </c>
      <c r="U775" s="14" t="str">
        <f t="shared" si="91"/>
        <v>Apr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86"/>
        <v>70.199999999999989</v>
      </c>
      <c r="P776">
        <f t="shared" si="85"/>
        <v>55.555555555555557</v>
      </c>
      <c r="Q776" t="str">
        <f t="shared" si="87"/>
        <v>publishing</v>
      </c>
      <c r="R776" t="str">
        <f t="shared" si="88"/>
        <v>fiction</v>
      </c>
      <c r="S776" s="12">
        <f t="shared" si="89"/>
        <v>41663.780300925922</v>
      </c>
      <c r="T776" s="12">
        <f t="shared" si="90"/>
        <v>41693.780300925922</v>
      </c>
      <c r="U776" s="14" t="str">
        <f t="shared" si="91"/>
        <v>Jan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86"/>
        <v>1.7000000000000002</v>
      </c>
      <c r="P777">
        <f t="shared" si="85"/>
        <v>2000</v>
      </c>
      <c r="Q777" t="str">
        <f t="shared" si="87"/>
        <v>publishing</v>
      </c>
      <c r="R777" t="str">
        <f t="shared" si="88"/>
        <v>fiction</v>
      </c>
      <c r="S777" s="12">
        <f t="shared" si="89"/>
        <v>40863.060127314813</v>
      </c>
      <c r="T777" s="12">
        <f t="shared" si="90"/>
        <v>40893.060127314813</v>
      </c>
      <c r="U777" s="14" t="str">
        <f t="shared" si="91"/>
        <v>Nov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86"/>
        <v>51.4</v>
      </c>
      <c r="P778">
        <f t="shared" si="85"/>
        <v>122.80701754385964</v>
      </c>
      <c r="Q778" t="str">
        <f t="shared" si="87"/>
        <v>publishing</v>
      </c>
      <c r="R778" t="str">
        <f t="shared" si="88"/>
        <v>fiction</v>
      </c>
      <c r="S778" s="12">
        <f t="shared" si="89"/>
        <v>42250.685706018514</v>
      </c>
      <c r="T778" s="12">
        <f t="shared" si="90"/>
        <v>42288.208333333328</v>
      </c>
      <c r="U778" s="14" t="str">
        <f t="shared" si="91"/>
        <v>Sep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86"/>
        <v>0.70000000000000007</v>
      </c>
      <c r="P779">
        <f t="shared" si="85"/>
        <v>1000</v>
      </c>
      <c r="Q779" t="str">
        <f t="shared" si="87"/>
        <v>publishing</v>
      </c>
      <c r="R779" t="str">
        <f t="shared" si="88"/>
        <v>fiction</v>
      </c>
      <c r="S779" s="12">
        <f t="shared" si="89"/>
        <v>41456.981215277774</v>
      </c>
      <c r="T779" s="12">
        <f t="shared" si="90"/>
        <v>41486.981215277774</v>
      </c>
      <c r="U779" s="14" t="str">
        <f t="shared" si="91"/>
        <v>Jul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86"/>
        <v>0.4</v>
      </c>
      <c r="P780">
        <f t="shared" si="85"/>
        <v>500</v>
      </c>
      <c r="Q780" t="str">
        <f t="shared" si="87"/>
        <v>publishing</v>
      </c>
      <c r="R780" t="str">
        <f t="shared" si="88"/>
        <v>fiction</v>
      </c>
      <c r="S780" s="12">
        <f t="shared" si="89"/>
        <v>41729.702314814815</v>
      </c>
      <c r="T780" s="12">
        <f t="shared" si="90"/>
        <v>41759.702314814815</v>
      </c>
      <c r="U780" s="14" t="str">
        <f t="shared" si="91"/>
        <v>Mar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86"/>
        <v>2.666666666666667</v>
      </c>
      <c r="P781">
        <f t="shared" si="85"/>
        <v>2500</v>
      </c>
      <c r="Q781" t="str">
        <f t="shared" si="87"/>
        <v>publishing</v>
      </c>
      <c r="R781" t="str">
        <f t="shared" si="88"/>
        <v>fiction</v>
      </c>
      <c r="S781" s="12">
        <f t="shared" si="89"/>
        <v>40436.68408564815</v>
      </c>
      <c r="T781" s="12">
        <f t="shared" si="90"/>
        <v>40466.166666666664</v>
      </c>
      <c r="U781" s="14" t="str">
        <f t="shared" si="91"/>
        <v>Sep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86"/>
        <v>104</v>
      </c>
      <c r="P782">
        <f t="shared" si="85"/>
        <v>37.037037037037038</v>
      </c>
      <c r="Q782" t="str">
        <f t="shared" si="87"/>
        <v>music</v>
      </c>
      <c r="R782" t="str">
        <f t="shared" si="88"/>
        <v>rock</v>
      </c>
      <c r="S782" s="12">
        <f t="shared" si="89"/>
        <v>40636.673900462964</v>
      </c>
      <c r="T782" s="12">
        <f t="shared" si="90"/>
        <v>40666.673900462964</v>
      </c>
      <c r="U782" s="14" t="str">
        <f t="shared" si="91"/>
        <v>Apr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86"/>
        <v>133.15375</v>
      </c>
      <c r="P783">
        <f t="shared" si="85"/>
        <v>32</v>
      </c>
      <c r="Q783" t="str">
        <f t="shared" si="87"/>
        <v>music</v>
      </c>
      <c r="R783" t="str">
        <f t="shared" si="88"/>
        <v>rock</v>
      </c>
      <c r="S783" s="12">
        <f t="shared" si="89"/>
        <v>41403.000856481485</v>
      </c>
      <c r="T783" s="12">
        <f t="shared" si="90"/>
        <v>41433.000856481485</v>
      </c>
      <c r="U783" s="14" t="str">
        <f t="shared" si="91"/>
        <v>May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86"/>
        <v>100</v>
      </c>
      <c r="P784">
        <f t="shared" si="85"/>
        <v>50</v>
      </c>
      <c r="Q784" t="str">
        <f t="shared" si="87"/>
        <v>music</v>
      </c>
      <c r="R784" t="str">
        <f t="shared" si="88"/>
        <v>rock</v>
      </c>
      <c r="S784" s="12">
        <f t="shared" si="89"/>
        <v>41116.758125</v>
      </c>
      <c r="T784" s="12">
        <f t="shared" si="90"/>
        <v>41146.758125</v>
      </c>
      <c r="U784" s="14" t="str">
        <f t="shared" si="91"/>
        <v>Jul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86"/>
        <v>148.13333333333333</v>
      </c>
      <c r="P785">
        <f t="shared" si="85"/>
        <v>42.857142857142854</v>
      </c>
      <c r="Q785" t="str">
        <f t="shared" si="87"/>
        <v>music</v>
      </c>
      <c r="R785" t="str">
        <f t="shared" si="88"/>
        <v>rock</v>
      </c>
      <c r="S785" s="12">
        <f t="shared" si="89"/>
        <v>40987.773715277777</v>
      </c>
      <c r="T785" s="12">
        <f t="shared" si="90"/>
        <v>41026.916666666664</v>
      </c>
      <c r="U785" s="14" t="str">
        <f t="shared" si="91"/>
        <v>Mar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86"/>
        <v>102.49999999999999</v>
      </c>
      <c r="P786">
        <f t="shared" si="85"/>
        <v>100</v>
      </c>
      <c r="Q786" t="str">
        <f t="shared" si="87"/>
        <v>music</v>
      </c>
      <c r="R786" t="str">
        <f t="shared" si="88"/>
        <v>rock</v>
      </c>
      <c r="S786" s="12">
        <f t="shared" si="89"/>
        <v>41675.149525462963</v>
      </c>
      <c r="T786" s="12">
        <f t="shared" si="90"/>
        <v>41715.107858796298</v>
      </c>
      <c r="U786" s="14" t="str">
        <f t="shared" si="91"/>
        <v>Feb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86"/>
        <v>180.62799999999999</v>
      </c>
      <c r="P787">
        <f t="shared" si="85"/>
        <v>17.241379310344829</v>
      </c>
      <c r="Q787" t="str">
        <f t="shared" si="87"/>
        <v>music</v>
      </c>
      <c r="R787" t="str">
        <f t="shared" si="88"/>
        <v>rock</v>
      </c>
      <c r="S787" s="12">
        <f t="shared" si="89"/>
        <v>41303.593923611108</v>
      </c>
      <c r="T787" s="12">
        <f t="shared" si="90"/>
        <v>41333.593923611108</v>
      </c>
      <c r="U787" s="14" t="str">
        <f t="shared" si="91"/>
        <v>Jan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86"/>
        <v>142.79999999999998</v>
      </c>
      <c r="P788">
        <f t="shared" si="85"/>
        <v>113.63636363636364</v>
      </c>
      <c r="Q788" t="str">
        <f t="shared" si="87"/>
        <v>music</v>
      </c>
      <c r="R788" t="str">
        <f t="shared" si="88"/>
        <v>rock</v>
      </c>
      <c r="S788" s="12">
        <f t="shared" si="89"/>
        <v>40983.055949074071</v>
      </c>
      <c r="T788" s="12">
        <f t="shared" si="90"/>
        <v>41040.657638888886</v>
      </c>
      <c r="U788" s="14" t="str">
        <f t="shared" si="91"/>
        <v>Mar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86"/>
        <v>114.16666666666666</v>
      </c>
      <c r="P789">
        <f t="shared" si="85"/>
        <v>70.588235294117652</v>
      </c>
      <c r="Q789" t="str">
        <f t="shared" si="87"/>
        <v>music</v>
      </c>
      <c r="R789" t="str">
        <f t="shared" si="88"/>
        <v>rock</v>
      </c>
      <c r="S789" s="12">
        <f t="shared" si="89"/>
        <v>41549.627615740741</v>
      </c>
      <c r="T789" s="12">
        <f t="shared" si="90"/>
        <v>41579.627615740741</v>
      </c>
      <c r="U789" s="14" t="str">
        <f t="shared" si="91"/>
        <v>Oct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86"/>
        <v>203.505</v>
      </c>
      <c r="P790">
        <f t="shared" si="85"/>
        <v>29.411764705882351</v>
      </c>
      <c r="Q790" t="str">
        <f t="shared" si="87"/>
        <v>music</v>
      </c>
      <c r="R790" t="str">
        <f t="shared" si="88"/>
        <v>rock</v>
      </c>
      <c r="S790" s="12">
        <f t="shared" si="89"/>
        <v>41059.006805555553</v>
      </c>
      <c r="T790" s="12">
        <f t="shared" si="90"/>
        <v>41097.165972222225</v>
      </c>
      <c r="U790" s="14" t="str">
        <f t="shared" si="91"/>
        <v>May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86"/>
        <v>109.41176470588236</v>
      </c>
      <c r="P791">
        <f t="shared" si="85"/>
        <v>121.42857142857143</v>
      </c>
      <c r="Q791" t="str">
        <f t="shared" si="87"/>
        <v>music</v>
      </c>
      <c r="R791" t="str">
        <f t="shared" si="88"/>
        <v>rock</v>
      </c>
      <c r="S791" s="12">
        <f t="shared" si="89"/>
        <v>41277.186111111114</v>
      </c>
      <c r="T791" s="12">
        <f t="shared" si="90"/>
        <v>41295.332638888889</v>
      </c>
      <c r="U791" s="14" t="str">
        <f t="shared" si="91"/>
        <v>Jan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86"/>
        <v>144.37459999999999</v>
      </c>
      <c r="P792">
        <f t="shared" si="85"/>
        <v>64.102564102564102</v>
      </c>
      <c r="Q792" t="str">
        <f t="shared" si="87"/>
        <v>music</v>
      </c>
      <c r="R792" t="str">
        <f t="shared" si="88"/>
        <v>rock</v>
      </c>
      <c r="S792" s="12">
        <f t="shared" si="89"/>
        <v>41276.047905092593</v>
      </c>
      <c r="T792" s="12">
        <f t="shared" si="90"/>
        <v>41306.047905092593</v>
      </c>
      <c r="U792" s="14" t="str">
        <f t="shared" si="91"/>
        <v>Jan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86"/>
        <v>103.86666666666666</v>
      </c>
      <c r="P793">
        <f t="shared" si="85"/>
        <v>58.59375</v>
      </c>
      <c r="Q793" t="str">
        <f t="shared" si="87"/>
        <v>music</v>
      </c>
      <c r="R793" t="str">
        <f t="shared" si="88"/>
        <v>rock</v>
      </c>
      <c r="S793" s="12">
        <f t="shared" si="89"/>
        <v>41557.780624999999</v>
      </c>
      <c r="T793" s="12">
        <f t="shared" si="90"/>
        <v>41591.249305555553</v>
      </c>
      <c r="U793" s="14" t="str">
        <f t="shared" si="91"/>
        <v>Oct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86"/>
        <v>100.44440000000002</v>
      </c>
      <c r="P794">
        <f t="shared" si="85"/>
        <v>41.666666666666664</v>
      </c>
      <c r="Q794" t="str">
        <f t="shared" si="87"/>
        <v>music</v>
      </c>
      <c r="R794" t="str">
        <f t="shared" si="88"/>
        <v>rock</v>
      </c>
      <c r="S794" s="12">
        <f t="shared" si="89"/>
        <v>41555.873645833337</v>
      </c>
      <c r="T794" s="12">
        <f t="shared" si="90"/>
        <v>41585.915312500001</v>
      </c>
      <c r="U794" s="14" t="str">
        <f t="shared" si="91"/>
        <v>Oct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86"/>
        <v>102.77927272727271</v>
      </c>
      <c r="P795">
        <f t="shared" si="85"/>
        <v>85.9375</v>
      </c>
      <c r="Q795" t="str">
        <f t="shared" si="87"/>
        <v>music</v>
      </c>
      <c r="R795" t="str">
        <f t="shared" si="88"/>
        <v>rock</v>
      </c>
      <c r="S795" s="12">
        <f t="shared" si="89"/>
        <v>41442.741249999999</v>
      </c>
      <c r="T795" s="12">
        <f t="shared" si="90"/>
        <v>41458.207638888889</v>
      </c>
      <c r="U795" s="14" t="str">
        <f t="shared" si="91"/>
        <v>Jun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86"/>
        <v>105.31250000000001</v>
      </c>
      <c r="P796">
        <f t="shared" si="85"/>
        <v>150.9433962264151</v>
      </c>
      <c r="Q796" t="str">
        <f t="shared" si="87"/>
        <v>music</v>
      </c>
      <c r="R796" t="str">
        <f t="shared" si="88"/>
        <v>rock</v>
      </c>
      <c r="S796" s="12">
        <f t="shared" si="89"/>
        <v>40736.115011574075</v>
      </c>
      <c r="T796" s="12">
        <f t="shared" si="90"/>
        <v>40791.712500000001</v>
      </c>
      <c r="U796" s="14" t="str">
        <f t="shared" si="91"/>
        <v>Jul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86"/>
        <v>111.78571428571429</v>
      </c>
      <c r="P797">
        <f t="shared" si="85"/>
        <v>76.086956521739125</v>
      </c>
      <c r="Q797" t="str">
        <f t="shared" si="87"/>
        <v>music</v>
      </c>
      <c r="R797" t="str">
        <f t="shared" si="88"/>
        <v>rock</v>
      </c>
      <c r="S797" s="12">
        <f t="shared" si="89"/>
        <v>40963.613032407404</v>
      </c>
      <c r="T797" s="12">
        <f t="shared" si="90"/>
        <v>41006.207638888889</v>
      </c>
      <c r="U797" s="14" t="str">
        <f t="shared" si="91"/>
        <v>Feb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86"/>
        <v>101.35000000000001</v>
      </c>
      <c r="P798">
        <f t="shared" si="85"/>
        <v>111.11111111111111</v>
      </c>
      <c r="Q798" t="str">
        <f t="shared" si="87"/>
        <v>music</v>
      </c>
      <c r="R798" t="str">
        <f t="shared" si="88"/>
        <v>rock</v>
      </c>
      <c r="S798" s="12">
        <f t="shared" si="89"/>
        <v>41502.882928240739</v>
      </c>
      <c r="T798" s="12">
        <f t="shared" si="90"/>
        <v>41532.881944444445</v>
      </c>
      <c r="U798" s="14" t="str">
        <f t="shared" si="91"/>
        <v>Aug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86"/>
        <v>107.53333333333333</v>
      </c>
      <c r="P799">
        <f t="shared" si="85"/>
        <v>42.25352112676056</v>
      </c>
      <c r="Q799" t="str">
        <f t="shared" si="87"/>
        <v>music</v>
      </c>
      <c r="R799" t="str">
        <f t="shared" si="88"/>
        <v>rock</v>
      </c>
      <c r="S799" s="12">
        <f t="shared" si="89"/>
        <v>40996.994074074071</v>
      </c>
      <c r="T799" s="12">
        <f t="shared" si="90"/>
        <v>41028.166666666664</v>
      </c>
      <c r="U799" s="14" t="str">
        <f t="shared" si="91"/>
        <v>Mar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86"/>
        <v>114.88571428571429</v>
      </c>
      <c r="P800">
        <f t="shared" si="85"/>
        <v>40.229885057471265</v>
      </c>
      <c r="Q800" t="str">
        <f t="shared" si="87"/>
        <v>music</v>
      </c>
      <c r="R800" t="str">
        <f t="shared" si="88"/>
        <v>rock</v>
      </c>
      <c r="S800" s="12">
        <f t="shared" si="89"/>
        <v>41882.590127314819</v>
      </c>
      <c r="T800" s="12">
        <f t="shared" si="90"/>
        <v>41912.590127314819</v>
      </c>
      <c r="U800" s="14" t="str">
        <f t="shared" si="91"/>
        <v>Aug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86"/>
        <v>100.02</v>
      </c>
      <c r="P801">
        <f t="shared" si="85"/>
        <v>178.57142857142858</v>
      </c>
      <c r="Q801" t="str">
        <f t="shared" si="87"/>
        <v>music</v>
      </c>
      <c r="R801" t="str">
        <f t="shared" si="88"/>
        <v>rock</v>
      </c>
      <c r="S801" s="12">
        <f t="shared" si="89"/>
        <v>40996.667199074072</v>
      </c>
      <c r="T801" s="12">
        <f t="shared" si="90"/>
        <v>41026.667199074072</v>
      </c>
      <c r="U801" s="14" t="str">
        <f t="shared" si="91"/>
        <v>Mar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86"/>
        <v>152.13333333333335</v>
      </c>
      <c r="P802">
        <f t="shared" si="85"/>
        <v>26.785714285714285</v>
      </c>
      <c r="Q802" t="str">
        <f t="shared" si="87"/>
        <v>music</v>
      </c>
      <c r="R802" t="str">
        <f t="shared" si="88"/>
        <v>rock</v>
      </c>
      <c r="S802" s="12">
        <f t="shared" si="89"/>
        <v>41863.433495370373</v>
      </c>
      <c r="T802" s="12">
        <f t="shared" si="90"/>
        <v>41893.433495370373</v>
      </c>
      <c r="U802" s="14" t="str">
        <f t="shared" si="91"/>
        <v>Aug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86"/>
        <v>111.52149999999999</v>
      </c>
      <c r="P803">
        <f t="shared" si="85"/>
        <v>39.215686274509807</v>
      </c>
      <c r="Q803" t="str">
        <f t="shared" si="87"/>
        <v>music</v>
      </c>
      <c r="R803" t="str">
        <f t="shared" si="88"/>
        <v>rock</v>
      </c>
      <c r="S803" s="12">
        <f t="shared" si="89"/>
        <v>40695.795370370368</v>
      </c>
      <c r="T803" s="12">
        <f t="shared" si="90"/>
        <v>40725.795370370368</v>
      </c>
      <c r="U803" s="14" t="str">
        <f t="shared" si="91"/>
        <v>Jun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86"/>
        <v>101.33333333333334</v>
      </c>
      <c r="P804">
        <f t="shared" si="85"/>
        <v>80</v>
      </c>
      <c r="Q804" t="str">
        <f t="shared" si="87"/>
        <v>music</v>
      </c>
      <c r="R804" t="str">
        <f t="shared" si="88"/>
        <v>rock</v>
      </c>
      <c r="S804" s="12">
        <f t="shared" si="89"/>
        <v>41123.022268518522</v>
      </c>
      <c r="T804" s="12">
        <f t="shared" si="90"/>
        <v>41169.170138888891</v>
      </c>
      <c r="U804" s="14" t="str">
        <f t="shared" si="91"/>
        <v>Aug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86"/>
        <v>123.2608695652174</v>
      </c>
      <c r="P805">
        <f t="shared" si="85"/>
        <v>60.526315789473685</v>
      </c>
      <c r="Q805" t="str">
        <f t="shared" si="87"/>
        <v>music</v>
      </c>
      <c r="R805" t="str">
        <f t="shared" si="88"/>
        <v>rock</v>
      </c>
      <c r="S805" s="12">
        <f t="shared" si="89"/>
        <v>40665.949976851851</v>
      </c>
      <c r="T805" s="12">
        <f t="shared" si="90"/>
        <v>40692.041666666664</v>
      </c>
      <c r="U805" s="14" t="str">
        <f t="shared" si="91"/>
        <v>May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86"/>
        <v>100</v>
      </c>
      <c r="P806">
        <f t="shared" si="85"/>
        <v>305.55555555555554</v>
      </c>
      <c r="Q806" t="str">
        <f t="shared" si="87"/>
        <v>music</v>
      </c>
      <c r="R806" t="str">
        <f t="shared" si="88"/>
        <v>rock</v>
      </c>
      <c r="S806" s="12">
        <f t="shared" si="89"/>
        <v>40730.105625000004</v>
      </c>
      <c r="T806" s="12">
        <f t="shared" si="90"/>
        <v>40747.165972222225</v>
      </c>
      <c r="U806" s="14" t="str">
        <f t="shared" si="91"/>
        <v>Jul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86"/>
        <v>105</v>
      </c>
      <c r="P807">
        <f t="shared" si="85"/>
        <v>55.555555555555557</v>
      </c>
      <c r="Q807" t="str">
        <f t="shared" si="87"/>
        <v>music</v>
      </c>
      <c r="R807" t="str">
        <f t="shared" si="88"/>
        <v>rock</v>
      </c>
      <c r="S807" s="12">
        <f t="shared" si="89"/>
        <v>40690.823055555556</v>
      </c>
      <c r="T807" s="12">
        <f t="shared" si="90"/>
        <v>40740.958333333336</v>
      </c>
      <c r="U807" s="14" t="str">
        <f t="shared" si="91"/>
        <v>May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86"/>
        <v>104.4375</v>
      </c>
      <c r="P808">
        <f t="shared" ref="P808:P871" si="92">D808 / L808</f>
        <v>112.67605633802818</v>
      </c>
      <c r="Q808" t="str">
        <f t="shared" si="87"/>
        <v>music</v>
      </c>
      <c r="R808" t="str">
        <f t="shared" si="88"/>
        <v>rock</v>
      </c>
      <c r="S808" s="12">
        <f t="shared" si="89"/>
        <v>40763.691423611112</v>
      </c>
      <c r="T808" s="12">
        <f t="shared" si="90"/>
        <v>40793.691423611112</v>
      </c>
      <c r="U808" s="14" t="str">
        <f t="shared" si="91"/>
        <v>Aug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86"/>
        <v>105.125</v>
      </c>
      <c r="P809">
        <f t="shared" si="92"/>
        <v>70.175438596491233</v>
      </c>
      <c r="Q809" t="str">
        <f t="shared" si="87"/>
        <v>music</v>
      </c>
      <c r="R809" t="str">
        <f t="shared" si="88"/>
        <v>rock</v>
      </c>
      <c r="S809" s="12">
        <f t="shared" si="89"/>
        <v>42759.628599537042</v>
      </c>
      <c r="T809" s="12">
        <f t="shared" si="90"/>
        <v>42795.083333333328</v>
      </c>
      <c r="U809" s="14" t="str">
        <f t="shared" si="91"/>
        <v>Jan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86"/>
        <v>100</v>
      </c>
      <c r="P810">
        <f t="shared" si="92"/>
        <v>104.65116279069767</v>
      </c>
      <c r="Q810" t="str">
        <f t="shared" si="87"/>
        <v>music</v>
      </c>
      <c r="R810" t="str">
        <f t="shared" si="88"/>
        <v>rock</v>
      </c>
      <c r="S810" s="12">
        <f t="shared" si="89"/>
        <v>41962.100532407407</v>
      </c>
      <c r="T810" s="12">
        <f t="shared" si="90"/>
        <v>41995.207638888889</v>
      </c>
      <c r="U810" s="14" t="str">
        <f t="shared" si="91"/>
        <v>Nov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86"/>
        <v>103.77499999999999</v>
      </c>
      <c r="P811">
        <f t="shared" si="92"/>
        <v>76.92307692307692</v>
      </c>
      <c r="Q811" t="str">
        <f t="shared" si="87"/>
        <v>music</v>
      </c>
      <c r="R811" t="str">
        <f t="shared" si="88"/>
        <v>rock</v>
      </c>
      <c r="S811" s="12">
        <f t="shared" si="89"/>
        <v>41628.833680555559</v>
      </c>
      <c r="T811" s="12">
        <f t="shared" si="90"/>
        <v>41658.833680555559</v>
      </c>
      <c r="U811" s="14" t="str">
        <f t="shared" si="91"/>
        <v>Dec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86"/>
        <v>105</v>
      </c>
      <c r="P812">
        <f t="shared" si="92"/>
        <v>55.555555555555557</v>
      </c>
      <c r="Q812" t="str">
        <f t="shared" si="87"/>
        <v>music</v>
      </c>
      <c r="R812" t="str">
        <f t="shared" si="88"/>
        <v>rock</v>
      </c>
      <c r="S812" s="12">
        <f t="shared" si="89"/>
        <v>41123.056273148148</v>
      </c>
      <c r="T812" s="12">
        <f t="shared" si="90"/>
        <v>41153.056273148148</v>
      </c>
      <c r="U812" s="14" t="str">
        <f t="shared" si="91"/>
        <v>Aug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86"/>
        <v>104</v>
      </c>
      <c r="P813">
        <f t="shared" si="92"/>
        <v>83.333333333333329</v>
      </c>
      <c r="Q813" t="str">
        <f t="shared" si="87"/>
        <v>music</v>
      </c>
      <c r="R813" t="str">
        <f t="shared" si="88"/>
        <v>rock</v>
      </c>
      <c r="S813" s="12">
        <f t="shared" si="89"/>
        <v>41443.643541666665</v>
      </c>
      <c r="T813" s="12">
        <f t="shared" si="90"/>
        <v>41465.702777777777</v>
      </c>
      <c r="U813" s="14" t="str">
        <f t="shared" si="91"/>
        <v>Jun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86"/>
        <v>151.83333333333334</v>
      </c>
      <c r="P814">
        <f t="shared" si="92"/>
        <v>18.181818181818183</v>
      </c>
      <c r="Q814" t="str">
        <f t="shared" si="87"/>
        <v>music</v>
      </c>
      <c r="R814" t="str">
        <f t="shared" si="88"/>
        <v>rock</v>
      </c>
      <c r="S814" s="12">
        <f t="shared" si="89"/>
        <v>41282.017962962964</v>
      </c>
      <c r="T814" s="12">
        <f t="shared" si="90"/>
        <v>41334.581944444442</v>
      </c>
      <c r="U814" s="14" t="str">
        <f t="shared" si="91"/>
        <v>Jan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86"/>
        <v>159.99600000000001</v>
      </c>
      <c r="P815">
        <f t="shared" si="92"/>
        <v>15.625</v>
      </c>
      <c r="Q815" t="str">
        <f t="shared" si="87"/>
        <v>music</v>
      </c>
      <c r="R815" t="str">
        <f t="shared" si="88"/>
        <v>rock</v>
      </c>
      <c r="S815" s="12">
        <f t="shared" si="89"/>
        <v>41080.960243055553</v>
      </c>
      <c r="T815" s="12">
        <f t="shared" si="90"/>
        <v>41110.960243055553</v>
      </c>
      <c r="U815" s="14" t="str">
        <f t="shared" si="91"/>
        <v>Jun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86"/>
        <v>127.3</v>
      </c>
      <c r="P816">
        <f t="shared" si="92"/>
        <v>35.714285714285715</v>
      </c>
      <c r="Q816" t="str">
        <f t="shared" si="87"/>
        <v>music</v>
      </c>
      <c r="R816" t="str">
        <f t="shared" si="88"/>
        <v>rock</v>
      </c>
      <c r="S816" s="12">
        <f t="shared" si="89"/>
        <v>40679.743067129632</v>
      </c>
      <c r="T816" s="12">
        <f t="shared" si="90"/>
        <v>40694.75277777778</v>
      </c>
      <c r="U816" s="14" t="str">
        <f t="shared" si="91"/>
        <v>May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86"/>
        <v>107</v>
      </c>
      <c r="P817">
        <f t="shared" si="92"/>
        <v>93.023255813953483</v>
      </c>
      <c r="Q817" t="str">
        <f t="shared" si="87"/>
        <v>music</v>
      </c>
      <c r="R817" t="str">
        <f t="shared" si="88"/>
        <v>rock</v>
      </c>
      <c r="S817" s="12">
        <f t="shared" si="89"/>
        <v>41914.917858796296</v>
      </c>
      <c r="T817" s="12">
        <f t="shared" si="90"/>
        <v>41944.917858796296</v>
      </c>
      <c r="U817" s="14" t="str">
        <f t="shared" si="91"/>
        <v>Oct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86"/>
        <v>115.12214285714286</v>
      </c>
      <c r="P818">
        <f t="shared" si="92"/>
        <v>34.146341463414636</v>
      </c>
      <c r="Q818" t="str">
        <f t="shared" si="87"/>
        <v>music</v>
      </c>
      <c r="R818" t="str">
        <f t="shared" si="88"/>
        <v>rock</v>
      </c>
      <c r="S818" s="12">
        <f t="shared" si="89"/>
        <v>41341.870868055557</v>
      </c>
      <c r="T818" s="12">
        <f t="shared" si="90"/>
        <v>41373.270833333336</v>
      </c>
      <c r="U818" s="14" t="str">
        <f t="shared" si="91"/>
        <v>Mar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86"/>
        <v>137.11066666666665</v>
      </c>
      <c r="P819">
        <f t="shared" si="92"/>
        <v>65.217391304347828</v>
      </c>
      <c r="Q819" t="str">
        <f t="shared" si="87"/>
        <v>music</v>
      </c>
      <c r="R819" t="str">
        <f t="shared" si="88"/>
        <v>rock</v>
      </c>
      <c r="S819" s="12">
        <f t="shared" si="89"/>
        <v>40925.599664351852</v>
      </c>
      <c r="T819" s="12">
        <f t="shared" si="90"/>
        <v>40979.207638888889</v>
      </c>
      <c r="U819" s="14" t="str">
        <f t="shared" si="91"/>
        <v>Jan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86"/>
        <v>155.71428571428572</v>
      </c>
      <c r="P820">
        <f t="shared" si="92"/>
        <v>18.421052631578949</v>
      </c>
      <c r="Q820" t="str">
        <f t="shared" si="87"/>
        <v>music</v>
      </c>
      <c r="R820" t="str">
        <f t="shared" si="88"/>
        <v>rock</v>
      </c>
      <c r="S820" s="12">
        <f t="shared" si="89"/>
        <v>41120.882881944446</v>
      </c>
      <c r="T820" s="12">
        <f t="shared" si="90"/>
        <v>41128.709027777775</v>
      </c>
      <c r="U820" s="14" t="str">
        <f t="shared" si="91"/>
        <v>Jul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86"/>
        <v>108.74999999999999</v>
      </c>
      <c r="P821">
        <f t="shared" si="92"/>
        <v>28.571428571428573</v>
      </c>
      <c r="Q821" t="str">
        <f t="shared" si="87"/>
        <v>music</v>
      </c>
      <c r="R821" t="str">
        <f t="shared" si="88"/>
        <v>rock</v>
      </c>
      <c r="S821" s="12">
        <f t="shared" si="89"/>
        <v>41619.998310185183</v>
      </c>
      <c r="T821" s="12">
        <f t="shared" si="90"/>
        <v>41629.197222222225</v>
      </c>
      <c r="U821" s="14" t="str">
        <f t="shared" si="91"/>
        <v>Dec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86"/>
        <v>134.05000000000001</v>
      </c>
      <c r="P822">
        <f t="shared" si="92"/>
        <v>52.631578947368418</v>
      </c>
      <c r="Q822" t="str">
        <f t="shared" si="87"/>
        <v>music</v>
      </c>
      <c r="R822" t="str">
        <f t="shared" si="88"/>
        <v>rock</v>
      </c>
      <c r="S822" s="12">
        <f t="shared" si="89"/>
        <v>41768.841921296298</v>
      </c>
      <c r="T822" s="12">
        <f t="shared" si="90"/>
        <v>41799.208333333336</v>
      </c>
      <c r="U822" s="14" t="str">
        <f t="shared" si="91"/>
        <v>May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86"/>
        <v>100</v>
      </c>
      <c r="P823">
        <f t="shared" si="92"/>
        <v>224.12820512820514</v>
      </c>
      <c r="Q823" t="str">
        <f t="shared" si="87"/>
        <v>music</v>
      </c>
      <c r="R823" t="str">
        <f t="shared" si="88"/>
        <v>rock</v>
      </c>
      <c r="S823" s="12">
        <f t="shared" si="89"/>
        <v>42093.922048611115</v>
      </c>
      <c r="T823" s="12">
        <f t="shared" si="90"/>
        <v>42128.167361111111</v>
      </c>
      <c r="U823" s="14" t="str">
        <f t="shared" si="91"/>
        <v>Mar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86"/>
        <v>119.16666666666667</v>
      </c>
      <c r="P824">
        <f t="shared" si="92"/>
        <v>43.478260869565219</v>
      </c>
      <c r="Q824" t="str">
        <f t="shared" si="87"/>
        <v>music</v>
      </c>
      <c r="R824" t="str">
        <f t="shared" si="88"/>
        <v>rock</v>
      </c>
      <c r="S824" s="12">
        <f t="shared" si="89"/>
        <v>41157.947337962964</v>
      </c>
      <c r="T824" s="12">
        <f t="shared" si="90"/>
        <v>41187.947337962964</v>
      </c>
      <c r="U824" s="14" t="str">
        <f t="shared" si="91"/>
        <v>Sep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86"/>
        <v>179.5</v>
      </c>
      <c r="P825">
        <f t="shared" si="92"/>
        <v>24.242424242424242</v>
      </c>
      <c r="Q825" t="str">
        <f t="shared" si="87"/>
        <v>music</v>
      </c>
      <c r="R825" t="str">
        <f t="shared" si="88"/>
        <v>rock</v>
      </c>
      <c r="S825" s="12">
        <f t="shared" si="89"/>
        <v>42055.972824074073</v>
      </c>
      <c r="T825" s="12">
        <f t="shared" si="90"/>
        <v>42085.931157407409</v>
      </c>
      <c r="U825" s="14" t="str">
        <f t="shared" si="91"/>
        <v>Feb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86"/>
        <v>134.38124999999999</v>
      </c>
      <c r="P826">
        <f t="shared" si="92"/>
        <v>29.62962962962963</v>
      </c>
      <c r="Q826" t="str">
        <f t="shared" si="87"/>
        <v>music</v>
      </c>
      <c r="R826" t="str">
        <f t="shared" si="88"/>
        <v>rock</v>
      </c>
      <c r="S826" s="12">
        <f t="shared" si="89"/>
        <v>40250.242106481484</v>
      </c>
      <c r="T826" s="12">
        <f t="shared" si="90"/>
        <v>40286.290972222225</v>
      </c>
      <c r="U826" s="14" t="str">
        <f t="shared" si="91"/>
        <v>Mar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86"/>
        <v>100.43200000000002</v>
      </c>
      <c r="P827">
        <f t="shared" si="92"/>
        <v>126.26262626262626</v>
      </c>
      <c r="Q827" t="str">
        <f t="shared" si="87"/>
        <v>music</v>
      </c>
      <c r="R827" t="str">
        <f t="shared" si="88"/>
        <v>rock</v>
      </c>
      <c r="S827" s="12">
        <f t="shared" si="89"/>
        <v>41186.306527777779</v>
      </c>
      <c r="T827" s="12">
        <f t="shared" si="90"/>
        <v>41211.306527777779</v>
      </c>
      <c r="U827" s="14" t="str">
        <f t="shared" si="91"/>
        <v>Oct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86"/>
        <v>101.45454545454547</v>
      </c>
      <c r="P828">
        <f t="shared" si="92"/>
        <v>112.24489795918367</v>
      </c>
      <c r="Q828" t="str">
        <f t="shared" si="87"/>
        <v>music</v>
      </c>
      <c r="R828" t="str">
        <f t="shared" si="88"/>
        <v>rock</v>
      </c>
      <c r="S828" s="12">
        <f t="shared" si="89"/>
        <v>40973.038541666669</v>
      </c>
      <c r="T828" s="12">
        <f t="shared" si="90"/>
        <v>40993.996874999997</v>
      </c>
      <c r="U828" s="14" t="str">
        <f t="shared" si="91"/>
        <v>Mar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86"/>
        <v>103.33333333333334</v>
      </c>
      <c r="P829">
        <f t="shared" si="92"/>
        <v>27.272727272727273</v>
      </c>
      <c r="Q829" t="str">
        <f t="shared" si="87"/>
        <v>music</v>
      </c>
      <c r="R829" t="str">
        <f t="shared" si="88"/>
        <v>rock</v>
      </c>
      <c r="S829" s="12">
        <f t="shared" si="89"/>
        <v>40927.473460648151</v>
      </c>
      <c r="T829" s="12">
        <f t="shared" si="90"/>
        <v>40953.825694444444</v>
      </c>
      <c r="U829" s="14" t="str">
        <f t="shared" si="91"/>
        <v>Jan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86"/>
        <v>107</v>
      </c>
      <c r="P830">
        <f t="shared" si="92"/>
        <v>34.210526315789473</v>
      </c>
      <c r="Q830" t="str">
        <f t="shared" si="87"/>
        <v>music</v>
      </c>
      <c r="R830" t="str">
        <f t="shared" si="88"/>
        <v>rock</v>
      </c>
      <c r="S830" s="12">
        <f t="shared" si="89"/>
        <v>41073.050717592596</v>
      </c>
      <c r="T830" s="12">
        <f t="shared" si="90"/>
        <v>41085.683333333334</v>
      </c>
      <c r="U830" s="14" t="str">
        <f t="shared" si="91"/>
        <v>Jun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86"/>
        <v>104</v>
      </c>
      <c r="P831">
        <f t="shared" si="92"/>
        <v>31.25</v>
      </c>
      <c r="Q831" t="str">
        <f t="shared" si="87"/>
        <v>music</v>
      </c>
      <c r="R831" t="str">
        <f t="shared" si="88"/>
        <v>rock</v>
      </c>
      <c r="S831" s="12">
        <f t="shared" si="89"/>
        <v>42504.801388888889</v>
      </c>
      <c r="T831" s="12">
        <f t="shared" si="90"/>
        <v>42564.801388888889</v>
      </c>
      <c r="U831" s="14" t="str">
        <f t="shared" si="91"/>
        <v>May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86"/>
        <v>107.83333333333334</v>
      </c>
      <c r="P832">
        <f t="shared" si="92"/>
        <v>56.25</v>
      </c>
      <c r="Q832" t="str">
        <f t="shared" si="87"/>
        <v>music</v>
      </c>
      <c r="R832" t="str">
        <f t="shared" si="88"/>
        <v>rock</v>
      </c>
      <c r="S832" s="12">
        <f t="shared" si="89"/>
        <v>41325.525752314818</v>
      </c>
      <c r="T832" s="12">
        <f t="shared" si="90"/>
        <v>41355.484085648146</v>
      </c>
      <c r="U832" s="14" t="str">
        <f t="shared" si="91"/>
        <v>Feb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86"/>
        <v>233.33333333333334</v>
      </c>
      <c r="P833">
        <f t="shared" si="92"/>
        <v>75</v>
      </c>
      <c r="Q833" t="str">
        <f t="shared" si="87"/>
        <v>music</v>
      </c>
      <c r="R833" t="str">
        <f t="shared" si="88"/>
        <v>rock</v>
      </c>
      <c r="S833" s="12">
        <f t="shared" si="89"/>
        <v>40996.646921296298</v>
      </c>
      <c r="T833" s="12">
        <f t="shared" si="90"/>
        <v>41026.646921296298</v>
      </c>
      <c r="U833" s="14" t="str">
        <f t="shared" si="91"/>
        <v>Mar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86"/>
        <v>100.60706666666665</v>
      </c>
      <c r="P834">
        <f t="shared" si="92"/>
        <v>97.402597402597408</v>
      </c>
      <c r="Q834" t="str">
        <f t="shared" si="87"/>
        <v>music</v>
      </c>
      <c r="R834" t="str">
        <f t="shared" si="88"/>
        <v>rock</v>
      </c>
      <c r="S834" s="12">
        <f t="shared" si="89"/>
        <v>40869.675173611111</v>
      </c>
      <c r="T834" s="12">
        <f t="shared" si="90"/>
        <v>40929.342361111114</v>
      </c>
      <c r="U834" s="14" t="str">
        <f t="shared" si="91"/>
        <v>Nov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93">E835/D835 * 100</f>
        <v>101.66666666666666</v>
      </c>
      <c r="P835">
        <f t="shared" si="92"/>
        <v>146.34146341463415</v>
      </c>
      <c r="Q835" t="str">
        <f t="shared" ref="Q835:Q898" si="94">LEFT(N835,FIND("/",N835) -1)</f>
        <v>music</v>
      </c>
      <c r="R835" t="str">
        <f t="shared" ref="R835:R898" si="95">RIGHT(N835,LEN(N835)-FIND("/",N835))</f>
        <v>rock</v>
      </c>
      <c r="S835" s="12">
        <f t="shared" ref="S835:U898" si="96">(((J835/60)/60)/24)+DATE(1970,1,1)</f>
        <v>41718.878182870372</v>
      </c>
      <c r="T835" s="12">
        <f t="shared" ref="T835:V898" si="97">(((I835/60)/60)/24)+DATE(1970,1,1)</f>
        <v>41748.878182870372</v>
      </c>
      <c r="U835" s="14" t="str">
        <f t="shared" ref="U835:U898" si="98">TEXT(S835, "mmm")</f>
        <v>Mar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93"/>
        <v>131.0181818181818</v>
      </c>
      <c r="P836">
        <f t="shared" si="92"/>
        <v>73.333333333333329</v>
      </c>
      <c r="Q836" t="str">
        <f t="shared" si="94"/>
        <v>music</v>
      </c>
      <c r="R836" t="str">
        <f t="shared" si="95"/>
        <v>rock</v>
      </c>
      <c r="S836" s="12">
        <f t="shared" si="96"/>
        <v>41422.822824074072</v>
      </c>
      <c r="T836" s="12">
        <f t="shared" si="97"/>
        <v>41456.165972222225</v>
      </c>
      <c r="U836" s="14" t="str">
        <f t="shared" si="98"/>
        <v>May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93"/>
        <v>117.25000000000001</v>
      </c>
      <c r="P837">
        <f t="shared" si="92"/>
        <v>50</v>
      </c>
      <c r="Q837" t="str">
        <f t="shared" si="94"/>
        <v>music</v>
      </c>
      <c r="R837" t="str">
        <f t="shared" si="95"/>
        <v>rock</v>
      </c>
      <c r="S837" s="12">
        <f t="shared" si="96"/>
        <v>41005.45784722222</v>
      </c>
      <c r="T837" s="12">
        <f t="shared" si="97"/>
        <v>41048.125</v>
      </c>
      <c r="U837" s="14" t="str">
        <f t="shared" si="98"/>
        <v>Apr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93"/>
        <v>100.93039999999999</v>
      </c>
      <c r="P838">
        <f t="shared" si="92"/>
        <v>108.69565217391305</v>
      </c>
      <c r="Q838" t="str">
        <f t="shared" si="94"/>
        <v>music</v>
      </c>
      <c r="R838" t="str">
        <f t="shared" si="95"/>
        <v>rock</v>
      </c>
      <c r="S838" s="12">
        <f t="shared" si="96"/>
        <v>41524.056921296295</v>
      </c>
      <c r="T838" s="12">
        <f t="shared" si="97"/>
        <v>41554.056921296295</v>
      </c>
      <c r="U838" s="14" t="str">
        <f t="shared" si="98"/>
        <v>Sep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93"/>
        <v>121.8</v>
      </c>
      <c r="P839">
        <f t="shared" si="92"/>
        <v>40.322580645161288</v>
      </c>
      <c r="Q839" t="str">
        <f t="shared" si="94"/>
        <v>music</v>
      </c>
      <c r="R839" t="str">
        <f t="shared" si="95"/>
        <v>rock</v>
      </c>
      <c r="S839" s="12">
        <f t="shared" si="96"/>
        <v>41730.998402777775</v>
      </c>
      <c r="T839" s="12">
        <f t="shared" si="97"/>
        <v>41760.998402777775</v>
      </c>
      <c r="U839" s="14" t="str">
        <f t="shared" si="98"/>
        <v>Apr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93"/>
        <v>145.4</v>
      </c>
      <c r="P840">
        <f t="shared" si="92"/>
        <v>32.786885245901637</v>
      </c>
      <c r="Q840" t="str">
        <f t="shared" si="94"/>
        <v>music</v>
      </c>
      <c r="R840" t="str">
        <f t="shared" si="95"/>
        <v>rock</v>
      </c>
      <c r="S840" s="12">
        <f t="shared" si="96"/>
        <v>40895.897974537038</v>
      </c>
      <c r="T840" s="12">
        <f t="shared" si="97"/>
        <v>40925.897974537038</v>
      </c>
      <c r="U840" s="14" t="str">
        <f t="shared" si="98"/>
        <v>Dec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93"/>
        <v>116.61660000000001</v>
      </c>
      <c r="P841">
        <f t="shared" si="92"/>
        <v>52.083333333333336</v>
      </c>
      <c r="Q841" t="str">
        <f t="shared" si="94"/>
        <v>music</v>
      </c>
      <c r="R841" t="str">
        <f t="shared" si="95"/>
        <v>rock</v>
      </c>
      <c r="S841" s="12">
        <f t="shared" si="96"/>
        <v>41144.763379629629</v>
      </c>
      <c r="T841" s="12">
        <f t="shared" si="97"/>
        <v>41174.763379629629</v>
      </c>
      <c r="U841" s="14" t="str">
        <f t="shared" si="98"/>
        <v>Aug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93"/>
        <v>120.4166</v>
      </c>
      <c r="P842">
        <f t="shared" si="92"/>
        <v>52.631578947368418</v>
      </c>
      <c r="Q842" t="str">
        <f t="shared" si="94"/>
        <v>music</v>
      </c>
      <c r="R842" t="str">
        <f t="shared" si="95"/>
        <v>metal</v>
      </c>
      <c r="S842" s="12">
        <f t="shared" si="96"/>
        <v>42607.226701388892</v>
      </c>
      <c r="T842" s="12">
        <f t="shared" si="97"/>
        <v>42637.226701388892</v>
      </c>
      <c r="U842" s="14" t="str">
        <f t="shared" si="98"/>
        <v>Aug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93"/>
        <v>101.32000000000001</v>
      </c>
      <c r="P843">
        <f t="shared" si="92"/>
        <v>53.191489361702125</v>
      </c>
      <c r="Q843" t="str">
        <f t="shared" si="94"/>
        <v>music</v>
      </c>
      <c r="R843" t="str">
        <f t="shared" si="95"/>
        <v>metal</v>
      </c>
      <c r="S843" s="12">
        <f t="shared" si="96"/>
        <v>41923.838692129626</v>
      </c>
      <c r="T843" s="12">
        <f t="shared" si="97"/>
        <v>41953.88035879629</v>
      </c>
      <c r="U843" s="14" t="str">
        <f t="shared" si="98"/>
        <v>Oct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93"/>
        <v>104.32</v>
      </c>
      <c r="P844">
        <f t="shared" si="92"/>
        <v>64.102564102564102</v>
      </c>
      <c r="Q844" t="str">
        <f t="shared" si="94"/>
        <v>music</v>
      </c>
      <c r="R844" t="str">
        <f t="shared" si="95"/>
        <v>metal</v>
      </c>
      <c r="S844" s="12">
        <f t="shared" si="96"/>
        <v>41526.592395833337</v>
      </c>
      <c r="T844" s="12">
        <f t="shared" si="97"/>
        <v>41561.165972222225</v>
      </c>
      <c r="U844" s="14" t="str">
        <f t="shared" si="98"/>
        <v>Sep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93"/>
        <v>267.13333333333333</v>
      </c>
      <c r="P845">
        <f t="shared" si="92"/>
        <v>23.622047244094489</v>
      </c>
      <c r="Q845" t="str">
        <f t="shared" si="94"/>
        <v>music</v>
      </c>
      <c r="R845" t="str">
        <f t="shared" si="95"/>
        <v>metal</v>
      </c>
      <c r="S845" s="12">
        <f t="shared" si="96"/>
        <v>42695.257870370369</v>
      </c>
      <c r="T845" s="12">
        <f t="shared" si="97"/>
        <v>42712.333333333328</v>
      </c>
      <c r="U845" s="14" t="str">
        <f t="shared" si="98"/>
        <v>Nov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93"/>
        <v>194.13333333333333</v>
      </c>
      <c r="P846">
        <f t="shared" si="92"/>
        <v>18.867924528301888</v>
      </c>
      <c r="Q846" t="str">
        <f t="shared" si="94"/>
        <v>music</v>
      </c>
      <c r="R846" t="str">
        <f t="shared" si="95"/>
        <v>metal</v>
      </c>
      <c r="S846" s="12">
        <f t="shared" si="96"/>
        <v>41905.684629629628</v>
      </c>
      <c r="T846" s="12">
        <f t="shared" si="97"/>
        <v>41944.207638888889</v>
      </c>
      <c r="U846" s="14" t="str">
        <f t="shared" si="98"/>
        <v>Sep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93"/>
        <v>120.3802</v>
      </c>
      <c r="P847">
        <f t="shared" si="92"/>
        <v>28.248587570621471</v>
      </c>
      <c r="Q847" t="str">
        <f t="shared" si="94"/>
        <v>music</v>
      </c>
      <c r="R847" t="str">
        <f t="shared" si="95"/>
        <v>metal</v>
      </c>
      <c r="S847" s="12">
        <f t="shared" si="96"/>
        <v>42578.205972222218</v>
      </c>
      <c r="T847" s="12">
        <f t="shared" si="97"/>
        <v>42618.165972222225</v>
      </c>
      <c r="U847" s="14" t="str">
        <f t="shared" si="98"/>
        <v>Jul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93"/>
        <v>122.00090909090908</v>
      </c>
      <c r="P848">
        <f t="shared" si="92"/>
        <v>23.404255319148938</v>
      </c>
      <c r="Q848" t="str">
        <f t="shared" si="94"/>
        <v>music</v>
      </c>
      <c r="R848" t="str">
        <f t="shared" si="95"/>
        <v>metal</v>
      </c>
      <c r="S848" s="12">
        <f t="shared" si="96"/>
        <v>41694.391840277778</v>
      </c>
      <c r="T848" s="12">
        <f t="shared" si="97"/>
        <v>41708.583333333336</v>
      </c>
      <c r="U848" s="14" t="str">
        <f t="shared" si="98"/>
        <v>Feb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93"/>
        <v>100</v>
      </c>
      <c r="P849">
        <f t="shared" si="92"/>
        <v>10</v>
      </c>
      <c r="Q849" t="str">
        <f t="shared" si="94"/>
        <v>music</v>
      </c>
      <c r="R849" t="str">
        <f t="shared" si="95"/>
        <v>metal</v>
      </c>
      <c r="S849" s="12">
        <f t="shared" si="96"/>
        <v>42165.79833333334</v>
      </c>
      <c r="T849" s="12">
        <f t="shared" si="97"/>
        <v>42195.79833333334</v>
      </c>
      <c r="U849" s="14" t="str">
        <f t="shared" si="98"/>
        <v>Jun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93"/>
        <v>100</v>
      </c>
      <c r="P850">
        <f t="shared" si="92"/>
        <v>18.75</v>
      </c>
      <c r="Q850" t="str">
        <f t="shared" si="94"/>
        <v>music</v>
      </c>
      <c r="R850" t="str">
        <f t="shared" si="95"/>
        <v>metal</v>
      </c>
      <c r="S850" s="12">
        <f t="shared" si="96"/>
        <v>42078.792048611111</v>
      </c>
      <c r="T850" s="12">
        <f t="shared" si="97"/>
        <v>42108.792048611111</v>
      </c>
      <c r="U850" s="14" t="str">
        <f t="shared" si="98"/>
        <v>Mar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93"/>
        <v>119.9</v>
      </c>
      <c r="P851">
        <f t="shared" si="92"/>
        <v>34.782608695652172</v>
      </c>
      <c r="Q851" t="str">
        <f t="shared" si="94"/>
        <v>music</v>
      </c>
      <c r="R851" t="str">
        <f t="shared" si="95"/>
        <v>metal</v>
      </c>
      <c r="S851" s="12">
        <f t="shared" si="96"/>
        <v>42051.148888888885</v>
      </c>
      <c r="T851" s="12">
        <f t="shared" si="97"/>
        <v>42079.107222222221</v>
      </c>
      <c r="U851" s="14" t="str">
        <f t="shared" si="98"/>
        <v>Feb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93"/>
        <v>155.17499999999998</v>
      </c>
      <c r="P852">
        <f t="shared" si="92"/>
        <v>30.075187969924812</v>
      </c>
      <c r="Q852" t="str">
        <f t="shared" si="94"/>
        <v>music</v>
      </c>
      <c r="R852" t="str">
        <f t="shared" si="95"/>
        <v>metal</v>
      </c>
      <c r="S852" s="12">
        <f t="shared" si="96"/>
        <v>42452.827743055561</v>
      </c>
      <c r="T852" s="12">
        <f t="shared" si="97"/>
        <v>42485.207638888889</v>
      </c>
      <c r="U852" s="14" t="str">
        <f t="shared" si="98"/>
        <v>Mar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93"/>
        <v>130.44999999999999</v>
      </c>
      <c r="P853">
        <f t="shared" si="92"/>
        <v>28.571428571428573</v>
      </c>
      <c r="Q853" t="str">
        <f t="shared" si="94"/>
        <v>music</v>
      </c>
      <c r="R853" t="str">
        <f t="shared" si="95"/>
        <v>metal</v>
      </c>
      <c r="S853" s="12">
        <f t="shared" si="96"/>
        <v>42522.880243055552</v>
      </c>
      <c r="T853" s="12">
        <f t="shared" si="97"/>
        <v>42582.822916666672</v>
      </c>
      <c r="U853" s="14" t="str">
        <f t="shared" si="98"/>
        <v>Jun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93"/>
        <v>104.97142857142859</v>
      </c>
      <c r="P854">
        <f t="shared" si="92"/>
        <v>56.451612903225808</v>
      </c>
      <c r="Q854" t="str">
        <f t="shared" si="94"/>
        <v>music</v>
      </c>
      <c r="R854" t="str">
        <f t="shared" si="95"/>
        <v>metal</v>
      </c>
      <c r="S854" s="12">
        <f t="shared" si="96"/>
        <v>42656.805497685185</v>
      </c>
      <c r="T854" s="12">
        <f t="shared" si="97"/>
        <v>42667.875</v>
      </c>
      <c r="U854" s="14" t="str">
        <f t="shared" si="98"/>
        <v>Oct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93"/>
        <v>100</v>
      </c>
      <c r="P855">
        <f t="shared" si="92"/>
        <v>30</v>
      </c>
      <c r="Q855" t="str">
        <f t="shared" si="94"/>
        <v>music</v>
      </c>
      <c r="R855" t="str">
        <f t="shared" si="95"/>
        <v>metal</v>
      </c>
      <c r="S855" s="12">
        <f t="shared" si="96"/>
        <v>42021.832280092596</v>
      </c>
      <c r="T855" s="12">
        <f t="shared" si="97"/>
        <v>42051.832280092596</v>
      </c>
      <c r="U855" s="14" t="str">
        <f t="shared" si="98"/>
        <v>Jan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93"/>
        <v>118.2205035971223</v>
      </c>
      <c r="P856">
        <f t="shared" si="92"/>
        <v>55.711422845691381</v>
      </c>
      <c r="Q856" t="str">
        <f t="shared" si="94"/>
        <v>music</v>
      </c>
      <c r="R856" t="str">
        <f t="shared" si="95"/>
        <v>metal</v>
      </c>
      <c r="S856" s="12">
        <f t="shared" si="96"/>
        <v>42702.212337962963</v>
      </c>
      <c r="T856" s="12">
        <f t="shared" si="97"/>
        <v>42732.212337962963</v>
      </c>
      <c r="U856" s="14" t="str">
        <f t="shared" si="98"/>
        <v>Nov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93"/>
        <v>103.44827586206897</v>
      </c>
      <c r="P857">
        <f t="shared" si="92"/>
        <v>30.851063829787233</v>
      </c>
      <c r="Q857" t="str">
        <f t="shared" si="94"/>
        <v>music</v>
      </c>
      <c r="R857" t="str">
        <f t="shared" si="95"/>
        <v>metal</v>
      </c>
      <c r="S857" s="12">
        <f t="shared" si="96"/>
        <v>42545.125196759262</v>
      </c>
      <c r="T857" s="12">
        <f t="shared" si="97"/>
        <v>42575.125196759262</v>
      </c>
      <c r="U857" s="14" t="str">
        <f t="shared" si="98"/>
        <v>Jun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93"/>
        <v>218.00000000000003</v>
      </c>
      <c r="P858">
        <f t="shared" si="92"/>
        <v>8.9285714285714288</v>
      </c>
      <c r="Q858" t="str">
        <f t="shared" si="94"/>
        <v>music</v>
      </c>
      <c r="R858" t="str">
        <f t="shared" si="95"/>
        <v>metal</v>
      </c>
      <c r="S858" s="12">
        <f t="shared" si="96"/>
        <v>42609.311990740738</v>
      </c>
      <c r="T858" s="12">
        <f t="shared" si="97"/>
        <v>42668.791666666672</v>
      </c>
      <c r="U858" s="14" t="str">
        <f t="shared" si="98"/>
        <v>Aug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93"/>
        <v>100</v>
      </c>
      <c r="P859">
        <f t="shared" si="92"/>
        <v>50</v>
      </c>
      <c r="Q859" t="str">
        <f t="shared" si="94"/>
        <v>music</v>
      </c>
      <c r="R859" t="str">
        <f t="shared" si="95"/>
        <v>metal</v>
      </c>
      <c r="S859" s="12">
        <f t="shared" si="96"/>
        <v>42291.581377314811</v>
      </c>
      <c r="T859" s="12">
        <f t="shared" si="97"/>
        <v>42333.623043981483</v>
      </c>
      <c r="U859" s="14" t="str">
        <f t="shared" si="98"/>
        <v>Oct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93"/>
        <v>144.00583333333333</v>
      </c>
      <c r="P860">
        <f t="shared" si="92"/>
        <v>15.789473684210526</v>
      </c>
      <c r="Q860" t="str">
        <f t="shared" si="94"/>
        <v>music</v>
      </c>
      <c r="R860" t="str">
        <f t="shared" si="95"/>
        <v>metal</v>
      </c>
      <c r="S860" s="12">
        <f t="shared" si="96"/>
        <v>42079.745578703703</v>
      </c>
      <c r="T860" s="12">
        <f t="shared" si="97"/>
        <v>42109.957638888889</v>
      </c>
      <c r="U860" s="14" t="str">
        <f t="shared" si="98"/>
        <v>Mar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93"/>
        <v>104.67500000000001</v>
      </c>
      <c r="P861">
        <f t="shared" si="92"/>
        <v>40.816326530612244</v>
      </c>
      <c r="Q861" t="str">
        <f t="shared" si="94"/>
        <v>music</v>
      </c>
      <c r="R861" t="str">
        <f t="shared" si="95"/>
        <v>metal</v>
      </c>
      <c r="S861" s="12">
        <f t="shared" si="96"/>
        <v>42128.820231481484</v>
      </c>
      <c r="T861" s="12">
        <f t="shared" si="97"/>
        <v>42159</v>
      </c>
      <c r="U861" s="14" t="str">
        <f t="shared" si="98"/>
        <v>May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93"/>
        <v>18.142857142857142</v>
      </c>
      <c r="P862">
        <f t="shared" si="92"/>
        <v>291.66666666666669</v>
      </c>
      <c r="Q862" t="str">
        <f t="shared" si="94"/>
        <v>music</v>
      </c>
      <c r="R862" t="str">
        <f t="shared" si="95"/>
        <v>jazz</v>
      </c>
      <c r="S862" s="12">
        <f t="shared" si="96"/>
        <v>41570.482789351852</v>
      </c>
      <c r="T862" s="12">
        <f t="shared" si="97"/>
        <v>41600.524456018517</v>
      </c>
      <c r="U862" s="14" t="str">
        <f t="shared" si="98"/>
        <v>Oct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93"/>
        <v>2.2444444444444445</v>
      </c>
      <c r="P863">
        <f t="shared" si="92"/>
        <v>2250</v>
      </c>
      <c r="Q863" t="str">
        <f t="shared" si="94"/>
        <v>music</v>
      </c>
      <c r="R863" t="str">
        <f t="shared" si="95"/>
        <v>jazz</v>
      </c>
      <c r="S863" s="12">
        <f t="shared" si="96"/>
        <v>42599.965324074074</v>
      </c>
      <c r="T863" s="12">
        <f t="shared" si="97"/>
        <v>42629.965324074074</v>
      </c>
      <c r="U863" s="14" t="str">
        <f t="shared" si="98"/>
        <v>Aug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93"/>
        <v>0.33999999999999997</v>
      </c>
      <c r="P864">
        <f t="shared" si="92"/>
        <v>12500</v>
      </c>
      <c r="Q864" t="str">
        <f t="shared" si="94"/>
        <v>music</v>
      </c>
      <c r="R864" t="str">
        <f t="shared" si="95"/>
        <v>jazz</v>
      </c>
      <c r="S864" s="12">
        <f t="shared" si="96"/>
        <v>41559.5549537037</v>
      </c>
      <c r="T864" s="12">
        <f t="shared" si="97"/>
        <v>41589.596620370372</v>
      </c>
      <c r="U864" s="14" t="str">
        <f t="shared" si="98"/>
        <v>Oct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93"/>
        <v>4.5</v>
      </c>
      <c r="P865">
        <f t="shared" si="92"/>
        <v>400</v>
      </c>
      <c r="Q865" t="str">
        <f t="shared" si="94"/>
        <v>music</v>
      </c>
      <c r="R865" t="str">
        <f t="shared" si="95"/>
        <v>jazz</v>
      </c>
      <c r="S865" s="12">
        <f t="shared" si="96"/>
        <v>40921.117662037039</v>
      </c>
      <c r="T865" s="12">
        <f t="shared" si="97"/>
        <v>40951.117662037039</v>
      </c>
      <c r="U865" s="14" t="str">
        <f t="shared" si="98"/>
        <v>Jan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93"/>
        <v>41.53846153846154</v>
      </c>
      <c r="P866">
        <f t="shared" si="92"/>
        <v>82.278481012658233</v>
      </c>
      <c r="Q866" t="str">
        <f t="shared" si="94"/>
        <v>music</v>
      </c>
      <c r="R866" t="str">
        <f t="shared" si="95"/>
        <v>jazz</v>
      </c>
      <c r="S866" s="12">
        <f t="shared" si="96"/>
        <v>41541.106921296298</v>
      </c>
      <c r="T866" s="12">
        <f t="shared" si="97"/>
        <v>41563.415972222225</v>
      </c>
      <c r="U866" s="14" t="str">
        <f t="shared" si="98"/>
        <v>Sep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93"/>
        <v>2.0454545454545454</v>
      </c>
      <c r="P867">
        <f t="shared" si="92"/>
        <v>1100</v>
      </c>
      <c r="Q867" t="str">
        <f t="shared" si="94"/>
        <v>music</v>
      </c>
      <c r="R867" t="str">
        <f t="shared" si="95"/>
        <v>jazz</v>
      </c>
      <c r="S867" s="12">
        <f t="shared" si="96"/>
        <v>41230.77311342593</v>
      </c>
      <c r="T867" s="12">
        <f t="shared" si="97"/>
        <v>41290.77311342593</v>
      </c>
      <c r="U867" s="14" t="str">
        <f t="shared" si="98"/>
        <v>Nov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93"/>
        <v>18.285714285714285</v>
      </c>
      <c r="P868">
        <f t="shared" si="92"/>
        <v>318.18181818181819</v>
      </c>
      <c r="Q868" t="str">
        <f t="shared" si="94"/>
        <v>music</v>
      </c>
      <c r="R868" t="str">
        <f t="shared" si="95"/>
        <v>jazz</v>
      </c>
      <c r="S868" s="12">
        <f t="shared" si="96"/>
        <v>42025.637939814813</v>
      </c>
      <c r="T868" s="12">
        <f t="shared" si="97"/>
        <v>42063.631944444445</v>
      </c>
      <c r="U868" s="14" t="str">
        <f t="shared" si="98"/>
        <v>Jan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93"/>
        <v>24.02</v>
      </c>
      <c r="P869">
        <f t="shared" si="92"/>
        <v>454.54545454545456</v>
      </c>
      <c r="Q869" t="str">
        <f t="shared" si="94"/>
        <v>music</v>
      </c>
      <c r="R869" t="str">
        <f t="shared" si="95"/>
        <v>jazz</v>
      </c>
      <c r="S869" s="12">
        <f t="shared" si="96"/>
        <v>40088.105393518519</v>
      </c>
      <c r="T869" s="12">
        <f t="shared" si="97"/>
        <v>40148.207638888889</v>
      </c>
      <c r="U869" s="14" t="str">
        <f t="shared" si="98"/>
        <v>Oct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93"/>
        <v>0.1111111111111111</v>
      </c>
      <c r="P870">
        <f t="shared" si="92"/>
        <v>45000</v>
      </c>
      <c r="Q870" t="str">
        <f t="shared" si="94"/>
        <v>music</v>
      </c>
      <c r="R870" t="str">
        <f t="shared" si="95"/>
        <v>jazz</v>
      </c>
      <c r="S870" s="12">
        <f t="shared" si="96"/>
        <v>41616.027754629627</v>
      </c>
      <c r="T870" s="12">
        <f t="shared" si="97"/>
        <v>41646.027754629627</v>
      </c>
      <c r="U870" s="14" t="str">
        <f t="shared" si="98"/>
        <v>Dec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93"/>
        <v>11.818181818181818</v>
      </c>
      <c r="P871">
        <f t="shared" si="92"/>
        <v>2933.3333333333335</v>
      </c>
      <c r="Q871" t="str">
        <f t="shared" si="94"/>
        <v>music</v>
      </c>
      <c r="R871" t="str">
        <f t="shared" si="95"/>
        <v>jazz</v>
      </c>
      <c r="S871" s="12">
        <f t="shared" si="96"/>
        <v>41342.845567129632</v>
      </c>
      <c r="T871" s="12">
        <f t="shared" si="97"/>
        <v>41372.803900462961</v>
      </c>
      <c r="U871" s="14" t="str">
        <f t="shared" si="98"/>
        <v>Mar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93"/>
        <v>0.31</v>
      </c>
      <c r="P872">
        <f t="shared" ref="P872:P935" si="99">D872 / L872</f>
        <v>4000</v>
      </c>
      <c r="Q872" t="str">
        <f t="shared" si="94"/>
        <v>music</v>
      </c>
      <c r="R872" t="str">
        <f t="shared" si="95"/>
        <v>jazz</v>
      </c>
      <c r="S872" s="12">
        <f t="shared" si="96"/>
        <v>41488.022256944445</v>
      </c>
      <c r="T872" s="12">
        <f t="shared" si="97"/>
        <v>41518.022256944445</v>
      </c>
      <c r="U872" s="14" t="str">
        <f t="shared" si="98"/>
        <v>Aug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93"/>
        <v>5.416666666666667</v>
      </c>
      <c r="P873">
        <f t="shared" si="99"/>
        <v>500</v>
      </c>
      <c r="Q873" t="str">
        <f t="shared" si="94"/>
        <v>music</v>
      </c>
      <c r="R873" t="str">
        <f t="shared" si="95"/>
        <v>jazz</v>
      </c>
      <c r="S873" s="12">
        <f t="shared" si="96"/>
        <v>41577.561284722222</v>
      </c>
      <c r="T873" s="12">
        <f t="shared" si="97"/>
        <v>41607.602951388886</v>
      </c>
      <c r="U873" s="14" t="str">
        <f t="shared" si="98"/>
        <v>Oct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93"/>
        <v>0.8125</v>
      </c>
      <c r="P874">
        <f t="shared" si="99"/>
        <v>4000</v>
      </c>
      <c r="Q874" t="str">
        <f t="shared" si="94"/>
        <v>music</v>
      </c>
      <c r="R874" t="str">
        <f t="shared" si="95"/>
        <v>jazz</v>
      </c>
      <c r="S874" s="12">
        <f t="shared" si="96"/>
        <v>40567.825543981482</v>
      </c>
      <c r="T874" s="12">
        <f t="shared" si="97"/>
        <v>40612.825543981482</v>
      </c>
      <c r="U874" s="14" t="str">
        <f t="shared" si="98"/>
        <v>Jan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93"/>
        <v>1.2857142857142856</v>
      </c>
      <c r="P875">
        <f t="shared" si="99"/>
        <v>700</v>
      </c>
      <c r="Q875" t="str">
        <f t="shared" si="94"/>
        <v>music</v>
      </c>
      <c r="R875" t="str">
        <f t="shared" si="95"/>
        <v>jazz</v>
      </c>
      <c r="S875" s="12">
        <f t="shared" si="96"/>
        <v>41184.167129629634</v>
      </c>
      <c r="T875" s="12">
        <f t="shared" si="97"/>
        <v>41224.208796296298</v>
      </c>
      <c r="U875" s="14" t="str">
        <f t="shared" si="98"/>
        <v>Oct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93"/>
        <v>24.333333333333336</v>
      </c>
      <c r="P876">
        <f t="shared" si="99"/>
        <v>142.85714285714286</v>
      </c>
      <c r="Q876" t="str">
        <f t="shared" si="94"/>
        <v>music</v>
      </c>
      <c r="R876" t="str">
        <f t="shared" si="95"/>
        <v>jazz</v>
      </c>
      <c r="S876" s="12">
        <f t="shared" si="96"/>
        <v>41368.583726851852</v>
      </c>
      <c r="T876" s="12">
        <f t="shared" si="97"/>
        <v>41398.583726851852</v>
      </c>
      <c r="U876" s="14" t="str">
        <f t="shared" si="98"/>
        <v>Apr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93"/>
        <v>0</v>
      </c>
      <c r="P877" t="e">
        <f t="shared" si="99"/>
        <v>#DIV/0!</v>
      </c>
      <c r="Q877" t="str">
        <f t="shared" si="94"/>
        <v>music</v>
      </c>
      <c r="R877" t="str">
        <f t="shared" si="95"/>
        <v>jazz</v>
      </c>
      <c r="S877" s="12">
        <f t="shared" si="96"/>
        <v>42248.723738425921</v>
      </c>
      <c r="T877" s="12">
        <f t="shared" si="97"/>
        <v>42268.723738425921</v>
      </c>
      <c r="U877" s="14" t="str">
        <f t="shared" si="98"/>
        <v>Sep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93"/>
        <v>40.799492385786799</v>
      </c>
      <c r="P878">
        <f t="shared" si="99"/>
        <v>70.044444444444451</v>
      </c>
      <c r="Q878" t="str">
        <f t="shared" si="94"/>
        <v>music</v>
      </c>
      <c r="R878" t="str">
        <f t="shared" si="95"/>
        <v>jazz</v>
      </c>
      <c r="S878" s="12">
        <f t="shared" si="96"/>
        <v>41276.496840277774</v>
      </c>
      <c r="T878" s="12">
        <f t="shared" si="97"/>
        <v>41309.496840277774</v>
      </c>
      <c r="U878" s="14" t="str">
        <f t="shared" si="98"/>
        <v>Jan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93"/>
        <v>67.55</v>
      </c>
      <c r="P879">
        <f t="shared" si="99"/>
        <v>68.965517241379317</v>
      </c>
      <c r="Q879" t="str">
        <f t="shared" si="94"/>
        <v>music</v>
      </c>
      <c r="R879" t="str">
        <f t="shared" si="95"/>
        <v>jazz</v>
      </c>
      <c r="S879" s="12">
        <f t="shared" si="96"/>
        <v>41597.788888888892</v>
      </c>
      <c r="T879" s="12">
        <f t="shared" si="97"/>
        <v>41627.788888888892</v>
      </c>
      <c r="U879" s="14" t="str">
        <f t="shared" si="98"/>
        <v>Nov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93"/>
        <v>1.3</v>
      </c>
      <c r="P880">
        <f t="shared" si="99"/>
        <v>2500</v>
      </c>
      <c r="Q880" t="str">
        <f t="shared" si="94"/>
        <v>music</v>
      </c>
      <c r="R880" t="str">
        <f t="shared" si="95"/>
        <v>jazz</v>
      </c>
      <c r="S880" s="12">
        <f t="shared" si="96"/>
        <v>40505.232916666668</v>
      </c>
      <c r="T880" s="12">
        <f t="shared" si="97"/>
        <v>40535.232916666668</v>
      </c>
      <c r="U880" s="14" t="str">
        <f t="shared" si="98"/>
        <v>Nov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93"/>
        <v>30.666666666666664</v>
      </c>
      <c r="P881">
        <f t="shared" si="99"/>
        <v>70</v>
      </c>
      <c r="Q881" t="str">
        <f t="shared" si="94"/>
        <v>music</v>
      </c>
      <c r="R881" t="str">
        <f t="shared" si="95"/>
        <v>jazz</v>
      </c>
      <c r="S881" s="12">
        <f t="shared" si="96"/>
        <v>41037.829918981479</v>
      </c>
      <c r="T881" s="12">
        <f t="shared" si="97"/>
        <v>41058.829918981479</v>
      </c>
      <c r="U881" s="14" t="str">
        <f t="shared" si="98"/>
        <v>May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93"/>
        <v>2.9894179894179893</v>
      </c>
      <c r="P882">
        <f t="shared" si="99"/>
        <v>472.5</v>
      </c>
      <c r="Q882" t="str">
        <f t="shared" si="94"/>
        <v>music</v>
      </c>
      <c r="R882" t="str">
        <f t="shared" si="95"/>
        <v>indie rock</v>
      </c>
      <c r="S882" s="12">
        <f t="shared" si="96"/>
        <v>41179.32104166667</v>
      </c>
      <c r="T882" s="12">
        <f t="shared" si="97"/>
        <v>41212.32104166667</v>
      </c>
      <c r="U882" s="14" t="str">
        <f t="shared" si="98"/>
        <v>Sep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93"/>
        <v>0.8</v>
      </c>
      <c r="P883">
        <f t="shared" si="99"/>
        <v>3750</v>
      </c>
      <c r="Q883" t="str">
        <f t="shared" si="94"/>
        <v>music</v>
      </c>
      <c r="R883" t="str">
        <f t="shared" si="95"/>
        <v>indie rock</v>
      </c>
      <c r="S883" s="12">
        <f t="shared" si="96"/>
        <v>40877.25099537037</v>
      </c>
      <c r="T883" s="12">
        <f t="shared" si="97"/>
        <v>40922.25099537037</v>
      </c>
      <c r="U883" s="14" t="str">
        <f t="shared" si="98"/>
        <v>Nov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93"/>
        <v>20.133333333333333</v>
      </c>
      <c r="P884">
        <f t="shared" si="99"/>
        <v>107.14285714285714</v>
      </c>
      <c r="Q884" t="str">
        <f t="shared" si="94"/>
        <v>music</v>
      </c>
      <c r="R884" t="str">
        <f t="shared" si="95"/>
        <v>indie rock</v>
      </c>
      <c r="S884" s="12">
        <f t="shared" si="96"/>
        <v>40759.860532407409</v>
      </c>
      <c r="T884" s="12">
        <f t="shared" si="97"/>
        <v>40792.860532407409</v>
      </c>
      <c r="U884" s="14" t="str">
        <f t="shared" si="98"/>
        <v>Aug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93"/>
        <v>40.020000000000003</v>
      </c>
      <c r="P885">
        <f t="shared" si="99"/>
        <v>208.33333333333334</v>
      </c>
      <c r="Q885" t="str">
        <f t="shared" si="94"/>
        <v>music</v>
      </c>
      <c r="R885" t="str">
        <f t="shared" si="95"/>
        <v>indie rock</v>
      </c>
      <c r="S885" s="12">
        <f t="shared" si="96"/>
        <v>42371.935590277775</v>
      </c>
      <c r="T885" s="12">
        <f t="shared" si="97"/>
        <v>42431.935590277775</v>
      </c>
      <c r="U885" s="14" t="str">
        <f t="shared" si="98"/>
        <v>Jan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93"/>
        <v>1</v>
      </c>
      <c r="P886">
        <f t="shared" si="99"/>
        <v>1000</v>
      </c>
      <c r="Q886" t="str">
        <f t="shared" si="94"/>
        <v>music</v>
      </c>
      <c r="R886" t="str">
        <f t="shared" si="95"/>
        <v>indie rock</v>
      </c>
      <c r="S886" s="12">
        <f t="shared" si="96"/>
        <v>40981.802615740737</v>
      </c>
      <c r="T886" s="12">
        <f t="shared" si="97"/>
        <v>41041.104861111111</v>
      </c>
      <c r="U886" s="14" t="str">
        <f t="shared" si="98"/>
        <v>Mar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93"/>
        <v>75</v>
      </c>
      <c r="P887">
        <f t="shared" si="99"/>
        <v>47.61904761904762</v>
      </c>
      <c r="Q887" t="str">
        <f t="shared" si="94"/>
        <v>music</v>
      </c>
      <c r="R887" t="str">
        <f t="shared" si="95"/>
        <v>indie rock</v>
      </c>
      <c r="S887" s="12">
        <f t="shared" si="96"/>
        <v>42713.941099537042</v>
      </c>
      <c r="T887" s="12">
        <f t="shared" si="97"/>
        <v>42734.941099537042</v>
      </c>
      <c r="U887" s="14" t="str">
        <f t="shared" si="98"/>
        <v>Dec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93"/>
        <v>41</v>
      </c>
      <c r="P888">
        <f t="shared" si="99"/>
        <v>71.428571428571431</v>
      </c>
      <c r="Q888" t="str">
        <f t="shared" si="94"/>
        <v>music</v>
      </c>
      <c r="R888" t="str">
        <f t="shared" si="95"/>
        <v>indie rock</v>
      </c>
      <c r="S888" s="12">
        <f t="shared" si="96"/>
        <v>42603.870520833334</v>
      </c>
      <c r="T888" s="12">
        <f t="shared" si="97"/>
        <v>42628.870520833334</v>
      </c>
      <c r="U888" s="14" t="str">
        <f t="shared" si="98"/>
        <v>Aug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93"/>
        <v>0</v>
      </c>
      <c r="P889" t="e">
        <f t="shared" si="99"/>
        <v>#DIV/0!</v>
      </c>
      <c r="Q889" t="str">
        <f t="shared" si="94"/>
        <v>music</v>
      </c>
      <c r="R889" t="str">
        <f t="shared" si="95"/>
        <v>indie rock</v>
      </c>
      <c r="S889" s="12">
        <f t="shared" si="96"/>
        <v>41026.958969907406</v>
      </c>
      <c r="T889" s="12">
        <f t="shared" si="97"/>
        <v>41056.958969907406</v>
      </c>
      <c r="U889" s="14" t="str">
        <f t="shared" si="98"/>
        <v>Apr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93"/>
        <v>7.1999999999999993</v>
      </c>
      <c r="P890">
        <f t="shared" si="99"/>
        <v>250</v>
      </c>
      <c r="Q890" t="str">
        <f t="shared" si="94"/>
        <v>music</v>
      </c>
      <c r="R890" t="str">
        <f t="shared" si="95"/>
        <v>indie rock</v>
      </c>
      <c r="S890" s="12">
        <f t="shared" si="96"/>
        <v>40751.753298611111</v>
      </c>
      <c r="T890" s="12">
        <f t="shared" si="97"/>
        <v>40787.25</v>
      </c>
      <c r="U890" s="14" t="str">
        <f t="shared" si="98"/>
        <v>Jul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93"/>
        <v>9.4412800000000008</v>
      </c>
      <c r="P891">
        <f t="shared" si="99"/>
        <v>781.25</v>
      </c>
      <c r="Q891" t="str">
        <f t="shared" si="94"/>
        <v>music</v>
      </c>
      <c r="R891" t="str">
        <f t="shared" si="95"/>
        <v>indie rock</v>
      </c>
      <c r="S891" s="12">
        <f t="shared" si="96"/>
        <v>41887.784062500003</v>
      </c>
      <c r="T891" s="12">
        <f t="shared" si="97"/>
        <v>41917.784062500003</v>
      </c>
      <c r="U891" s="14" t="str">
        <f t="shared" si="98"/>
        <v>Sep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93"/>
        <v>4.1666666666666661</v>
      </c>
      <c r="P892">
        <f t="shared" si="99"/>
        <v>750</v>
      </c>
      <c r="Q892" t="str">
        <f t="shared" si="94"/>
        <v>music</v>
      </c>
      <c r="R892" t="str">
        <f t="shared" si="95"/>
        <v>indie rock</v>
      </c>
      <c r="S892" s="12">
        <f t="shared" si="96"/>
        <v>41569.698831018519</v>
      </c>
      <c r="T892" s="12">
        <f t="shared" si="97"/>
        <v>41599.740497685183</v>
      </c>
      <c r="U892" s="14" t="str">
        <f t="shared" si="98"/>
        <v>Oct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93"/>
        <v>3.25</v>
      </c>
      <c r="P893">
        <f t="shared" si="99"/>
        <v>888.88888888888891</v>
      </c>
      <c r="Q893" t="str">
        <f t="shared" si="94"/>
        <v>music</v>
      </c>
      <c r="R893" t="str">
        <f t="shared" si="95"/>
        <v>indie rock</v>
      </c>
      <c r="S893" s="12">
        <f t="shared" si="96"/>
        <v>41842.031597222223</v>
      </c>
      <c r="T893" s="12">
        <f t="shared" si="97"/>
        <v>41872.031597222223</v>
      </c>
      <c r="U893" s="14" t="str">
        <f t="shared" si="98"/>
        <v>Jul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93"/>
        <v>40.75</v>
      </c>
      <c r="P894">
        <f t="shared" si="99"/>
        <v>352.94117647058823</v>
      </c>
      <c r="Q894" t="str">
        <f t="shared" si="94"/>
        <v>music</v>
      </c>
      <c r="R894" t="str">
        <f t="shared" si="95"/>
        <v>indie rock</v>
      </c>
      <c r="S894" s="12">
        <f t="shared" si="96"/>
        <v>40304.20003472222</v>
      </c>
      <c r="T894" s="12">
        <f t="shared" si="97"/>
        <v>40391.166666666664</v>
      </c>
      <c r="U894" s="14" t="str">
        <f t="shared" si="98"/>
        <v>May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93"/>
        <v>10</v>
      </c>
      <c r="P895">
        <f t="shared" si="99"/>
        <v>400</v>
      </c>
      <c r="Q895" t="str">
        <f t="shared" si="94"/>
        <v>music</v>
      </c>
      <c r="R895" t="str">
        <f t="shared" si="95"/>
        <v>indie rock</v>
      </c>
      <c r="S895" s="12">
        <f t="shared" si="96"/>
        <v>42065.897719907407</v>
      </c>
      <c r="T895" s="12">
        <f t="shared" si="97"/>
        <v>42095.856053240743</v>
      </c>
      <c r="U895" s="14" t="str">
        <f t="shared" si="98"/>
        <v>Mar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93"/>
        <v>39.17</v>
      </c>
      <c r="P896">
        <f t="shared" si="99"/>
        <v>377.35849056603774</v>
      </c>
      <c r="Q896" t="str">
        <f t="shared" si="94"/>
        <v>music</v>
      </c>
      <c r="R896" t="str">
        <f t="shared" si="95"/>
        <v>indie rock</v>
      </c>
      <c r="S896" s="12">
        <f t="shared" si="96"/>
        <v>42496.981597222228</v>
      </c>
      <c r="T896" s="12">
        <f t="shared" si="97"/>
        <v>42526.981597222228</v>
      </c>
      <c r="U896" s="14" t="str">
        <f t="shared" si="98"/>
        <v>May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93"/>
        <v>2.4375</v>
      </c>
      <c r="P897">
        <f t="shared" si="99"/>
        <v>1142.8571428571429</v>
      </c>
      <c r="Q897" t="str">
        <f t="shared" si="94"/>
        <v>music</v>
      </c>
      <c r="R897" t="str">
        <f t="shared" si="95"/>
        <v>indie rock</v>
      </c>
      <c r="S897" s="12">
        <f t="shared" si="96"/>
        <v>40431.127650462964</v>
      </c>
      <c r="T897" s="12">
        <f t="shared" si="97"/>
        <v>40476.127650462964</v>
      </c>
      <c r="U897" s="14" t="str">
        <f t="shared" si="98"/>
        <v>Sep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93"/>
        <v>40</v>
      </c>
      <c r="P898">
        <f t="shared" si="99"/>
        <v>111.11111111111111</v>
      </c>
      <c r="Q898" t="str">
        <f t="shared" si="94"/>
        <v>music</v>
      </c>
      <c r="R898" t="str">
        <f t="shared" si="95"/>
        <v>indie rock</v>
      </c>
      <c r="S898" s="12">
        <f t="shared" si="96"/>
        <v>42218.872986111113</v>
      </c>
      <c r="T898" s="12">
        <f t="shared" si="97"/>
        <v>42244.166666666672</v>
      </c>
      <c r="U898" s="14" t="str">
        <f t="shared" si="98"/>
        <v>Aug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100">E899/D899 * 100</f>
        <v>0</v>
      </c>
      <c r="P899" t="e">
        <f t="shared" si="99"/>
        <v>#DIV/0!</v>
      </c>
      <c r="Q899" t="str">
        <f t="shared" ref="Q899:Q962" si="101">LEFT(N899,FIND("/",N899) -1)</f>
        <v>music</v>
      </c>
      <c r="R899" t="str">
        <f t="shared" ref="R899:R962" si="102">RIGHT(N899,LEN(N899)-FIND("/",N899))</f>
        <v>indie rock</v>
      </c>
      <c r="S899" s="12">
        <f t="shared" ref="S899:U962" si="103">(((J899/60)/60)/24)+DATE(1970,1,1)</f>
        <v>41211.688750000001</v>
      </c>
      <c r="T899" s="12">
        <f t="shared" ref="T899:V962" si="104">(((I899/60)/60)/24)+DATE(1970,1,1)</f>
        <v>41241.730416666665</v>
      </c>
      <c r="U899" s="14" t="str">
        <f t="shared" ref="U899:U962" si="105">TEXT(S899, "mmm")</f>
        <v>Oct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100"/>
        <v>2.8000000000000003</v>
      </c>
      <c r="P900">
        <f t="shared" si="99"/>
        <v>1250</v>
      </c>
      <c r="Q900" t="str">
        <f t="shared" si="101"/>
        <v>music</v>
      </c>
      <c r="R900" t="str">
        <f t="shared" si="102"/>
        <v>indie rock</v>
      </c>
      <c r="S900" s="12">
        <f t="shared" si="103"/>
        <v>40878.758217592593</v>
      </c>
      <c r="T900" s="12">
        <f t="shared" si="104"/>
        <v>40923.758217592593</v>
      </c>
      <c r="U900" s="14" t="str">
        <f t="shared" si="105"/>
        <v>Dec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100"/>
        <v>37.333333333333336</v>
      </c>
      <c r="P901">
        <f t="shared" si="99"/>
        <v>93.75</v>
      </c>
      <c r="Q901" t="str">
        <f t="shared" si="101"/>
        <v>music</v>
      </c>
      <c r="R901" t="str">
        <f t="shared" si="102"/>
        <v>indie rock</v>
      </c>
      <c r="S901" s="12">
        <f t="shared" si="103"/>
        <v>40646.099097222221</v>
      </c>
      <c r="T901" s="12">
        <f t="shared" si="104"/>
        <v>40691.099097222221</v>
      </c>
      <c r="U901" s="14" t="str">
        <f t="shared" si="105"/>
        <v>Apr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100"/>
        <v>0.42</v>
      </c>
      <c r="P902">
        <f t="shared" si="99"/>
        <v>2500</v>
      </c>
      <c r="Q902" t="str">
        <f t="shared" si="101"/>
        <v>music</v>
      </c>
      <c r="R902" t="str">
        <f t="shared" si="102"/>
        <v>jazz</v>
      </c>
      <c r="S902" s="12">
        <f t="shared" si="103"/>
        <v>42429.84956018519</v>
      </c>
      <c r="T902" s="12">
        <f t="shared" si="104"/>
        <v>42459.807893518519</v>
      </c>
      <c r="U902" s="14" t="str">
        <f t="shared" si="105"/>
        <v>Feb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100"/>
        <v>0</v>
      </c>
      <c r="P903" t="e">
        <f t="shared" si="99"/>
        <v>#DIV/0!</v>
      </c>
      <c r="Q903" t="str">
        <f t="shared" si="101"/>
        <v>music</v>
      </c>
      <c r="R903" t="str">
        <f t="shared" si="102"/>
        <v>jazz</v>
      </c>
      <c r="S903" s="12">
        <f t="shared" si="103"/>
        <v>40291.81150462963</v>
      </c>
      <c r="T903" s="12">
        <f t="shared" si="104"/>
        <v>40337.799305555556</v>
      </c>
      <c r="U903" s="14" t="str">
        <f t="shared" si="105"/>
        <v>Apr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100"/>
        <v>0.3</v>
      </c>
      <c r="P904">
        <f t="shared" si="99"/>
        <v>10000</v>
      </c>
      <c r="Q904" t="str">
        <f t="shared" si="101"/>
        <v>music</v>
      </c>
      <c r="R904" t="str">
        <f t="shared" si="102"/>
        <v>jazz</v>
      </c>
      <c r="S904" s="12">
        <f t="shared" si="103"/>
        <v>41829.965532407405</v>
      </c>
      <c r="T904" s="12">
        <f t="shared" si="104"/>
        <v>41881.645833333336</v>
      </c>
      <c r="U904" s="14" t="str">
        <f t="shared" si="105"/>
        <v>Jul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100"/>
        <v>3.2</v>
      </c>
      <c r="P905">
        <f t="shared" si="99"/>
        <v>1250</v>
      </c>
      <c r="Q905" t="str">
        <f t="shared" si="101"/>
        <v>music</v>
      </c>
      <c r="R905" t="str">
        <f t="shared" si="102"/>
        <v>jazz</v>
      </c>
      <c r="S905" s="12">
        <f t="shared" si="103"/>
        <v>41149.796064814815</v>
      </c>
      <c r="T905" s="12">
        <f t="shared" si="104"/>
        <v>41175.100694444445</v>
      </c>
      <c r="U905" s="14" t="str">
        <f t="shared" si="105"/>
        <v>Aug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100"/>
        <v>0.30199999999999999</v>
      </c>
      <c r="P906">
        <f t="shared" si="99"/>
        <v>16666.666666666668</v>
      </c>
      <c r="Q906" t="str">
        <f t="shared" si="101"/>
        <v>music</v>
      </c>
      <c r="R906" t="str">
        <f t="shared" si="102"/>
        <v>jazz</v>
      </c>
      <c r="S906" s="12">
        <f t="shared" si="103"/>
        <v>42342.080289351856</v>
      </c>
      <c r="T906" s="12">
        <f t="shared" si="104"/>
        <v>42372.080289351856</v>
      </c>
      <c r="U906" s="14" t="str">
        <f t="shared" si="105"/>
        <v>Dec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100"/>
        <v>3.0153846153846153</v>
      </c>
      <c r="P907">
        <f t="shared" si="99"/>
        <v>1083.3333333333333</v>
      </c>
      <c r="Q907" t="str">
        <f t="shared" si="101"/>
        <v>music</v>
      </c>
      <c r="R907" t="str">
        <f t="shared" si="102"/>
        <v>jazz</v>
      </c>
      <c r="S907" s="12">
        <f t="shared" si="103"/>
        <v>40507.239884259259</v>
      </c>
      <c r="T907" s="12">
        <f t="shared" si="104"/>
        <v>40567.239884259259</v>
      </c>
      <c r="U907" s="14" t="str">
        <f t="shared" si="105"/>
        <v>Nov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100"/>
        <v>0</v>
      </c>
      <c r="P908" t="e">
        <f t="shared" si="99"/>
        <v>#DIV/0!</v>
      </c>
      <c r="Q908" t="str">
        <f t="shared" si="101"/>
        <v>music</v>
      </c>
      <c r="R908" t="str">
        <f t="shared" si="102"/>
        <v>jazz</v>
      </c>
      <c r="S908" s="12">
        <f t="shared" si="103"/>
        <v>41681.189699074072</v>
      </c>
      <c r="T908" s="12">
        <f t="shared" si="104"/>
        <v>41711.148032407407</v>
      </c>
      <c r="U908" s="14" t="str">
        <f t="shared" si="105"/>
        <v>Feb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100"/>
        <v>0</v>
      </c>
      <c r="P909" t="e">
        <f t="shared" si="99"/>
        <v>#DIV/0!</v>
      </c>
      <c r="Q909" t="str">
        <f t="shared" si="101"/>
        <v>music</v>
      </c>
      <c r="R909" t="str">
        <f t="shared" si="102"/>
        <v>jazz</v>
      </c>
      <c r="S909" s="12">
        <f t="shared" si="103"/>
        <v>40767.192395833335</v>
      </c>
      <c r="T909" s="12">
        <f t="shared" si="104"/>
        <v>40797.192395833335</v>
      </c>
      <c r="U909" s="14" t="str">
        <f t="shared" si="105"/>
        <v>Aug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100"/>
        <v>0</v>
      </c>
      <c r="P910" t="e">
        <f t="shared" si="99"/>
        <v>#DIV/0!</v>
      </c>
      <c r="Q910" t="str">
        <f t="shared" si="101"/>
        <v>music</v>
      </c>
      <c r="R910" t="str">
        <f t="shared" si="102"/>
        <v>jazz</v>
      </c>
      <c r="S910" s="12">
        <f t="shared" si="103"/>
        <v>40340.801562499997</v>
      </c>
      <c r="T910" s="12">
        <f t="shared" si="104"/>
        <v>40386.207638888889</v>
      </c>
      <c r="U910" s="14" t="str">
        <f t="shared" si="105"/>
        <v>Jun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100"/>
        <v>3.25</v>
      </c>
      <c r="P911">
        <f t="shared" si="99"/>
        <v>2000</v>
      </c>
      <c r="Q911" t="str">
        <f t="shared" si="101"/>
        <v>music</v>
      </c>
      <c r="R911" t="str">
        <f t="shared" si="102"/>
        <v>jazz</v>
      </c>
      <c r="S911" s="12">
        <f t="shared" si="103"/>
        <v>41081.69027777778</v>
      </c>
      <c r="T911" s="12">
        <f t="shared" si="104"/>
        <v>41113.166666666664</v>
      </c>
      <c r="U911" s="14" t="str">
        <f t="shared" si="105"/>
        <v>Jun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100"/>
        <v>22.363636363636363</v>
      </c>
      <c r="P912">
        <f t="shared" si="99"/>
        <v>110</v>
      </c>
      <c r="Q912" t="str">
        <f t="shared" si="101"/>
        <v>music</v>
      </c>
      <c r="R912" t="str">
        <f t="shared" si="102"/>
        <v>jazz</v>
      </c>
      <c r="S912" s="12">
        <f t="shared" si="103"/>
        <v>42737.545358796298</v>
      </c>
      <c r="T912" s="12">
        <f t="shared" si="104"/>
        <v>42797.545358796298</v>
      </c>
      <c r="U912" s="14" t="str">
        <f t="shared" si="105"/>
        <v>Jan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100"/>
        <v>0</v>
      </c>
      <c r="P913" t="e">
        <f t="shared" si="99"/>
        <v>#DIV/0!</v>
      </c>
      <c r="Q913" t="str">
        <f t="shared" si="101"/>
        <v>music</v>
      </c>
      <c r="R913" t="str">
        <f t="shared" si="102"/>
        <v>jazz</v>
      </c>
      <c r="S913" s="12">
        <f t="shared" si="103"/>
        <v>41642.005150462966</v>
      </c>
      <c r="T913" s="12">
        <f t="shared" si="104"/>
        <v>41663.005150462966</v>
      </c>
      <c r="U913" s="14" t="str">
        <f t="shared" si="105"/>
        <v>Jan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100"/>
        <v>0.85714285714285721</v>
      </c>
      <c r="P914">
        <f t="shared" si="99"/>
        <v>1750</v>
      </c>
      <c r="Q914" t="str">
        <f t="shared" si="101"/>
        <v>music</v>
      </c>
      <c r="R914" t="str">
        <f t="shared" si="102"/>
        <v>jazz</v>
      </c>
      <c r="S914" s="12">
        <f t="shared" si="103"/>
        <v>41194.109340277777</v>
      </c>
      <c r="T914" s="12">
        <f t="shared" si="104"/>
        <v>41254.151006944441</v>
      </c>
      <c r="U914" s="14" t="str">
        <f t="shared" si="105"/>
        <v>Oct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100"/>
        <v>6.6066666666666665</v>
      </c>
      <c r="P915">
        <f t="shared" si="99"/>
        <v>1250</v>
      </c>
      <c r="Q915" t="str">
        <f t="shared" si="101"/>
        <v>music</v>
      </c>
      <c r="R915" t="str">
        <f t="shared" si="102"/>
        <v>jazz</v>
      </c>
      <c r="S915" s="12">
        <f t="shared" si="103"/>
        <v>41004.139108796298</v>
      </c>
      <c r="T915" s="12">
        <f t="shared" si="104"/>
        <v>41034.139108796298</v>
      </c>
      <c r="U915" s="14" t="str">
        <f t="shared" si="105"/>
        <v>Apr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100"/>
        <v>0</v>
      </c>
      <c r="P916" t="e">
        <f t="shared" si="99"/>
        <v>#DIV/0!</v>
      </c>
      <c r="Q916" t="str">
        <f t="shared" si="101"/>
        <v>music</v>
      </c>
      <c r="R916" t="str">
        <f t="shared" si="102"/>
        <v>jazz</v>
      </c>
      <c r="S916" s="12">
        <f t="shared" si="103"/>
        <v>41116.763275462967</v>
      </c>
      <c r="T916" s="12">
        <f t="shared" si="104"/>
        <v>41146.763275462967</v>
      </c>
      <c r="U916" s="14" t="str">
        <f t="shared" si="105"/>
        <v>Jul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100"/>
        <v>5.7692307692307692</v>
      </c>
      <c r="P917">
        <f t="shared" si="99"/>
        <v>722.22222222222217</v>
      </c>
      <c r="Q917" t="str">
        <f t="shared" si="101"/>
        <v>music</v>
      </c>
      <c r="R917" t="str">
        <f t="shared" si="102"/>
        <v>jazz</v>
      </c>
      <c r="S917" s="12">
        <f t="shared" si="103"/>
        <v>40937.679560185185</v>
      </c>
      <c r="T917" s="12">
        <f t="shared" si="104"/>
        <v>40969.207638888889</v>
      </c>
      <c r="U917" s="14" t="str">
        <f t="shared" si="105"/>
        <v>Jan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100"/>
        <v>0</v>
      </c>
      <c r="P918" t="e">
        <f t="shared" si="99"/>
        <v>#DIV/0!</v>
      </c>
      <c r="Q918" t="str">
        <f t="shared" si="101"/>
        <v>music</v>
      </c>
      <c r="R918" t="str">
        <f t="shared" si="102"/>
        <v>jazz</v>
      </c>
      <c r="S918" s="12">
        <f t="shared" si="103"/>
        <v>40434.853402777779</v>
      </c>
      <c r="T918" s="12">
        <f t="shared" si="104"/>
        <v>40473.208333333336</v>
      </c>
      <c r="U918" s="14" t="str">
        <f t="shared" si="105"/>
        <v>Sep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100"/>
        <v>0.6</v>
      </c>
      <c r="P919">
        <f t="shared" si="99"/>
        <v>5000</v>
      </c>
      <c r="Q919" t="str">
        <f t="shared" si="101"/>
        <v>music</v>
      </c>
      <c r="R919" t="str">
        <f t="shared" si="102"/>
        <v>jazz</v>
      </c>
      <c r="S919" s="12">
        <f t="shared" si="103"/>
        <v>41802.94363425926</v>
      </c>
      <c r="T919" s="12">
        <f t="shared" si="104"/>
        <v>41834.104166666664</v>
      </c>
      <c r="U919" s="14" t="str">
        <f t="shared" si="105"/>
        <v>Jun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100"/>
        <v>5.0256410256410255</v>
      </c>
      <c r="P920">
        <f t="shared" si="99"/>
        <v>390</v>
      </c>
      <c r="Q920" t="str">
        <f t="shared" si="101"/>
        <v>music</v>
      </c>
      <c r="R920" t="str">
        <f t="shared" si="102"/>
        <v>jazz</v>
      </c>
      <c r="S920" s="12">
        <f t="shared" si="103"/>
        <v>41944.916215277779</v>
      </c>
      <c r="T920" s="12">
        <f t="shared" si="104"/>
        <v>41974.957881944443</v>
      </c>
      <c r="U920" s="14" t="str">
        <f t="shared" si="105"/>
        <v>Nov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100"/>
        <v>0.5</v>
      </c>
      <c r="P921">
        <f t="shared" si="99"/>
        <v>20000</v>
      </c>
      <c r="Q921" t="str">
        <f t="shared" si="101"/>
        <v>music</v>
      </c>
      <c r="R921" t="str">
        <f t="shared" si="102"/>
        <v>jazz</v>
      </c>
      <c r="S921" s="12">
        <f t="shared" si="103"/>
        <v>41227.641724537039</v>
      </c>
      <c r="T921" s="12">
        <f t="shared" si="104"/>
        <v>41262.641724537039</v>
      </c>
      <c r="U921" s="14" t="str">
        <f t="shared" si="105"/>
        <v>Nov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100"/>
        <v>0</v>
      </c>
      <c r="P922" t="e">
        <f t="shared" si="99"/>
        <v>#DIV/0!</v>
      </c>
      <c r="Q922" t="str">
        <f t="shared" si="101"/>
        <v>music</v>
      </c>
      <c r="R922" t="str">
        <f t="shared" si="102"/>
        <v>jazz</v>
      </c>
      <c r="S922" s="12">
        <f t="shared" si="103"/>
        <v>41562.67155092593</v>
      </c>
      <c r="T922" s="12">
        <f t="shared" si="104"/>
        <v>41592.713217592594</v>
      </c>
      <c r="U922" s="14" t="str">
        <f t="shared" si="105"/>
        <v>Oct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100"/>
        <v>30.9</v>
      </c>
      <c r="P923">
        <f t="shared" si="99"/>
        <v>750</v>
      </c>
      <c r="Q923" t="str">
        <f t="shared" si="101"/>
        <v>music</v>
      </c>
      <c r="R923" t="str">
        <f t="shared" si="102"/>
        <v>jazz</v>
      </c>
      <c r="S923" s="12">
        <f t="shared" si="103"/>
        <v>40847.171018518515</v>
      </c>
      <c r="T923" s="12">
        <f t="shared" si="104"/>
        <v>40889.212685185186</v>
      </c>
      <c r="U923" s="14" t="str">
        <f t="shared" si="105"/>
        <v>Oct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100"/>
        <v>21.037037037037038</v>
      </c>
      <c r="P924">
        <f t="shared" si="99"/>
        <v>900</v>
      </c>
      <c r="Q924" t="str">
        <f t="shared" si="101"/>
        <v>music</v>
      </c>
      <c r="R924" t="str">
        <f t="shared" si="102"/>
        <v>jazz</v>
      </c>
      <c r="S924" s="12">
        <f t="shared" si="103"/>
        <v>41878.530011574076</v>
      </c>
      <c r="T924" s="12">
        <f t="shared" si="104"/>
        <v>41913.530011574076</v>
      </c>
      <c r="U924" s="14" t="str">
        <f t="shared" si="105"/>
        <v>Aug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100"/>
        <v>2.1999999999999997</v>
      </c>
      <c r="P925">
        <f t="shared" si="99"/>
        <v>2500</v>
      </c>
      <c r="Q925" t="str">
        <f t="shared" si="101"/>
        <v>music</v>
      </c>
      <c r="R925" t="str">
        <f t="shared" si="102"/>
        <v>jazz</v>
      </c>
      <c r="S925" s="12">
        <f t="shared" si="103"/>
        <v>41934.959756944445</v>
      </c>
      <c r="T925" s="12">
        <f t="shared" si="104"/>
        <v>41965.001423611116</v>
      </c>
      <c r="U925" s="14" t="str">
        <f t="shared" si="105"/>
        <v>Oct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100"/>
        <v>10.9</v>
      </c>
      <c r="P926">
        <f t="shared" si="99"/>
        <v>200</v>
      </c>
      <c r="Q926" t="str">
        <f t="shared" si="101"/>
        <v>music</v>
      </c>
      <c r="R926" t="str">
        <f t="shared" si="102"/>
        <v>jazz</v>
      </c>
      <c r="S926" s="12">
        <f t="shared" si="103"/>
        <v>41288.942928240744</v>
      </c>
      <c r="T926" s="12">
        <f t="shared" si="104"/>
        <v>41318.942928240744</v>
      </c>
      <c r="U926" s="14" t="str">
        <f t="shared" si="105"/>
        <v>Jan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100"/>
        <v>2.666666666666667</v>
      </c>
      <c r="P927">
        <f t="shared" si="99"/>
        <v>1200</v>
      </c>
      <c r="Q927" t="str">
        <f t="shared" si="101"/>
        <v>music</v>
      </c>
      <c r="R927" t="str">
        <f t="shared" si="102"/>
        <v>jazz</v>
      </c>
      <c r="S927" s="12">
        <f t="shared" si="103"/>
        <v>41575.880914351852</v>
      </c>
      <c r="T927" s="12">
        <f t="shared" si="104"/>
        <v>41605.922581018516</v>
      </c>
      <c r="U927" s="14" t="str">
        <f t="shared" si="105"/>
        <v>Oct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100"/>
        <v>0</v>
      </c>
      <c r="P928" t="e">
        <f t="shared" si="99"/>
        <v>#DIV/0!</v>
      </c>
      <c r="Q928" t="str">
        <f t="shared" si="101"/>
        <v>music</v>
      </c>
      <c r="R928" t="str">
        <f t="shared" si="102"/>
        <v>jazz</v>
      </c>
      <c r="S928" s="12">
        <f t="shared" si="103"/>
        <v>40338.02002314815</v>
      </c>
      <c r="T928" s="12">
        <f t="shared" si="104"/>
        <v>40367.944444444445</v>
      </c>
      <c r="U928" s="14" t="str">
        <f t="shared" si="105"/>
        <v>Jun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100"/>
        <v>0</v>
      </c>
      <c r="P929" t="e">
        <f t="shared" si="99"/>
        <v>#DIV/0!</v>
      </c>
      <c r="Q929" t="str">
        <f t="shared" si="101"/>
        <v>music</v>
      </c>
      <c r="R929" t="str">
        <f t="shared" si="102"/>
        <v>jazz</v>
      </c>
      <c r="S929" s="12">
        <f t="shared" si="103"/>
        <v>41013.822858796295</v>
      </c>
      <c r="T929" s="12">
        <f t="shared" si="104"/>
        <v>41043.822858796295</v>
      </c>
      <c r="U929" s="14" t="str">
        <f t="shared" si="105"/>
        <v>Apr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100"/>
        <v>10.86206896551724</v>
      </c>
      <c r="P930">
        <f t="shared" si="99"/>
        <v>517.85714285714289</v>
      </c>
      <c r="Q930" t="str">
        <f t="shared" si="101"/>
        <v>music</v>
      </c>
      <c r="R930" t="str">
        <f t="shared" si="102"/>
        <v>jazz</v>
      </c>
      <c r="S930" s="12">
        <f t="shared" si="103"/>
        <v>41180.86241898148</v>
      </c>
      <c r="T930" s="12">
        <f t="shared" si="104"/>
        <v>41231</v>
      </c>
      <c r="U930" s="14" t="str">
        <f t="shared" si="105"/>
        <v>Sep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100"/>
        <v>0</v>
      </c>
      <c r="P931" t="e">
        <f t="shared" si="99"/>
        <v>#DIV/0!</v>
      </c>
      <c r="Q931" t="str">
        <f t="shared" si="101"/>
        <v>music</v>
      </c>
      <c r="R931" t="str">
        <f t="shared" si="102"/>
        <v>jazz</v>
      </c>
      <c r="S931" s="12">
        <f t="shared" si="103"/>
        <v>40978.238067129627</v>
      </c>
      <c r="T931" s="12">
        <f t="shared" si="104"/>
        <v>41008.196400462963</v>
      </c>
      <c r="U931" s="14" t="str">
        <f t="shared" si="105"/>
        <v>Mar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100"/>
        <v>38.333333333333336</v>
      </c>
      <c r="P932">
        <f t="shared" si="99"/>
        <v>180</v>
      </c>
      <c r="Q932" t="str">
        <f t="shared" si="101"/>
        <v>music</v>
      </c>
      <c r="R932" t="str">
        <f t="shared" si="102"/>
        <v>jazz</v>
      </c>
      <c r="S932" s="12">
        <f t="shared" si="103"/>
        <v>40312.915578703702</v>
      </c>
      <c r="T932" s="12">
        <f t="shared" si="104"/>
        <v>40354.897222222222</v>
      </c>
      <c r="U932" s="14" t="str">
        <f t="shared" si="105"/>
        <v>May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100"/>
        <v>6.5500000000000007</v>
      </c>
      <c r="P933">
        <f t="shared" si="99"/>
        <v>285.71428571428572</v>
      </c>
      <c r="Q933" t="str">
        <f t="shared" si="101"/>
        <v>music</v>
      </c>
      <c r="R933" t="str">
        <f t="shared" si="102"/>
        <v>jazz</v>
      </c>
      <c r="S933" s="12">
        <f t="shared" si="103"/>
        <v>41680.359976851854</v>
      </c>
      <c r="T933" s="12">
        <f t="shared" si="104"/>
        <v>41714.916666666664</v>
      </c>
      <c r="U933" s="14" t="str">
        <f t="shared" si="105"/>
        <v>Feb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100"/>
        <v>14.536842105263158</v>
      </c>
      <c r="P934">
        <f t="shared" si="99"/>
        <v>316.66666666666669</v>
      </c>
      <c r="Q934" t="str">
        <f t="shared" si="101"/>
        <v>music</v>
      </c>
      <c r="R934" t="str">
        <f t="shared" si="102"/>
        <v>jazz</v>
      </c>
      <c r="S934" s="12">
        <f t="shared" si="103"/>
        <v>41310.969270833331</v>
      </c>
      <c r="T934" s="12">
        <f t="shared" si="104"/>
        <v>41355.927604166667</v>
      </c>
      <c r="U934" s="14" t="str">
        <f t="shared" si="105"/>
        <v>Feb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100"/>
        <v>6</v>
      </c>
      <c r="P935">
        <f t="shared" si="99"/>
        <v>1000</v>
      </c>
      <c r="Q935" t="str">
        <f t="shared" si="101"/>
        <v>music</v>
      </c>
      <c r="R935" t="str">
        <f t="shared" si="102"/>
        <v>jazz</v>
      </c>
      <c r="S935" s="12">
        <f t="shared" si="103"/>
        <v>41711.169085648151</v>
      </c>
      <c r="T935" s="12">
        <f t="shared" si="104"/>
        <v>41771.169085648151</v>
      </c>
      <c r="U935" s="14" t="str">
        <f t="shared" si="105"/>
        <v>Mar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100"/>
        <v>30.4</v>
      </c>
      <c r="P936">
        <f t="shared" ref="P936:P999" si="106">D936 / L936</f>
        <v>166.66666666666666</v>
      </c>
      <c r="Q936" t="str">
        <f t="shared" si="101"/>
        <v>music</v>
      </c>
      <c r="R936" t="str">
        <f t="shared" si="102"/>
        <v>jazz</v>
      </c>
      <c r="S936" s="12">
        <f t="shared" si="103"/>
        <v>41733.737083333333</v>
      </c>
      <c r="T936" s="12">
        <f t="shared" si="104"/>
        <v>41763.25</v>
      </c>
      <c r="U936" s="14" t="str">
        <f t="shared" si="105"/>
        <v>Apr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100"/>
        <v>1.4285714285714286</v>
      </c>
      <c r="P937">
        <f t="shared" si="106"/>
        <v>1750</v>
      </c>
      <c r="Q937" t="str">
        <f t="shared" si="101"/>
        <v>music</v>
      </c>
      <c r="R937" t="str">
        <f t="shared" si="102"/>
        <v>jazz</v>
      </c>
      <c r="S937" s="12">
        <f t="shared" si="103"/>
        <v>42368.333668981482</v>
      </c>
      <c r="T937" s="12">
        <f t="shared" si="104"/>
        <v>42398.333668981482</v>
      </c>
      <c r="U937" s="14" t="str">
        <f t="shared" si="105"/>
        <v>Dec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100"/>
        <v>0</v>
      </c>
      <c r="P938" t="e">
        <f t="shared" si="106"/>
        <v>#DIV/0!</v>
      </c>
      <c r="Q938" t="str">
        <f t="shared" si="101"/>
        <v>music</v>
      </c>
      <c r="R938" t="str">
        <f t="shared" si="102"/>
        <v>jazz</v>
      </c>
      <c r="S938" s="12">
        <f t="shared" si="103"/>
        <v>40883.024178240739</v>
      </c>
      <c r="T938" s="12">
        <f t="shared" si="104"/>
        <v>40926.833333333336</v>
      </c>
      <c r="U938" s="14" t="str">
        <f t="shared" si="105"/>
        <v>Dec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100"/>
        <v>1.1428571428571428</v>
      </c>
      <c r="P939">
        <f t="shared" si="106"/>
        <v>1750</v>
      </c>
      <c r="Q939" t="str">
        <f t="shared" si="101"/>
        <v>music</v>
      </c>
      <c r="R939" t="str">
        <f t="shared" si="102"/>
        <v>jazz</v>
      </c>
      <c r="S939" s="12">
        <f t="shared" si="103"/>
        <v>41551.798113425924</v>
      </c>
      <c r="T939" s="12">
        <f t="shared" si="104"/>
        <v>41581.839780092596</v>
      </c>
      <c r="U939" s="14" t="str">
        <f t="shared" si="105"/>
        <v>Oct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100"/>
        <v>0.35714285714285715</v>
      </c>
      <c r="P940">
        <f t="shared" si="106"/>
        <v>7000</v>
      </c>
      <c r="Q940" t="str">
        <f t="shared" si="101"/>
        <v>music</v>
      </c>
      <c r="R940" t="str">
        <f t="shared" si="102"/>
        <v>jazz</v>
      </c>
      <c r="S940" s="12">
        <f t="shared" si="103"/>
        <v>41124.479722222226</v>
      </c>
      <c r="T940" s="12">
        <f t="shared" si="104"/>
        <v>41154.479722222226</v>
      </c>
      <c r="U940" s="14" t="str">
        <f t="shared" si="105"/>
        <v>Aug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100"/>
        <v>1.4545454545454546</v>
      </c>
      <c r="P941">
        <f t="shared" si="106"/>
        <v>1375</v>
      </c>
      <c r="Q941" t="str">
        <f t="shared" si="101"/>
        <v>music</v>
      </c>
      <c r="R941" t="str">
        <f t="shared" si="102"/>
        <v>jazz</v>
      </c>
      <c r="S941" s="12">
        <f t="shared" si="103"/>
        <v>41416.763171296298</v>
      </c>
      <c r="T941" s="12">
        <f t="shared" si="104"/>
        <v>41455.831944444442</v>
      </c>
      <c r="U941" s="14" t="str">
        <f t="shared" si="105"/>
        <v>May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100"/>
        <v>17.155555555555555</v>
      </c>
      <c r="P942">
        <f t="shared" si="106"/>
        <v>642.85714285714289</v>
      </c>
      <c r="Q942" t="str">
        <f t="shared" si="101"/>
        <v>technology</v>
      </c>
      <c r="R942" t="str">
        <f t="shared" si="102"/>
        <v>wearables</v>
      </c>
      <c r="S942" s="12">
        <f t="shared" si="103"/>
        <v>42182.008402777778</v>
      </c>
      <c r="T942" s="12">
        <f t="shared" si="104"/>
        <v>42227.008402777778</v>
      </c>
      <c r="U942" s="14" t="str">
        <f t="shared" si="105"/>
        <v>Jun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100"/>
        <v>2.3220000000000001</v>
      </c>
      <c r="P943">
        <f t="shared" si="106"/>
        <v>1612.9032258064517</v>
      </c>
      <c r="Q943" t="str">
        <f t="shared" si="101"/>
        <v>technology</v>
      </c>
      <c r="R943" t="str">
        <f t="shared" si="102"/>
        <v>wearables</v>
      </c>
      <c r="S943" s="12">
        <f t="shared" si="103"/>
        <v>42746.096585648149</v>
      </c>
      <c r="T943" s="12">
        <f t="shared" si="104"/>
        <v>42776.096585648149</v>
      </c>
      <c r="U943" s="14" t="str">
        <f t="shared" si="105"/>
        <v>Jan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100"/>
        <v>8.9066666666666663</v>
      </c>
      <c r="P944">
        <f t="shared" si="106"/>
        <v>468.75</v>
      </c>
      <c r="Q944" t="str">
        <f t="shared" si="101"/>
        <v>technology</v>
      </c>
      <c r="R944" t="str">
        <f t="shared" si="102"/>
        <v>wearables</v>
      </c>
      <c r="S944" s="12">
        <f t="shared" si="103"/>
        <v>42382.843287037031</v>
      </c>
      <c r="T944" s="12">
        <f t="shared" si="104"/>
        <v>42418.843287037031</v>
      </c>
      <c r="U944" s="14" t="str">
        <f t="shared" si="105"/>
        <v>Jan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100"/>
        <v>9.6333333333333346</v>
      </c>
      <c r="P945">
        <f t="shared" si="106"/>
        <v>250</v>
      </c>
      <c r="Q945" t="str">
        <f t="shared" si="101"/>
        <v>technology</v>
      </c>
      <c r="R945" t="str">
        <f t="shared" si="102"/>
        <v>wearables</v>
      </c>
      <c r="S945" s="12">
        <f t="shared" si="103"/>
        <v>42673.66788194445</v>
      </c>
      <c r="T945" s="12">
        <f t="shared" si="104"/>
        <v>42703.709548611107</v>
      </c>
      <c r="U945" s="14" t="str">
        <f t="shared" si="105"/>
        <v>Oct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100"/>
        <v>13.325999999999999</v>
      </c>
      <c r="P946">
        <f t="shared" si="106"/>
        <v>520.83333333333337</v>
      </c>
      <c r="Q946" t="str">
        <f t="shared" si="101"/>
        <v>technology</v>
      </c>
      <c r="R946" t="str">
        <f t="shared" si="102"/>
        <v>wearables</v>
      </c>
      <c r="S946" s="12">
        <f t="shared" si="103"/>
        <v>42444.583912037036</v>
      </c>
      <c r="T946" s="12">
        <f t="shared" si="104"/>
        <v>42478.583333333328</v>
      </c>
      <c r="U946" s="14" t="str">
        <f t="shared" si="105"/>
        <v>Mar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100"/>
        <v>2.484</v>
      </c>
      <c r="P947">
        <f t="shared" si="106"/>
        <v>6250</v>
      </c>
      <c r="Q947" t="str">
        <f t="shared" si="101"/>
        <v>technology</v>
      </c>
      <c r="R947" t="str">
        <f t="shared" si="102"/>
        <v>wearables</v>
      </c>
      <c r="S947" s="12">
        <f t="shared" si="103"/>
        <v>42732.872986111113</v>
      </c>
      <c r="T947" s="12">
        <f t="shared" si="104"/>
        <v>42784.999305555553</v>
      </c>
      <c r="U947" s="14" t="str">
        <f t="shared" si="105"/>
        <v>Dec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100"/>
        <v>1.9066666666666665</v>
      </c>
      <c r="P948">
        <f t="shared" si="106"/>
        <v>3000</v>
      </c>
      <c r="Q948" t="str">
        <f t="shared" si="101"/>
        <v>technology</v>
      </c>
      <c r="R948" t="str">
        <f t="shared" si="102"/>
        <v>wearables</v>
      </c>
      <c r="S948" s="12">
        <f t="shared" si="103"/>
        <v>42592.750555555554</v>
      </c>
      <c r="T948" s="12">
        <f t="shared" si="104"/>
        <v>42622.750555555554</v>
      </c>
      <c r="U948" s="14" t="str">
        <f t="shared" si="105"/>
        <v>Aug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100"/>
        <v>0</v>
      </c>
      <c r="P949" t="e">
        <f t="shared" si="106"/>
        <v>#DIV/0!</v>
      </c>
      <c r="Q949" t="str">
        <f t="shared" si="101"/>
        <v>technology</v>
      </c>
      <c r="R949" t="str">
        <f t="shared" si="102"/>
        <v>wearables</v>
      </c>
      <c r="S949" s="12">
        <f t="shared" si="103"/>
        <v>42491.781319444446</v>
      </c>
      <c r="T949" s="12">
        <f t="shared" si="104"/>
        <v>42551.781319444446</v>
      </c>
      <c r="U949" s="14" t="str">
        <f t="shared" si="105"/>
        <v>May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100"/>
        <v>12</v>
      </c>
      <c r="P950">
        <f t="shared" si="106"/>
        <v>500</v>
      </c>
      <c r="Q950" t="str">
        <f t="shared" si="101"/>
        <v>technology</v>
      </c>
      <c r="R950" t="str">
        <f t="shared" si="102"/>
        <v>wearables</v>
      </c>
      <c r="S950" s="12">
        <f t="shared" si="103"/>
        <v>42411.828287037039</v>
      </c>
      <c r="T950" s="12">
        <f t="shared" si="104"/>
        <v>42441.828287037039</v>
      </c>
      <c r="U950" s="14" t="str">
        <f t="shared" si="105"/>
        <v>Feb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100"/>
        <v>1.365</v>
      </c>
      <c r="P951">
        <f t="shared" si="106"/>
        <v>2857.1428571428573</v>
      </c>
      <c r="Q951" t="str">
        <f t="shared" si="101"/>
        <v>technology</v>
      </c>
      <c r="R951" t="str">
        <f t="shared" si="102"/>
        <v>wearables</v>
      </c>
      <c r="S951" s="12">
        <f t="shared" si="103"/>
        <v>42361.043703703705</v>
      </c>
      <c r="T951" s="12">
        <f t="shared" si="104"/>
        <v>42421.043703703705</v>
      </c>
      <c r="U951" s="14" t="str">
        <f t="shared" si="105"/>
        <v>Dec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100"/>
        <v>28.04</v>
      </c>
      <c r="P952">
        <f t="shared" si="106"/>
        <v>208.33333333333334</v>
      </c>
      <c r="Q952" t="str">
        <f t="shared" si="101"/>
        <v>technology</v>
      </c>
      <c r="R952" t="str">
        <f t="shared" si="102"/>
        <v>wearables</v>
      </c>
      <c r="S952" s="12">
        <f t="shared" si="103"/>
        <v>42356.750706018516</v>
      </c>
      <c r="T952" s="12">
        <f t="shared" si="104"/>
        <v>42386.750706018516</v>
      </c>
      <c r="U952" s="14" t="str">
        <f t="shared" si="105"/>
        <v>Dec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100"/>
        <v>38.39</v>
      </c>
      <c r="P953">
        <f t="shared" si="106"/>
        <v>413.22314049586777</v>
      </c>
      <c r="Q953" t="str">
        <f t="shared" si="101"/>
        <v>technology</v>
      </c>
      <c r="R953" t="str">
        <f t="shared" si="102"/>
        <v>wearables</v>
      </c>
      <c r="S953" s="12">
        <f t="shared" si="103"/>
        <v>42480.653611111105</v>
      </c>
      <c r="T953" s="12">
        <f t="shared" si="104"/>
        <v>42525.653611111105</v>
      </c>
      <c r="U953" s="14" t="str">
        <f t="shared" si="105"/>
        <v>Apr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100"/>
        <v>39.942857142857143</v>
      </c>
      <c r="P954">
        <f t="shared" si="106"/>
        <v>250</v>
      </c>
      <c r="Q954" t="str">
        <f t="shared" si="101"/>
        <v>technology</v>
      </c>
      <c r="R954" t="str">
        <f t="shared" si="102"/>
        <v>wearables</v>
      </c>
      <c r="S954" s="12">
        <f t="shared" si="103"/>
        <v>42662.613564814819</v>
      </c>
      <c r="T954" s="12">
        <f t="shared" si="104"/>
        <v>42692.655231481483</v>
      </c>
      <c r="U954" s="14" t="str">
        <f t="shared" si="105"/>
        <v>Oct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100"/>
        <v>0.84</v>
      </c>
      <c r="P955">
        <f t="shared" si="106"/>
        <v>3000</v>
      </c>
      <c r="Q955" t="str">
        <f t="shared" si="101"/>
        <v>technology</v>
      </c>
      <c r="R955" t="str">
        <f t="shared" si="102"/>
        <v>wearables</v>
      </c>
      <c r="S955" s="12">
        <f t="shared" si="103"/>
        <v>41999.164340277777</v>
      </c>
      <c r="T955" s="12">
        <f t="shared" si="104"/>
        <v>42029.164340277777</v>
      </c>
      <c r="U955" s="14" t="str">
        <f t="shared" si="105"/>
        <v>Dec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100"/>
        <v>43.406666666666666</v>
      </c>
      <c r="P956">
        <f t="shared" si="106"/>
        <v>205.47945205479451</v>
      </c>
      <c r="Q956" t="str">
        <f t="shared" si="101"/>
        <v>technology</v>
      </c>
      <c r="R956" t="str">
        <f t="shared" si="102"/>
        <v>wearables</v>
      </c>
      <c r="S956" s="12">
        <f t="shared" si="103"/>
        <v>42194.833784722221</v>
      </c>
      <c r="T956" s="12">
        <f t="shared" si="104"/>
        <v>42236.833784722221</v>
      </c>
      <c r="U956" s="14" t="str">
        <f t="shared" si="105"/>
        <v>Jul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100"/>
        <v>5.6613333333333333</v>
      </c>
      <c r="P957">
        <f t="shared" si="106"/>
        <v>3225.8064516129034</v>
      </c>
      <c r="Q957" t="str">
        <f t="shared" si="101"/>
        <v>technology</v>
      </c>
      <c r="R957" t="str">
        <f t="shared" si="102"/>
        <v>wearables</v>
      </c>
      <c r="S957" s="12">
        <f t="shared" si="103"/>
        <v>42586.295138888891</v>
      </c>
      <c r="T957" s="12">
        <f t="shared" si="104"/>
        <v>42626.295138888891</v>
      </c>
      <c r="U957" s="14" t="str">
        <f t="shared" si="105"/>
        <v>Aug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100"/>
        <v>1.722</v>
      </c>
      <c r="P958">
        <f t="shared" si="106"/>
        <v>2941.1764705882351</v>
      </c>
      <c r="Q958" t="str">
        <f t="shared" si="101"/>
        <v>technology</v>
      </c>
      <c r="R958" t="str">
        <f t="shared" si="102"/>
        <v>wearables</v>
      </c>
      <c r="S958" s="12">
        <f t="shared" si="103"/>
        <v>42060.913877314815</v>
      </c>
      <c r="T958" s="12">
        <f t="shared" si="104"/>
        <v>42120.872210648144</v>
      </c>
      <c r="U958" s="14" t="str">
        <f t="shared" si="105"/>
        <v>Feb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100"/>
        <v>1.9416666666666664</v>
      </c>
      <c r="P959">
        <f t="shared" si="106"/>
        <v>1714.2857142857142</v>
      </c>
      <c r="Q959" t="str">
        <f t="shared" si="101"/>
        <v>technology</v>
      </c>
      <c r="R959" t="str">
        <f t="shared" si="102"/>
        <v>wearables</v>
      </c>
      <c r="S959" s="12">
        <f t="shared" si="103"/>
        <v>42660.552465277782</v>
      </c>
      <c r="T959" s="12">
        <f t="shared" si="104"/>
        <v>42691.594131944439</v>
      </c>
      <c r="U959" s="14" t="str">
        <f t="shared" si="105"/>
        <v>Oct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100"/>
        <v>11.328275684711327</v>
      </c>
      <c r="P960">
        <f t="shared" si="106"/>
        <v>457.47058823529414</v>
      </c>
      <c r="Q960" t="str">
        <f t="shared" si="101"/>
        <v>technology</v>
      </c>
      <c r="R960" t="str">
        <f t="shared" si="102"/>
        <v>wearables</v>
      </c>
      <c r="S960" s="12">
        <f t="shared" si="103"/>
        <v>42082.802812499998</v>
      </c>
      <c r="T960" s="12">
        <f t="shared" si="104"/>
        <v>42104.207638888889</v>
      </c>
      <c r="U960" s="14" t="str">
        <f t="shared" si="105"/>
        <v>Mar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100"/>
        <v>38.86</v>
      </c>
      <c r="P961">
        <f t="shared" si="106"/>
        <v>292.39766081871346</v>
      </c>
      <c r="Q961" t="str">
        <f t="shared" si="101"/>
        <v>technology</v>
      </c>
      <c r="R961" t="str">
        <f t="shared" si="102"/>
        <v>wearables</v>
      </c>
      <c r="S961" s="12">
        <f t="shared" si="103"/>
        <v>41993.174363425926</v>
      </c>
      <c r="T961" s="12">
        <f t="shared" si="104"/>
        <v>42023.174363425926</v>
      </c>
      <c r="U961" s="14" t="str">
        <f t="shared" si="105"/>
        <v>Dec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100"/>
        <v>46.100628930817614</v>
      </c>
      <c r="P962">
        <f t="shared" si="106"/>
        <v>296.01063829787233</v>
      </c>
      <c r="Q962" t="str">
        <f t="shared" si="101"/>
        <v>technology</v>
      </c>
      <c r="R962" t="str">
        <f t="shared" si="102"/>
        <v>wearables</v>
      </c>
      <c r="S962" s="12">
        <f t="shared" si="103"/>
        <v>42766.626793981486</v>
      </c>
      <c r="T962" s="12">
        <f t="shared" si="104"/>
        <v>42808.585127314815</v>
      </c>
      <c r="U962" s="14" t="str">
        <f t="shared" si="105"/>
        <v>Jan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07">E963/D963 * 100</f>
        <v>42.188421052631583</v>
      </c>
      <c r="P963">
        <f t="shared" si="106"/>
        <v>863.63636363636363</v>
      </c>
      <c r="Q963" t="str">
        <f t="shared" ref="Q963:Q1026" si="108">LEFT(N963,FIND("/",N963) -1)</f>
        <v>technology</v>
      </c>
      <c r="R963" t="str">
        <f t="shared" ref="R963:R1026" si="109">RIGHT(N963,LEN(N963)-FIND("/",N963))</f>
        <v>wearables</v>
      </c>
      <c r="S963" s="12">
        <f t="shared" ref="S963:U1026" si="110">(((J963/60)/60)/24)+DATE(1970,1,1)</f>
        <v>42740.693692129629</v>
      </c>
      <c r="T963" s="12">
        <f t="shared" ref="T963:V1026" si="111">(((I963/60)/60)/24)+DATE(1970,1,1)</f>
        <v>42786.791666666672</v>
      </c>
      <c r="U963" s="14" t="str">
        <f t="shared" ref="U963:U1026" si="112">TEXT(S963, "mmm")</f>
        <v>Jan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07"/>
        <v>28.48</v>
      </c>
      <c r="P964">
        <f t="shared" si="106"/>
        <v>67.567567567567565</v>
      </c>
      <c r="Q964" t="str">
        <f t="shared" si="108"/>
        <v>technology</v>
      </c>
      <c r="R964" t="str">
        <f t="shared" si="109"/>
        <v>wearables</v>
      </c>
      <c r="S964" s="12">
        <f t="shared" si="110"/>
        <v>42373.712418981479</v>
      </c>
      <c r="T964" s="12">
        <f t="shared" si="111"/>
        <v>42411.712418981479</v>
      </c>
      <c r="U964" s="14" t="str">
        <f t="shared" si="112"/>
        <v>Jan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07"/>
        <v>1.077142857142857</v>
      </c>
      <c r="P965">
        <f t="shared" si="106"/>
        <v>3888.8888888888887</v>
      </c>
      <c r="Q965" t="str">
        <f t="shared" si="108"/>
        <v>technology</v>
      </c>
      <c r="R965" t="str">
        <f t="shared" si="109"/>
        <v>wearables</v>
      </c>
      <c r="S965" s="12">
        <f t="shared" si="110"/>
        <v>42625.635636574079</v>
      </c>
      <c r="T965" s="12">
        <f t="shared" si="111"/>
        <v>42660.635636574079</v>
      </c>
      <c r="U965" s="14" t="str">
        <f t="shared" si="112"/>
        <v>Sep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07"/>
        <v>0.79909090909090907</v>
      </c>
      <c r="P966">
        <f t="shared" si="106"/>
        <v>3793.1034482758619</v>
      </c>
      <c r="Q966" t="str">
        <f t="shared" si="108"/>
        <v>technology</v>
      </c>
      <c r="R966" t="str">
        <f t="shared" si="109"/>
        <v>wearables</v>
      </c>
      <c r="S966" s="12">
        <f t="shared" si="110"/>
        <v>42208.628692129627</v>
      </c>
      <c r="T966" s="12">
        <f t="shared" si="111"/>
        <v>42248.628692129627</v>
      </c>
      <c r="U966" s="14" t="str">
        <f t="shared" si="112"/>
        <v>Jul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07"/>
        <v>1.1919999999999999</v>
      </c>
      <c r="P967">
        <f t="shared" si="106"/>
        <v>4166.666666666667</v>
      </c>
      <c r="Q967" t="str">
        <f t="shared" si="108"/>
        <v>technology</v>
      </c>
      <c r="R967" t="str">
        <f t="shared" si="109"/>
        <v>wearables</v>
      </c>
      <c r="S967" s="12">
        <f t="shared" si="110"/>
        <v>42637.016736111109</v>
      </c>
      <c r="T967" s="12">
        <f t="shared" si="111"/>
        <v>42669.165972222225</v>
      </c>
      <c r="U967" s="14" t="str">
        <f t="shared" si="112"/>
        <v>Sep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07"/>
        <v>14.799999999999999</v>
      </c>
      <c r="P968">
        <f t="shared" si="106"/>
        <v>400</v>
      </c>
      <c r="Q968" t="str">
        <f t="shared" si="108"/>
        <v>technology</v>
      </c>
      <c r="R968" t="str">
        <f t="shared" si="109"/>
        <v>wearables</v>
      </c>
      <c r="S968" s="12">
        <f t="shared" si="110"/>
        <v>42619.635787037041</v>
      </c>
      <c r="T968" s="12">
        <f t="shared" si="111"/>
        <v>42649.635787037041</v>
      </c>
      <c r="U968" s="14" t="str">
        <f t="shared" si="112"/>
        <v>Sep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07"/>
        <v>17.810000000000002</v>
      </c>
      <c r="P969">
        <f t="shared" si="106"/>
        <v>246.91358024691357</v>
      </c>
      <c r="Q969" t="str">
        <f t="shared" si="108"/>
        <v>technology</v>
      </c>
      <c r="R969" t="str">
        <f t="shared" si="109"/>
        <v>wearables</v>
      </c>
      <c r="S969" s="12">
        <f t="shared" si="110"/>
        <v>42422.254328703704</v>
      </c>
      <c r="T969" s="12">
        <f t="shared" si="111"/>
        <v>42482.21266203704</v>
      </c>
      <c r="U969" s="14" t="str">
        <f t="shared" si="112"/>
        <v>Feb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07"/>
        <v>1.325</v>
      </c>
      <c r="P970">
        <f t="shared" si="106"/>
        <v>2000</v>
      </c>
      <c r="Q970" t="str">
        <f t="shared" si="108"/>
        <v>technology</v>
      </c>
      <c r="R970" t="str">
        <f t="shared" si="109"/>
        <v>wearables</v>
      </c>
      <c r="S970" s="12">
        <f t="shared" si="110"/>
        <v>41836.847615740742</v>
      </c>
      <c r="T970" s="12">
        <f t="shared" si="111"/>
        <v>41866.847615740742</v>
      </c>
      <c r="U970" s="14" t="str">
        <f t="shared" si="112"/>
        <v>Jul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07"/>
        <v>46.666666666666664</v>
      </c>
      <c r="P971">
        <f t="shared" si="106"/>
        <v>2727.2727272727275</v>
      </c>
      <c r="Q971" t="str">
        <f t="shared" si="108"/>
        <v>technology</v>
      </c>
      <c r="R971" t="str">
        <f t="shared" si="109"/>
        <v>wearables</v>
      </c>
      <c r="S971" s="12">
        <f t="shared" si="110"/>
        <v>42742.30332175926</v>
      </c>
      <c r="T971" s="12">
        <f t="shared" si="111"/>
        <v>42775.30332175926</v>
      </c>
      <c r="U971" s="14" t="str">
        <f t="shared" si="112"/>
        <v>Jan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07"/>
        <v>45.92</v>
      </c>
      <c r="P972">
        <f t="shared" si="106"/>
        <v>357.14285714285717</v>
      </c>
      <c r="Q972" t="str">
        <f t="shared" si="108"/>
        <v>technology</v>
      </c>
      <c r="R972" t="str">
        <f t="shared" si="109"/>
        <v>wearables</v>
      </c>
      <c r="S972" s="12">
        <f t="shared" si="110"/>
        <v>42721.220520833333</v>
      </c>
      <c r="T972" s="12">
        <f t="shared" si="111"/>
        <v>42758.207638888889</v>
      </c>
      <c r="U972" s="14" t="str">
        <f t="shared" si="112"/>
        <v>Dec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07"/>
        <v>0.22599999999999998</v>
      </c>
      <c r="P973">
        <f t="shared" si="106"/>
        <v>20000</v>
      </c>
      <c r="Q973" t="str">
        <f t="shared" si="108"/>
        <v>technology</v>
      </c>
      <c r="R973" t="str">
        <f t="shared" si="109"/>
        <v>wearables</v>
      </c>
      <c r="S973" s="12">
        <f t="shared" si="110"/>
        <v>42111.709027777775</v>
      </c>
      <c r="T973" s="12">
        <f t="shared" si="111"/>
        <v>42156.709027777775</v>
      </c>
      <c r="U973" s="14" t="str">
        <f t="shared" si="112"/>
        <v>Apr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07"/>
        <v>34.625</v>
      </c>
      <c r="P974">
        <f t="shared" si="106"/>
        <v>444.44444444444446</v>
      </c>
      <c r="Q974" t="str">
        <f t="shared" si="108"/>
        <v>technology</v>
      </c>
      <c r="R974" t="str">
        <f t="shared" si="109"/>
        <v>wearables</v>
      </c>
      <c r="S974" s="12">
        <f t="shared" si="110"/>
        <v>41856.865717592591</v>
      </c>
      <c r="T974" s="12">
        <f t="shared" si="111"/>
        <v>41886.290972222225</v>
      </c>
      <c r="U974" s="14" t="str">
        <f t="shared" si="112"/>
        <v>Aug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07"/>
        <v>2.0549999999999997</v>
      </c>
      <c r="P975">
        <f t="shared" si="106"/>
        <v>2500</v>
      </c>
      <c r="Q975" t="str">
        <f t="shared" si="108"/>
        <v>technology</v>
      </c>
      <c r="R975" t="str">
        <f t="shared" si="109"/>
        <v>wearables</v>
      </c>
      <c r="S975" s="12">
        <f t="shared" si="110"/>
        <v>42257.014965277776</v>
      </c>
      <c r="T975" s="12">
        <f t="shared" si="111"/>
        <v>42317.056631944448</v>
      </c>
      <c r="U975" s="14" t="str">
        <f t="shared" si="112"/>
        <v>Sep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07"/>
        <v>0.55999999999999994</v>
      </c>
      <c r="P976">
        <f t="shared" si="106"/>
        <v>16666.666666666668</v>
      </c>
      <c r="Q976" t="str">
        <f t="shared" si="108"/>
        <v>technology</v>
      </c>
      <c r="R976" t="str">
        <f t="shared" si="109"/>
        <v>wearables</v>
      </c>
      <c r="S976" s="12">
        <f t="shared" si="110"/>
        <v>42424.749490740738</v>
      </c>
      <c r="T976" s="12">
        <f t="shared" si="111"/>
        <v>42454.707824074074</v>
      </c>
      <c r="U976" s="14" t="str">
        <f t="shared" si="112"/>
        <v>Feb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07"/>
        <v>2.6069999999999998</v>
      </c>
      <c r="P977">
        <f t="shared" si="106"/>
        <v>4166.666666666667</v>
      </c>
      <c r="Q977" t="str">
        <f t="shared" si="108"/>
        <v>technology</v>
      </c>
      <c r="R977" t="str">
        <f t="shared" si="109"/>
        <v>wearables</v>
      </c>
      <c r="S977" s="12">
        <f t="shared" si="110"/>
        <v>42489.696585648147</v>
      </c>
      <c r="T977" s="12">
        <f t="shared" si="111"/>
        <v>42549.696585648147</v>
      </c>
      <c r="U977" s="14" t="str">
        <f t="shared" si="112"/>
        <v>Apr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07"/>
        <v>1.9259999999999999</v>
      </c>
      <c r="P978">
        <f t="shared" si="106"/>
        <v>8333.3333333333339</v>
      </c>
      <c r="Q978" t="str">
        <f t="shared" si="108"/>
        <v>technology</v>
      </c>
      <c r="R978" t="str">
        <f t="shared" si="109"/>
        <v>wearables</v>
      </c>
      <c r="S978" s="12">
        <f t="shared" si="110"/>
        <v>42185.058993055558</v>
      </c>
      <c r="T978" s="12">
        <f t="shared" si="111"/>
        <v>42230.058993055558</v>
      </c>
      <c r="U978" s="14" t="str">
        <f t="shared" si="112"/>
        <v>Jun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07"/>
        <v>33.666666666666664</v>
      </c>
      <c r="P979">
        <f t="shared" si="106"/>
        <v>225</v>
      </c>
      <c r="Q979" t="str">
        <f t="shared" si="108"/>
        <v>technology</v>
      </c>
      <c r="R979" t="str">
        <f t="shared" si="109"/>
        <v>wearables</v>
      </c>
      <c r="S979" s="12">
        <f t="shared" si="110"/>
        <v>42391.942094907412</v>
      </c>
      <c r="T979" s="12">
        <f t="shared" si="111"/>
        <v>42421.942094907412</v>
      </c>
      <c r="U979" s="14" t="str">
        <f t="shared" si="112"/>
        <v>Jan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07"/>
        <v>56.263267182990241</v>
      </c>
      <c r="P980">
        <f t="shared" si="106"/>
        <v>1405.6016260162601</v>
      </c>
      <c r="Q980" t="str">
        <f t="shared" si="108"/>
        <v>technology</v>
      </c>
      <c r="R980" t="str">
        <f t="shared" si="109"/>
        <v>wearables</v>
      </c>
      <c r="S980" s="12">
        <f t="shared" si="110"/>
        <v>42395.309039351851</v>
      </c>
      <c r="T980" s="12">
        <f t="shared" si="111"/>
        <v>42425.309039351851</v>
      </c>
      <c r="U980" s="14" t="str">
        <f t="shared" si="112"/>
        <v>Jan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07"/>
        <v>82.817599999999999</v>
      </c>
      <c r="P981">
        <f t="shared" si="106"/>
        <v>364.58333333333331</v>
      </c>
      <c r="Q981" t="str">
        <f t="shared" si="108"/>
        <v>technology</v>
      </c>
      <c r="R981" t="str">
        <f t="shared" si="109"/>
        <v>wearables</v>
      </c>
      <c r="S981" s="12">
        <f t="shared" si="110"/>
        <v>42506.416990740734</v>
      </c>
      <c r="T981" s="12">
        <f t="shared" si="111"/>
        <v>42541.790972222225</v>
      </c>
      <c r="U981" s="14" t="str">
        <f t="shared" si="112"/>
        <v>May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07"/>
        <v>14.860000000000001</v>
      </c>
      <c r="P982">
        <f t="shared" si="106"/>
        <v>322.58064516129031</v>
      </c>
      <c r="Q982" t="str">
        <f t="shared" si="108"/>
        <v>technology</v>
      </c>
      <c r="R982" t="str">
        <f t="shared" si="109"/>
        <v>wearables</v>
      </c>
      <c r="S982" s="12">
        <f t="shared" si="110"/>
        <v>41928.904189814813</v>
      </c>
      <c r="T982" s="12">
        <f t="shared" si="111"/>
        <v>41973.945856481485</v>
      </c>
      <c r="U982" s="14" t="str">
        <f t="shared" si="112"/>
        <v>Oct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07"/>
        <v>1.2375123751237513E-2</v>
      </c>
      <c r="P983">
        <f t="shared" si="106"/>
        <v>22222</v>
      </c>
      <c r="Q983" t="str">
        <f t="shared" si="108"/>
        <v>technology</v>
      </c>
      <c r="R983" t="str">
        <f t="shared" si="109"/>
        <v>wearables</v>
      </c>
      <c r="S983" s="12">
        <f t="shared" si="110"/>
        <v>41830.947013888886</v>
      </c>
      <c r="T983" s="12">
        <f t="shared" si="111"/>
        <v>41860.947013888886</v>
      </c>
      <c r="U983" s="14" t="str">
        <f t="shared" si="112"/>
        <v>Jul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07"/>
        <v>1.7142857142857144E-2</v>
      </c>
      <c r="P984">
        <f t="shared" si="106"/>
        <v>5833.333333333333</v>
      </c>
      <c r="Q984" t="str">
        <f t="shared" si="108"/>
        <v>technology</v>
      </c>
      <c r="R984" t="str">
        <f t="shared" si="109"/>
        <v>wearables</v>
      </c>
      <c r="S984" s="12">
        <f t="shared" si="110"/>
        <v>42615.753310185188</v>
      </c>
      <c r="T984" s="12">
        <f t="shared" si="111"/>
        <v>42645.753310185188</v>
      </c>
      <c r="U984" s="14" t="str">
        <f t="shared" si="112"/>
        <v>Sep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07"/>
        <v>29.506136117214709</v>
      </c>
      <c r="P985">
        <f t="shared" si="106"/>
        <v>582.22905027932961</v>
      </c>
      <c r="Q985" t="str">
        <f t="shared" si="108"/>
        <v>technology</v>
      </c>
      <c r="R985" t="str">
        <f t="shared" si="109"/>
        <v>wearables</v>
      </c>
      <c r="S985" s="12">
        <f t="shared" si="110"/>
        <v>42574.667650462965</v>
      </c>
      <c r="T985" s="12">
        <f t="shared" si="111"/>
        <v>42605.870833333334</v>
      </c>
      <c r="U985" s="14" t="str">
        <f t="shared" si="112"/>
        <v>Jul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07"/>
        <v>1.06</v>
      </c>
      <c r="P986">
        <f t="shared" si="106"/>
        <v>3333.3333333333335</v>
      </c>
      <c r="Q986" t="str">
        <f t="shared" si="108"/>
        <v>technology</v>
      </c>
      <c r="R986" t="str">
        <f t="shared" si="109"/>
        <v>wearables</v>
      </c>
      <c r="S986" s="12">
        <f t="shared" si="110"/>
        <v>42061.11583333333</v>
      </c>
      <c r="T986" s="12">
        <f t="shared" si="111"/>
        <v>42091.074166666673</v>
      </c>
      <c r="U986" s="14" t="str">
        <f t="shared" si="112"/>
        <v>Feb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07"/>
        <v>6.293333333333333</v>
      </c>
      <c r="P987">
        <f t="shared" si="106"/>
        <v>1304.3478260869565</v>
      </c>
      <c r="Q987" t="str">
        <f t="shared" si="108"/>
        <v>technology</v>
      </c>
      <c r="R987" t="str">
        <f t="shared" si="109"/>
        <v>wearables</v>
      </c>
      <c r="S987" s="12">
        <f t="shared" si="110"/>
        <v>42339.967708333337</v>
      </c>
      <c r="T987" s="12">
        <f t="shared" si="111"/>
        <v>42369.958333333328</v>
      </c>
      <c r="U987" s="14" t="str">
        <f t="shared" si="112"/>
        <v>Dec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07"/>
        <v>12.75</v>
      </c>
      <c r="P988">
        <f t="shared" si="106"/>
        <v>869.56521739130437</v>
      </c>
      <c r="Q988" t="str">
        <f t="shared" si="108"/>
        <v>technology</v>
      </c>
      <c r="R988" t="str">
        <f t="shared" si="109"/>
        <v>wearables</v>
      </c>
      <c r="S988" s="12">
        <f t="shared" si="110"/>
        <v>42324.767361111109</v>
      </c>
      <c r="T988" s="12">
        <f t="shared" si="111"/>
        <v>42379</v>
      </c>
      <c r="U988" s="14" t="str">
        <f t="shared" si="112"/>
        <v>Nov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07"/>
        <v>13.22</v>
      </c>
      <c r="P989">
        <f t="shared" si="106"/>
        <v>1219.5121951219512</v>
      </c>
      <c r="Q989" t="str">
        <f t="shared" si="108"/>
        <v>technology</v>
      </c>
      <c r="R989" t="str">
        <f t="shared" si="109"/>
        <v>wearables</v>
      </c>
      <c r="S989" s="12">
        <f t="shared" si="110"/>
        <v>41773.294560185182</v>
      </c>
      <c r="T989" s="12">
        <f t="shared" si="111"/>
        <v>41813.294560185182</v>
      </c>
      <c r="U989" s="14" t="str">
        <f t="shared" si="112"/>
        <v>May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07"/>
        <v>0</v>
      </c>
      <c r="P990" t="e">
        <f t="shared" si="106"/>
        <v>#DIV/0!</v>
      </c>
      <c r="Q990" t="str">
        <f t="shared" si="108"/>
        <v>technology</v>
      </c>
      <c r="R990" t="str">
        <f t="shared" si="109"/>
        <v>wearables</v>
      </c>
      <c r="S990" s="12">
        <f t="shared" si="110"/>
        <v>42614.356770833328</v>
      </c>
      <c r="T990" s="12">
        <f t="shared" si="111"/>
        <v>42644.356770833328</v>
      </c>
      <c r="U990" s="14" t="str">
        <f t="shared" si="112"/>
        <v>Sep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07"/>
        <v>16.77</v>
      </c>
      <c r="P991">
        <f t="shared" si="106"/>
        <v>312.5</v>
      </c>
      <c r="Q991" t="str">
        <f t="shared" si="108"/>
        <v>technology</v>
      </c>
      <c r="R991" t="str">
        <f t="shared" si="109"/>
        <v>wearables</v>
      </c>
      <c r="S991" s="12">
        <f t="shared" si="110"/>
        <v>42611.933969907404</v>
      </c>
      <c r="T991" s="12">
        <f t="shared" si="111"/>
        <v>42641.933969907404</v>
      </c>
      <c r="U991" s="14" t="str">
        <f t="shared" si="112"/>
        <v>Aug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07"/>
        <v>0.104</v>
      </c>
      <c r="P992">
        <f t="shared" si="106"/>
        <v>12500</v>
      </c>
      <c r="Q992" t="str">
        <f t="shared" si="108"/>
        <v>technology</v>
      </c>
      <c r="R992" t="str">
        <f t="shared" si="109"/>
        <v>wearables</v>
      </c>
      <c r="S992" s="12">
        <f t="shared" si="110"/>
        <v>41855.784305555557</v>
      </c>
      <c r="T992" s="12">
        <f t="shared" si="111"/>
        <v>41885.784305555557</v>
      </c>
      <c r="U992" s="14" t="str">
        <f t="shared" si="112"/>
        <v>Aug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07"/>
        <v>4.24</v>
      </c>
      <c r="P993">
        <f t="shared" si="106"/>
        <v>714.28571428571433</v>
      </c>
      <c r="Q993" t="str">
        <f t="shared" si="108"/>
        <v>technology</v>
      </c>
      <c r="R993" t="str">
        <f t="shared" si="109"/>
        <v>wearables</v>
      </c>
      <c r="S993" s="12">
        <f t="shared" si="110"/>
        <v>42538.75680555556</v>
      </c>
      <c r="T993" s="12">
        <f t="shared" si="111"/>
        <v>42563.785416666666</v>
      </c>
      <c r="U993" s="14" t="str">
        <f t="shared" si="112"/>
        <v>Jun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07"/>
        <v>0.46699999999999997</v>
      </c>
      <c r="P994">
        <f t="shared" si="106"/>
        <v>25000</v>
      </c>
      <c r="Q994" t="str">
        <f t="shared" si="108"/>
        <v>technology</v>
      </c>
      <c r="R994" t="str">
        <f t="shared" si="109"/>
        <v>wearables</v>
      </c>
      <c r="S994" s="12">
        <f t="shared" si="110"/>
        <v>42437.924988425926</v>
      </c>
      <c r="T994" s="12">
        <f t="shared" si="111"/>
        <v>42497.883321759262</v>
      </c>
      <c r="U994" s="14" t="str">
        <f t="shared" si="112"/>
        <v>Mar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07"/>
        <v>25.087142857142858</v>
      </c>
      <c r="P995">
        <f t="shared" si="106"/>
        <v>357.14285714285717</v>
      </c>
      <c r="Q995" t="str">
        <f t="shared" si="108"/>
        <v>technology</v>
      </c>
      <c r="R995" t="str">
        <f t="shared" si="109"/>
        <v>wearables</v>
      </c>
      <c r="S995" s="12">
        <f t="shared" si="110"/>
        <v>42652.964907407411</v>
      </c>
      <c r="T995" s="12">
        <f t="shared" si="111"/>
        <v>42686.208333333328</v>
      </c>
      <c r="U995" s="14" t="str">
        <f t="shared" si="112"/>
        <v>Oct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07"/>
        <v>2.3345000000000002</v>
      </c>
      <c r="P996">
        <f t="shared" si="106"/>
        <v>18181.81818181818</v>
      </c>
      <c r="Q996" t="str">
        <f t="shared" si="108"/>
        <v>technology</v>
      </c>
      <c r="R996" t="str">
        <f t="shared" si="109"/>
        <v>wearables</v>
      </c>
      <c r="S996" s="12">
        <f t="shared" si="110"/>
        <v>41921.263078703705</v>
      </c>
      <c r="T996" s="12">
        <f t="shared" si="111"/>
        <v>41973.957638888889</v>
      </c>
      <c r="U996" s="14" t="str">
        <f t="shared" si="112"/>
        <v>Oct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07"/>
        <v>7.26</v>
      </c>
      <c r="P997">
        <f t="shared" si="106"/>
        <v>1111.1111111111111</v>
      </c>
      <c r="Q997" t="str">
        <f t="shared" si="108"/>
        <v>technology</v>
      </c>
      <c r="R997" t="str">
        <f t="shared" si="109"/>
        <v>wearables</v>
      </c>
      <c r="S997" s="12">
        <f t="shared" si="110"/>
        <v>41947.940740740742</v>
      </c>
      <c r="T997" s="12">
        <f t="shared" si="111"/>
        <v>41972.666666666672</v>
      </c>
      <c r="U997" s="14" t="str">
        <f t="shared" si="112"/>
        <v>Nov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07"/>
        <v>1.625</v>
      </c>
      <c r="P998">
        <f t="shared" si="106"/>
        <v>800</v>
      </c>
      <c r="Q998" t="str">
        <f t="shared" si="108"/>
        <v>technology</v>
      </c>
      <c r="R998" t="str">
        <f t="shared" si="109"/>
        <v>wearables</v>
      </c>
      <c r="S998" s="12">
        <f t="shared" si="110"/>
        <v>41817.866435185184</v>
      </c>
      <c r="T998" s="12">
        <f t="shared" si="111"/>
        <v>41847.643750000003</v>
      </c>
      <c r="U998" s="14" t="str">
        <f t="shared" si="112"/>
        <v>Jun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07"/>
        <v>1.3</v>
      </c>
      <c r="P999">
        <f t="shared" si="106"/>
        <v>625</v>
      </c>
      <c r="Q999" t="str">
        <f t="shared" si="108"/>
        <v>technology</v>
      </c>
      <c r="R999" t="str">
        <f t="shared" si="109"/>
        <v>wearables</v>
      </c>
      <c r="S999" s="12">
        <f t="shared" si="110"/>
        <v>41941.10297453704</v>
      </c>
      <c r="T999" s="12">
        <f t="shared" si="111"/>
        <v>41971.144641203704</v>
      </c>
      <c r="U999" s="14" t="str">
        <f t="shared" si="112"/>
        <v>Oct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07"/>
        <v>58.558333333333337</v>
      </c>
      <c r="P1000">
        <f t="shared" ref="P1000:P1063" si="113">D1000 / L1000</f>
        <v>262.00873362445412</v>
      </c>
      <c r="Q1000" t="str">
        <f t="shared" si="108"/>
        <v>technology</v>
      </c>
      <c r="R1000" t="str">
        <f t="shared" si="109"/>
        <v>wearables</v>
      </c>
      <c r="S1000" s="12">
        <f t="shared" si="110"/>
        <v>42282.168993055559</v>
      </c>
      <c r="T1000" s="12">
        <f t="shared" si="111"/>
        <v>42327.210659722223</v>
      </c>
      <c r="U1000" s="14" t="str">
        <f t="shared" si="112"/>
        <v>Oct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07"/>
        <v>7.7886666666666677</v>
      </c>
      <c r="P1001">
        <f t="shared" si="113"/>
        <v>3750</v>
      </c>
      <c r="Q1001" t="str">
        <f t="shared" si="108"/>
        <v>technology</v>
      </c>
      <c r="R1001" t="str">
        <f t="shared" si="109"/>
        <v>wearables</v>
      </c>
      <c r="S1001" s="12">
        <f t="shared" si="110"/>
        <v>41926.29965277778</v>
      </c>
      <c r="T1001" s="12">
        <f t="shared" si="111"/>
        <v>41956.334722222222</v>
      </c>
      <c r="U1001" s="14" t="str">
        <f t="shared" si="112"/>
        <v>Oct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07"/>
        <v>2.2157147647256061</v>
      </c>
      <c r="P1002">
        <f t="shared" si="113"/>
        <v>149116.66666666666</v>
      </c>
      <c r="Q1002" t="str">
        <f t="shared" si="108"/>
        <v>technology</v>
      </c>
      <c r="R1002" t="str">
        <f t="shared" si="109"/>
        <v>wearables</v>
      </c>
      <c r="S1002" s="12">
        <f t="shared" si="110"/>
        <v>42749.059722222228</v>
      </c>
      <c r="T1002" s="12">
        <f t="shared" si="111"/>
        <v>42809.018055555556</v>
      </c>
      <c r="U1002" s="14" t="str">
        <f t="shared" si="112"/>
        <v>Jan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07"/>
        <v>104</v>
      </c>
      <c r="P1003">
        <f t="shared" si="113"/>
        <v>1250</v>
      </c>
      <c r="Q1003" t="str">
        <f t="shared" si="108"/>
        <v>technology</v>
      </c>
      <c r="R1003" t="str">
        <f t="shared" si="109"/>
        <v>wearables</v>
      </c>
      <c r="S1003" s="12">
        <f t="shared" si="110"/>
        <v>42720.720057870371</v>
      </c>
      <c r="T1003" s="12">
        <f t="shared" si="111"/>
        <v>42765.720057870371</v>
      </c>
      <c r="U1003" s="14" t="str">
        <f t="shared" si="112"/>
        <v>Dec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07"/>
        <v>29.6029602960296</v>
      </c>
      <c r="P1004">
        <f t="shared" si="113"/>
        <v>454.5</v>
      </c>
      <c r="Q1004" t="str">
        <f t="shared" si="108"/>
        <v>technology</v>
      </c>
      <c r="R1004" t="str">
        <f t="shared" si="109"/>
        <v>wearables</v>
      </c>
      <c r="S1004" s="12">
        <f t="shared" si="110"/>
        <v>42325.684189814812</v>
      </c>
      <c r="T1004" s="12">
        <f t="shared" si="111"/>
        <v>42355.249305555553</v>
      </c>
      <c r="U1004" s="14" t="str">
        <f t="shared" si="112"/>
        <v>Nov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07"/>
        <v>16.055</v>
      </c>
      <c r="P1005">
        <f t="shared" si="113"/>
        <v>1333.3333333333333</v>
      </c>
      <c r="Q1005" t="str">
        <f t="shared" si="108"/>
        <v>technology</v>
      </c>
      <c r="R1005" t="str">
        <f t="shared" si="109"/>
        <v>wearables</v>
      </c>
      <c r="S1005" s="12">
        <f t="shared" si="110"/>
        <v>42780.709039351852</v>
      </c>
      <c r="T1005" s="12">
        <f t="shared" si="111"/>
        <v>42810.667372685188</v>
      </c>
      <c r="U1005" s="14" t="str">
        <f t="shared" si="112"/>
        <v>Feb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07"/>
        <v>82.207999999999998</v>
      </c>
      <c r="P1006">
        <f t="shared" si="113"/>
        <v>263.15789473684208</v>
      </c>
      <c r="Q1006" t="str">
        <f t="shared" si="108"/>
        <v>technology</v>
      </c>
      <c r="R1006" t="str">
        <f t="shared" si="109"/>
        <v>wearables</v>
      </c>
      <c r="S1006" s="12">
        <f t="shared" si="110"/>
        <v>42388.708645833336</v>
      </c>
      <c r="T1006" s="12">
        <f t="shared" si="111"/>
        <v>42418.708645833336</v>
      </c>
      <c r="U1006" s="14" t="str">
        <f t="shared" si="112"/>
        <v>Jan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07"/>
        <v>75.051000000000002</v>
      </c>
      <c r="P1007">
        <f t="shared" si="113"/>
        <v>1242.2360248447205</v>
      </c>
      <c r="Q1007" t="str">
        <f t="shared" si="108"/>
        <v>technology</v>
      </c>
      <c r="R1007" t="str">
        <f t="shared" si="109"/>
        <v>wearables</v>
      </c>
      <c r="S1007" s="12">
        <f t="shared" si="110"/>
        <v>42276.624803240738</v>
      </c>
      <c r="T1007" s="12">
        <f t="shared" si="111"/>
        <v>42307.624803240738</v>
      </c>
      <c r="U1007" s="14" t="str">
        <f t="shared" si="112"/>
        <v>Sep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07"/>
        <v>5.8500000000000005</v>
      </c>
      <c r="P1008">
        <f t="shared" si="113"/>
        <v>500</v>
      </c>
      <c r="Q1008" t="str">
        <f t="shared" si="108"/>
        <v>technology</v>
      </c>
      <c r="R1008" t="str">
        <f t="shared" si="109"/>
        <v>wearables</v>
      </c>
      <c r="S1008" s="12">
        <f t="shared" si="110"/>
        <v>41977.040185185186</v>
      </c>
      <c r="T1008" s="12">
        <f t="shared" si="111"/>
        <v>41985.299305555556</v>
      </c>
      <c r="U1008" s="14" t="str">
        <f t="shared" si="112"/>
        <v>Dec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07"/>
        <v>44.32</v>
      </c>
      <c r="P1009">
        <f t="shared" si="113"/>
        <v>394.73684210526318</v>
      </c>
      <c r="Q1009" t="str">
        <f t="shared" si="108"/>
        <v>technology</v>
      </c>
      <c r="R1009" t="str">
        <f t="shared" si="109"/>
        <v>wearables</v>
      </c>
      <c r="S1009" s="12">
        <f t="shared" si="110"/>
        <v>42676.583599537036</v>
      </c>
      <c r="T1009" s="12">
        <f t="shared" si="111"/>
        <v>42718.6252662037</v>
      </c>
      <c r="U1009" s="14" t="str">
        <f t="shared" si="112"/>
        <v>Nov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07"/>
        <v>0.26737967914438499</v>
      </c>
      <c r="P1010">
        <f t="shared" si="113"/>
        <v>93500</v>
      </c>
      <c r="Q1010" t="str">
        <f t="shared" si="108"/>
        <v>technology</v>
      </c>
      <c r="R1010" t="str">
        <f t="shared" si="109"/>
        <v>wearables</v>
      </c>
      <c r="S1010" s="12">
        <f t="shared" si="110"/>
        <v>42702.809201388889</v>
      </c>
      <c r="T1010" s="12">
        <f t="shared" si="111"/>
        <v>42732.809201388889</v>
      </c>
      <c r="U1010" s="14" t="str">
        <f t="shared" si="112"/>
        <v>Nov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07"/>
        <v>13.13</v>
      </c>
      <c r="P1011">
        <f t="shared" si="113"/>
        <v>495.04950495049508</v>
      </c>
      <c r="Q1011" t="str">
        <f t="shared" si="108"/>
        <v>technology</v>
      </c>
      <c r="R1011" t="str">
        <f t="shared" si="109"/>
        <v>wearables</v>
      </c>
      <c r="S1011" s="12">
        <f t="shared" si="110"/>
        <v>42510.604699074072</v>
      </c>
      <c r="T1011" s="12">
        <f t="shared" si="111"/>
        <v>42540.604699074072</v>
      </c>
      <c r="U1011" s="14" t="str">
        <f t="shared" si="112"/>
        <v>May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07"/>
        <v>0.19088937093275488</v>
      </c>
      <c r="P1012">
        <f t="shared" si="113"/>
        <v>28812.5</v>
      </c>
      <c r="Q1012" t="str">
        <f t="shared" si="108"/>
        <v>technology</v>
      </c>
      <c r="R1012" t="str">
        <f t="shared" si="109"/>
        <v>wearables</v>
      </c>
      <c r="S1012" s="12">
        <f t="shared" si="110"/>
        <v>42561.829421296294</v>
      </c>
      <c r="T1012" s="12">
        <f t="shared" si="111"/>
        <v>42618.124305555553</v>
      </c>
      <c r="U1012" s="14" t="str">
        <f t="shared" si="112"/>
        <v>Jul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07"/>
        <v>0.375</v>
      </c>
      <c r="P1013">
        <f t="shared" si="113"/>
        <v>20000</v>
      </c>
      <c r="Q1013" t="str">
        <f t="shared" si="108"/>
        <v>technology</v>
      </c>
      <c r="R1013" t="str">
        <f t="shared" si="109"/>
        <v>wearables</v>
      </c>
      <c r="S1013" s="12">
        <f t="shared" si="110"/>
        <v>41946.898090277777</v>
      </c>
      <c r="T1013" s="12">
        <f t="shared" si="111"/>
        <v>41991.898090277777</v>
      </c>
      <c r="U1013" s="14" t="str">
        <f t="shared" si="112"/>
        <v>Nov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07"/>
        <v>21535.021000000001</v>
      </c>
      <c r="P1014">
        <f t="shared" si="113"/>
        <v>6.4516129032258061</v>
      </c>
      <c r="Q1014" t="str">
        <f t="shared" si="108"/>
        <v>technology</v>
      </c>
      <c r="R1014" t="str">
        <f t="shared" si="109"/>
        <v>wearables</v>
      </c>
      <c r="S1014" s="12">
        <f t="shared" si="110"/>
        <v>42714.440416666665</v>
      </c>
      <c r="T1014" s="12">
        <f t="shared" si="111"/>
        <v>42759.440416666665</v>
      </c>
      <c r="U1014" s="14" t="str">
        <f t="shared" si="112"/>
        <v>Dec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07"/>
        <v>34.527999999999999</v>
      </c>
      <c r="P1015">
        <f t="shared" si="113"/>
        <v>277.77777777777777</v>
      </c>
      <c r="Q1015" t="str">
        <f t="shared" si="108"/>
        <v>technology</v>
      </c>
      <c r="R1015" t="str">
        <f t="shared" si="109"/>
        <v>wearables</v>
      </c>
      <c r="S1015" s="12">
        <f t="shared" si="110"/>
        <v>42339.833981481483</v>
      </c>
      <c r="T1015" s="12">
        <f t="shared" si="111"/>
        <v>42367.833333333328</v>
      </c>
      <c r="U1015" s="14" t="str">
        <f t="shared" si="112"/>
        <v>Dec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07"/>
        <v>30.599999999999998</v>
      </c>
      <c r="P1016">
        <f t="shared" si="113"/>
        <v>625</v>
      </c>
      <c r="Q1016" t="str">
        <f t="shared" si="108"/>
        <v>technology</v>
      </c>
      <c r="R1016" t="str">
        <f t="shared" si="109"/>
        <v>wearables</v>
      </c>
      <c r="S1016" s="12">
        <f t="shared" si="110"/>
        <v>41955.002488425926</v>
      </c>
      <c r="T1016" s="12">
        <f t="shared" si="111"/>
        <v>42005.002488425926</v>
      </c>
      <c r="U1016" s="14" t="str">
        <f t="shared" si="112"/>
        <v>Nov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07"/>
        <v>2.666666666666667</v>
      </c>
      <c r="P1017">
        <f t="shared" si="113"/>
        <v>1500</v>
      </c>
      <c r="Q1017" t="str">
        <f t="shared" si="108"/>
        <v>technology</v>
      </c>
      <c r="R1017" t="str">
        <f t="shared" si="109"/>
        <v>wearables</v>
      </c>
      <c r="S1017" s="12">
        <f t="shared" si="110"/>
        <v>42303.878414351857</v>
      </c>
      <c r="T1017" s="12">
        <f t="shared" si="111"/>
        <v>42333.920081018514</v>
      </c>
      <c r="U1017" s="14" t="str">
        <f t="shared" si="112"/>
        <v>Oct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07"/>
        <v>2.8420000000000001</v>
      </c>
      <c r="P1018">
        <f t="shared" si="113"/>
        <v>2631.5789473684213</v>
      </c>
      <c r="Q1018" t="str">
        <f t="shared" si="108"/>
        <v>technology</v>
      </c>
      <c r="R1018" t="str">
        <f t="shared" si="109"/>
        <v>wearables</v>
      </c>
      <c r="S1018" s="12">
        <f t="shared" si="110"/>
        <v>42422.107129629629</v>
      </c>
      <c r="T1018" s="12">
        <f t="shared" si="111"/>
        <v>42467.065462962957</v>
      </c>
      <c r="U1018" s="14" t="str">
        <f t="shared" si="112"/>
        <v>Feb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07"/>
        <v>22.878799999999998</v>
      </c>
      <c r="P1019">
        <f t="shared" si="113"/>
        <v>704.22535211267609</v>
      </c>
      <c r="Q1019" t="str">
        <f t="shared" si="108"/>
        <v>technology</v>
      </c>
      <c r="R1019" t="str">
        <f t="shared" si="109"/>
        <v>wearables</v>
      </c>
      <c r="S1019" s="12">
        <f t="shared" si="110"/>
        <v>42289.675173611111</v>
      </c>
      <c r="T1019" s="12">
        <f t="shared" si="111"/>
        <v>42329.716840277775</v>
      </c>
      <c r="U1019" s="14" t="str">
        <f t="shared" si="112"/>
        <v>Oct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07"/>
        <v>3.105</v>
      </c>
      <c r="P1020">
        <f t="shared" si="113"/>
        <v>2857.1428571428573</v>
      </c>
      <c r="Q1020" t="str">
        <f t="shared" si="108"/>
        <v>technology</v>
      </c>
      <c r="R1020" t="str">
        <f t="shared" si="109"/>
        <v>wearables</v>
      </c>
      <c r="S1020" s="12">
        <f t="shared" si="110"/>
        <v>42535.492280092592</v>
      </c>
      <c r="T1020" s="12">
        <f t="shared" si="111"/>
        <v>42565.492280092592</v>
      </c>
      <c r="U1020" s="14" t="str">
        <f t="shared" si="112"/>
        <v>Jun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07"/>
        <v>47.333333333333336</v>
      </c>
      <c r="P1021">
        <f t="shared" si="113"/>
        <v>112.5</v>
      </c>
      <c r="Q1021" t="str">
        <f t="shared" si="108"/>
        <v>technology</v>
      </c>
      <c r="R1021" t="str">
        <f t="shared" si="109"/>
        <v>wearables</v>
      </c>
      <c r="S1021" s="12">
        <f t="shared" si="110"/>
        <v>42009.973946759259</v>
      </c>
      <c r="T1021" s="12">
        <f t="shared" si="111"/>
        <v>42039.973946759259</v>
      </c>
      <c r="U1021" s="14" t="str">
        <f t="shared" si="112"/>
        <v>Jan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07"/>
        <v>205.54838709677421</v>
      </c>
      <c r="P1022">
        <f t="shared" si="113"/>
        <v>51.666666666666664</v>
      </c>
      <c r="Q1022" t="str">
        <f t="shared" si="108"/>
        <v>music</v>
      </c>
      <c r="R1022" t="str">
        <f t="shared" si="109"/>
        <v>electronic music</v>
      </c>
      <c r="S1022" s="12">
        <f t="shared" si="110"/>
        <v>42127.069548611107</v>
      </c>
      <c r="T1022" s="12">
        <f t="shared" si="111"/>
        <v>42157.032638888893</v>
      </c>
      <c r="U1022" s="14" t="str">
        <f t="shared" si="112"/>
        <v>May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07"/>
        <v>351.80366666666669</v>
      </c>
      <c r="P1023">
        <f t="shared" si="113"/>
        <v>6.2761506276150625</v>
      </c>
      <c r="Q1023" t="str">
        <f t="shared" si="108"/>
        <v>music</v>
      </c>
      <c r="R1023" t="str">
        <f t="shared" si="109"/>
        <v>electronic music</v>
      </c>
      <c r="S1023" s="12">
        <f t="shared" si="110"/>
        <v>42271.251979166671</v>
      </c>
      <c r="T1023" s="12">
        <f t="shared" si="111"/>
        <v>42294.166666666672</v>
      </c>
      <c r="U1023" s="14" t="str">
        <f t="shared" si="112"/>
        <v>Sep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07"/>
        <v>114.9</v>
      </c>
      <c r="P1024">
        <f t="shared" si="113"/>
        <v>27.027027027027028</v>
      </c>
      <c r="Q1024" t="str">
        <f t="shared" si="108"/>
        <v>music</v>
      </c>
      <c r="R1024" t="str">
        <f t="shared" si="109"/>
        <v>electronic music</v>
      </c>
      <c r="S1024" s="12">
        <f t="shared" si="110"/>
        <v>42111.646724537044</v>
      </c>
      <c r="T1024" s="12">
        <f t="shared" si="111"/>
        <v>42141.646724537044</v>
      </c>
      <c r="U1024" s="14" t="str">
        <f t="shared" si="112"/>
        <v>Apr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07"/>
        <v>237.15</v>
      </c>
      <c r="P1025">
        <f t="shared" si="113"/>
        <v>15.267175572519085</v>
      </c>
      <c r="Q1025" t="str">
        <f t="shared" si="108"/>
        <v>music</v>
      </c>
      <c r="R1025" t="str">
        <f t="shared" si="109"/>
        <v>electronic music</v>
      </c>
      <c r="S1025" s="12">
        <f t="shared" si="110"/>
        <v>42145.919687500005</v>
      </c>
      <c r="T1025" s="12">
        <f t="shared" si="111"/>
        <v>42175.919687500005</v>
      </c>
      <c r="U1025" s="14" t="str">
        <f t="shared" si="112"/>
        <v>May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07"/>
        <v>118.63774999999998</v>
      </c>
      <c r="P1026">
        <f t="shared" si="113"/>
        <v>327.86885245901641</v>
      </c>
      <c r="Q1026" t="str">
        <f t="shared" si="108"/>
        <v>music</v>
      </c>
      <c r="R1026" t="str">
        <f t="shared" si="109"/>
        <v>electronic music</v>
      </c>
      <c r="S1026" s="12">
        <f t="shared" si="110"/>
        <v>42370.580590277779</v>
      </c>
      <c r="T1026" s="12">
        <f t="shared" si="111"/>
        <v>42400.580590277779</v>
      </c>
      <c r="U1026" s="14" t="str">
        <f t="shared" si="112"/>
        <v>Jan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14">E1027/D1027 * 100</f>
        <v>109.92831428571431</v>
      </c>
      <c r="P1027">
        <f t="shared" si="113"/>
        <v>65.359477124183002</v>
      </c>
      <c r="Q1027" t="str">
        <f t="shared" ref="Q1027:Q1090" si="115">LEFT(N1027,FIND("/",N1027) -1)</f>
        <v>music</v>
      </c>
      <c r="R1027" t="str">
        <f t="shared" ref="R1027:R1090" si="116">RIGHT(N1027,LEN(N1027)-FIND("/",N1027))</f>
        <v>electronic music</v>
      </c>
      <c r="S1027" s="12">
        <f t="shared" ref="S1027:U1090" si="117">(((J1027/60)/60)/24)+DATE(1970,1,1)</f>
        <v>42049.833761574075</v>
      </c>
      <c r="T1027" s="12">
        <f t="shared" ref="T1027:V1090" si="118">(((I1027/60)/60)/24)+DATE(1970,1,1)</f>
        <v>42079.792094907403</v>
      </c>
      <c r="U1027" s="14" t="str">
        <f t="shared" ref="U1027:U1090" si="119">TEXT(S1027, "mmm")</f>
        <v>Feb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14"/>
        <v>100.00828571428571</v>
      </c>
      <c r="P1028">
        <f t="shared" si="113"/>
        <v>57.377049180327866</v>
      </c>
      <c r="Q1028" t="str">
        <f t="shared" si="115"/>
        <v>music</v>
      </c>
      <c r="R1028" t="str">
        <f t="shared" si="116"/>
        <v>electronic music</v>
      </c>
      <c r="S1028" s="12">
        <f t="shared" si="117"/>
        <v>42426.407592592594</v>
      </c>
      <c r="T1028" s="12">
        <f t="shared" si="118"/>
        <v>42460.365925925929</v>
      </c>
      <c r="U1028" s="14" t="str">
        <f t="shared" si="119"/>
        <v>Feb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14"/>
        <v>103.09292094387415</v>
      </c>
      <c r="P1029">
        <f t="shared" si="113"/>
        <v>67.576576576576571</v>
      </c>
      <c r="Q1029" t="str">
        <f t="shared" si="115"/>
        <v>music</v>
      </c>
      <c r="R1029" t="str">
        <f t="shared" si="116"/>
        <v>electronic music</v>
      </c>
      <c r="S1029" s="12">
        <f t="shared" si="117"/>
        <v>41905.034108796295</v>
      </c>
      <c r="T1029" s="12">
        <f t="shared" si="118"/>
        <v>41935.034108796295</v>
      </c>
      <c r="U1029" s="14" t="str">
        <f t="shared" si="119"/>
        <v>Sep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14"/>
        <v>117.27000000000001</v>
      </c>
      <c r="P1030">
        <f t="shared" si="113"/>
        <v>39.215686274509807</v>
      </c>
      <c r="Q1030" t="str">
        <f t="shared" si="115"/>
        <v>music</v>
      </c>
      <c r="R1030" t="str">
        <f t="shared" si="116"/>
        <v>electronic music</v>
      </c>
      <c r="S1030" s="12">
        <f t="shared" si="117"/>
        <v>42755.627372685187</v>
      </c>
      <c r="T1030" s="12">
        <f t="shared" si="118"/>
        <v>42800.833333333328</v>
      </c>
      <c r="U1030" s="14" t="str">
        <f t="shared" si="119"/>
        <v>Jan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14"/>
        <v>111.75999999999999</v>
      </c>
      <c r="P1031">
        <f t="shared" si="113"/>
        <v>70.921985815602838</v>
      </c>
      <c r="Q1031" t="str">
        <f t="shared" si="115"/>
        <v>music</v>
      </c>
      <c r="R1031" t="str">
        <f t="shared" si="116"/>
        <v>electronic music</v>
      </c>
      <c r="S1031" s="12">
        <f t="shared" si="117"/>
        <v>42044.711886574078</v>
      </c>
      <c r="T1031" s="12">
        <f t="shared" si="118"/>
        <v>42098.915972222225</v>
      </c>
      <c r="U1031" s="14" t="str">
        <f t="shared" si="119"/>
        <v>Feb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14"/>
        <v>342.09999999999997</v>
      </c>
      <c r="P1032">
        <f t="shared" si="113"/>
        <v>12.578616352201259</v>
      </c>
      <c r="Q1032" t="str">
        <f t="shared" si="115"/>
        <v>music</v>
      </c>
      <c r="R1032" t="str">
        <f t="shared" si="116"/>
        <v>electronic music</v>
      </c>
      <c r="S1032" s="12">
        <f t="shared" si="117"/>
        <v>42611.483206018514</v>
      </c>
      <c r="T1032" s="12">
        <f t="shared" si="118"/>
        <v>42625.483206018514</v>
      </c>
      <c r="U1032" s="14" t="str">
        <f t="shared" si="119"/>
        <v>Aug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14"/>
        <v>107.4</v>
      </c>
      <c r="P1033">
        <f t="shared" si="113"/>
        <v>101.01010101010101</v>
      </c>
      <c r="Q1033" t="str">
        <f t="shared" si="115"/>
        <v>music</v>
      </c>
      <c r="R1033" t="str">
        <f t="shared" si="116"/>
        <v>electronic music</v>
      </c>
      <c r="S1033" s="12">
        <f t="shared" si="117"/>
        <v>42324.764004629629</v>
      </c>
      <c r="T1033" s="12">
        <f t="shared" si="118"/>
        <v>42354.764004629629</v>
      </c>
      <c r="U1033" s="14" t="str">
        <f t="shared" si="119"/>
        <v>Nov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14"/>
        <v>108.49703703703703</v>
      </c>
      <c r="P1034">
        <f t="shared" si="113"/>
        <v>56.25</v>
      </c>
      <c r="Q1034" t="str">
        <f t="shared" si="115"/>
        <v>music</v>
      </c>
      <c r="R1034" t="str">
        <f t="shared" si="116"/>
        <v>electronic music</v>
      </c>
      <c r="S1034" s="12">
        <f t="shared" si="117"/>
        <v>42514.666956018518</v>
      </c>
      <c r="T1034" s="12">
        <f t="shared" si="118"/>
        <v>42544.666956018518</v>
      </c>
      <c r="U1034" s="14" t="str">
        <f t="shared" si="119"/>
        <v>May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14"/>
        <v>102.86144578313252</v>
      </c>
      <c r="P1035">
        <f t="shared" si="113"/>
        <v>49.185185185185183</v>
      </c>
      <c r="Q1035" t="str">
        <f t="shared" si="115"/>
        <v>music</v>
      </c>
      <c r="R1035" t="str">
        <f t="shared" si="116"/>
        <v>electronic music</v>
      </c>
      <c r="S1035" s="12">
        <f t="shared" si="117"/>
        <v>42688.732407407413</v>
      </c>
      <c r="T1035" s="12">
        <f t="shared" si="118"/>
        <v>42716.732407407413</v>
      </c>
      <c r="U1035" s="14" t="str">
        <f t="shared" si="119"/>
        <v>Nov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14"/>
        <v>130.0018</v>
      </c>
      <c r="P1036">
        <f t="shared" si="113"/>
        <v>30.120481927710845</v>
      </c>
      <c r="Q1036" t="str">
        <f t="shared" si="115"/>
        <v>music</v>
      </c>
      <c r="R1036" t="str">
        <f t="shared" si="116"/>
        <v>electronic music</v>
      </c>
      <c r="S1036" s="12">
        <f t="shared" si="117"/>
        <v>42555.166712962964</v>
      </c>
      <c r="T1036" s="12">
        <f t="shared" si="118"/>
        <v>42587.165972222225</v>
      </c>
      <c r="U1036" s="14" t="str">
        <f t="shared" si="119"/>
        <v>Jul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14"/>
        <v>107.65217391304347</v>
      </c>
      <c r="P1037">
        <f t="shared" si="113"/>
        <v>60.526315789473685</v>
      </c>
      <c r="Q1037" t="str">
        <f t="shared" si="115"/>
        <v>music</v>
      </c>
      <c r="R1037" t="str">
        <f t="shared" si="116"/>
        <v>electronic music</v>
      </c>
      <c r="S1037" s="12">
        <f t="shared" si="117"/>
        <v>42016.641435185185</v>
      </c>
      <c r="T1037" s="12">
        <f t="shared" si="118"/>
        <v>42046.641435185185</v>
      </c>
      <c r="U1037" s="14" t="str">
        <f t="shared" si="119"/>
        <v>Jan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14"/>
        <v>112.36044444444444</v>
      </c>
      <c r="P1038">
        <f t="shared" si="113"/>
        <v>21.327014218009477</v>
      </c>
      <c r="Q1038" t="str">
        <f t="shared" si="115"/>
        <v>music</v>
      </c>
      <c r="R1038" t="str">
        <f t="shared" si="116"/>
        <v>electronic music</v>
      </c>
      <c r="S1038" s="12">
        <f t="shared" si="117"/>
        <v>41249.448958333334</v>
      </c>
      <c r="T1038" s="12">
        <f t="shared" si="118"/>
        <v>41281.333333333336</v>
      </c>
      <c r="U1038" s="14" t="str">
        <f t="shared" si="119"/>
        <v>Dec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14"/>
        <v>102.1</v>
      </c>
      <c r="P1039">
        <f t="shared" si="113"/>
        <v>47.61904761904762</v>
      </c>
      <c r="Q1039" t="str">
        <f t="shared" si="115"/>
        <v>music</v>
      </c>
      <c r="R1039" t="str">
        <f t="shared" si="116"/>
        <v>electronic music</v>
      </c>
      <c r="S1039" s="12">
        <f t="shared" si="117"/>
        <v>42119.822476851856</v>
      </c>
      <c r="T1039" s="12">
        <f t="shared" si="118"/>
        <v>42142.208333333328</v>
      </c>
      <c r="U1039" s="14" t="str">
        <f t="shared" si="119"/>
        <v>Apr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14"/>
        <v>145.33333333333334</v>
      </c>
      <c r="P1040">
        <f t="shared" si="113"/>
        <v>24.590163934426229</v>
      </c>
      <c r="Q1040" t="str">
        <f t="shared" si="115"/>
        <v>music</v>
      </c>
      <c r="R1040" t="str">
        <f t="shared" si="116"/>
        <v>electronic music</v>
      </c>
      <c r="S1040" s="12">
        <f t="shared" si="117"/>
        <v>42418.231747685189</v>
      </c>
      <c r="T1040" s="12">
        <f t="shared" si="118"/>
        <v>42448.190081018518</v>
      </c>
      <c r="U1040" s="14" t="str">
        <f t="shared" si="119"/>
        <v>Feb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14"/>
        <v>128.19999999999999</v>
      </c>
      <c r="P1041">
        <f t="shared" si="113"/>
        <v>16.666666666666668</v>
      </c>
      <c r="Q1041" t="str">
        <f t="shared" si="115"/>
        <v>music</v>
      </c>
      <c r="R1041" t="str">
        <f t="shared" si="116"/>
        <v>electronic music</v>
      </c>
      <c r="S1041" s="12">
        <f t="shared" si="117"/>
        <v>42692.109328703707</v>
      </c>
      <c r="T1041" s="12">
        <f t="shared" si="118"/>
        <v>42717.332638888889</v>
      </c>
      <c r="U1041" s="14" t="str">
        <f t="shared" si="119"/>
        <v>Nov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14"/>
        <v>0.29411764705882354</v>
      </c>
      <c r="P1042">
        <f t="shared" si="113"/>
        <v>85000</v>
      </c>
      <c r="Q1042" t="str">
        <f t="shared" si="115"/>
        <v>journalism</v>
      </c>
      <c r="R1042" t="str">
        <f t="shared" si="116"/>
        <v>audio</v>
      </c>
      <c r="S1042" s="12">
        <f t="shared" si="117"/>
        <v>42579.708437499998</v>
      </c>
      <c r="T1042" s="12">
        <f t="shared" si="118"/>
        <v>42609.708437499998</v>
      </c>
      <c r="U1042" s="14" t="str">
        <f t="shared" si="119"/>
        <v>Jul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14"/>
        <v>0</v>
      </c>
      <c r="P1043" t="e">
        <f t="shared" si="113"/>
        <v>#DIV/0!</v>
      </c>
      <c r="Q1043" t="str">
        <f t="shared" si="115"/>
        <v>journalism</v>
      </c>
      <c r="R1043" t="str">
        <f t="shared" si="116"/>
        <v>audio</v>
      </c>
      <c r="S1043" s="12">
        <f t="shared" si="117"/>
        <v>41831.060092592597</v>
      </c>
      <c r="T1043" s="12">
        <f t="shared" si="118"/>
        <v>41851.060092592597</v>
      </c>
      <c r="U1043" s="14" t="str">
        <f t="shared" si="119"/>
        <v>Jul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14"/>
        <v>1.5384615384615385</v>
      </c>
      <c r="P1044">
        <f t="shared" si="113"/>
        <v>650</v>
      </c>
      <c r="Q1044" t="str">
        <f t="shared" si="115"/>
        <v>journalism</v>
      </c>
      <c r="R1044" t="str">
        <f t="shared" si="116"/>
        <v>audio</v>
      </c>
      <c r="S1044" s="12">
        <f t="shared" si="117"/>
        <v>41851.696157407408</v>
      </c>
      <c r="T1044" s="12">
        <f t="shared" si="118"/>
        <v>41894.416666666664</v>
      </c>
      <c r="U1044" s="14" t="str">
        <f t="shared" si="119"/>
        <v>Jul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14"/>
        <v>8.5370000000000008</v>
      </c>
      <c r="P1045">
        <f t="shared" si="113"/>
        <v>342.46575342465752</v>
      </c>
      <c r="Q1045" t="str">
        <f t="shared" si="115"/>
        <v>journalism</v>
      </c>
      <c r="R1045" t="str">
        <f t="shared" si="116"/>
        <v>audio</v>
      </c>
      <c r="S1045" s="12">
        <f t="shared" si="117"/>
        <v>42114.252951388888</v>
      </c>
      <c r="T1045" s="12">
        <f t="shared" si="118"/>
        <v>42144.252951388888</v>
      </c>
      <c r="U1045" s="14" t="str">
        <f t="shared" si="119"/>
        <v>Apr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14"/>
        <v>8.5714285714285715E-2</v>
      </c>
      <c r="P1046">
        <f t="shared" si="113"/>
        <v>3500</v>
      </c>
      <c r="Q1046" t="str">
        <f t="shared" si="115"/>
        <v>journalism</v>
      </c>
      <c r="R1046" t="str">
        <f t="shared" si="116"/>
        <v>audio</v>
      </c>
      <c r="S1046" s="12">
        <f t="shared" si="117"/>
        <v>42011.925937499997</v>
      </c>
      <c r="T1046" s="12">
        <f t="shared" si="118"/>
        <v>42068.852083333331</v>
      </c>
      <c r="U1046" s="14" t="str">
        <f t="shared" si="119"/>
        <v>Jan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14"/>
        <v>2.6599999999999997</v>
      </c>
      <c r="P1047">
        <f t="shared" si="113"/>
        <v>1250</v>
      </c>
      <c r="Q1047" t="str">
        <f t="shared" si="115"/>
        <v>journalism</v>
      </c>
      <c r="R1047" t="str">
        <f t="shared" si="116"/>
        <v>audio</v>
      </c>
      <c r="S1047" s="12">
        <f t="shared" si="117"/>
        <v>41844.874421296299</v>
      </c>
      <c r="T1047" s="12">
        <f t="shared" si="118"/>
        <v>41874.874421296299</v>
      </c>
      <c r="U1047" s="14" t="str">
        <f t="shared" si="119"/>
        <v>Jul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14"/>
        <v>0</v>
      </c>
      <c r="P1048" t="e">
        <f t="shared" si="113"/>
        <v>#DIV/0!</v>
      </c>
      <c r="Q1048" t="str">
        <f t="shared" si="115"/>
        <v>journalism</v>
      </c>
      <c r="R1048" t="str">
        <f t="shared" si="116"/>
        <v>audio</v>
      </c>
      <c r="S1048" s="12">
        <f t="shared" si="117"/>
        <v>42319.851388888885</v>
      </c>
      <c r="T1048" s="12">
        <f t="shared" si="118"/>
        <v>42364.851388888885</v>
      </c>
      <c r="U1048" s="14" t="str">
        <f t="shared" si="119"/>
        <v>Nov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14"/>
        <v>0.05</v>
      </c>
      <c r="P1049">
        <f t="shared" si="113"/>
        <v>2000</v>
      </c>
      <c r="Q1049" t="str">
        <f t="shared" si="115"/>
        <v>journalism</v>
      </c>
      <c r="R1049" t="str">
        <f t="shared" si="116"/>
        <v>audio</v>
      </c>
      <c r="S1049" s="12">
        <f t="shared" si="117"/>
        <v>41918.818460648145</v>
      </c>
      <c r="T1049" s="12">
        <f t="shared" si="118"/>
        <v>41948.860127314816</v>
      </c>
      <c r="U1049" s="14" t="str">
        <f t="shared" si="119"/>
        <v>Oct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14"/>
        <v>1.4133333333333333</v>
      </c>
      <c r="P1050">
        <f t="shared" si="113"/>
        <v>3750</v>
      </c>
      <c r="Q1050" t="str">
        <f t="shared" si="115"/>
        <v>journalism</v>
      </c>
      <c r="R1050" t="str">
        <f t="shared" si="116"/>
        <v>audio</v>
      </c>
      <c r="S1050" s="12">
        <f t="shared" si="117"/>
        <v>42598.053113425922</v>
      </c>
      <c r="T1050" s="12">
        <f t="shared" si="118"/>
        <v>42638.053113425922</v>
      </c>
      <c r="U1050" s="14" t="str">
        <f t="shared" si="119"/>
        <v>Aug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14"/>
        <v>0</v>
      </c>
      <c r="P1051" t="e">
        <f t="shared" si="113"/>
        <v>#DIV/0!</v>
      </c>
      <c r="Q1051" t="str">
        <f t="shared" si="115"/>
        <v>journalism</v>
      </c>
      <c r="R1051" t="str">
        <f t="shared" si="116"/>
        <v>audio</v>
      </c>
      <c r="S1051" s="12">
        <f t="shared" si="117"/>
        <v>42382.431076388893</v>
      </c>
      <c r="T1051" s="12">
        <f t="shared" si="118"/>
        <v>42412.431076388893</v>
      </c>
      <c r="U1051" s="14" t="str">
        <f t="shared" si="119"/>
        <v>Jan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14"/>
        <v>0</v>
      </c>
      <c r="P1052" t="e">
        <f t="shared" si="113"/>
        <v>#DIV/0!</v>
      </c>
      <c r="Q1052" t="str">
        <f t="shared" si="115"/>
        <v>journalism</v>
      </c>
      <c r="R1052" t="str">
        <f t="shared" si="116"/>
        <v>audio</v>
      </c>
      <c r="S1052" s="12">
        <f t="shared" si="117"/>
        <v>42231.7971875</v>
      </c>
      <c r="T1052" s="12">
        <f t="shared" si="118"/>
        <v>42261.7971875</v>
      </c>
      <c r="U1052" s="14" t="str">
        <f t="shared" si="119"/>
        <v>Aug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14"/>
        <v>0</v>
      </c>
      <c r="P1053" t="e">
        <f t="shared" si="113"/>
        <v>#DIV/0!</v>
      </c>
      <c r="Q1053" t="str">
        <f t="shared" si="115"/>
        <v>journalism</v>
      </c>
      <c r="R1053" t="str">
        <f t="shared" si="116"/>
        <v>audio</v>
      </c>
      <c r="S1053" s="12">
        <f t="shared" si="117"/>
        <v>41850.014178240745</v>
      </c>
      <c r="T1053" s="12">
        <f t="shared" si="118"/>
        <v>41878.014178240745</v>
      </c>
      <c r="U1053" s="14" t="str">
        <f t="shared" si="119"/>
        <v>Jul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14"/>
        <v>0</v>
      </c>
      <c r="P1054" t="e">
        <f t="shared" si="113"/>
        <v>#DIV/0!</v>
      </c>
      <c r="Q1054" t="str">
        <f t="shared" si="115"/>
        <v>journalism</v>
      </c>
      <c r="R1054" t="str">
        <f t="shared" si="116"/>
        <v>audio</v>
      </c>
      <c r="S1054" s="12">
        <f t="shared" si="117"/>
        <v>42483.797395833331</v>
      </c>
      <c r="T1054" s="12">
        <f t="shared" si="118"/>
        <v>42527.839583333334</v>
      </c>
      <c r="U1054" s="14" t="str">
        <f t="shared" si="119"/>
        <v>Apr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14"/>
        <v>1</v>
      </c>
      <c r="P1055">
        <f t="shared" si="113"/>
        <v>1500</v>
      </c>
      <c r="Q1055" t="str">
        <f t="shared" si="115"/>
        <v>journalism</v>
      </c>
      <c r="R1055" t="str">
        <f t="shared" si="116"/>
        <v>audio</v>
      </c>
      <c r="S1055" s="12">
        <f t="shared" si="117"/>
        <v>42775.172824074078</v>
      </c>
      <c r="T1055" s="12">
        <f t="shared" si="118"/>
        <v>42800.172824074078</v>
      </c>
      <c r="U1055" s="14" t="str">
        <f t="shared" si="119"/>
        <v>Feb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14"/>
        <v>0</v>
      </c>
      <c r="P1056" t="e">
        <f t="shared" si="113"/>
        <v>#DIV/0!</v>
      </c>
      <c r="Q1056" t="str">
        <f t="shared" si="115"/>
        <v>journalism</v>
      </c>
      <c r="R1056" t="str">
        <f t="shared" si="116"/>
        <v>audio</v>
      </c>
      <c r="S1056" s="12">
        <f t="shared" si="117"/>
        <v>41831.851840277777</v>
      </c>
      <c r="T1056" s="12">
        <f t="shared" si="118"/>
        <v>41861.916666666664</v>
      </c>
      <c r="U1056" s="14" t="str">
        <f t="shared" si="119"/>
        <v>Jul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14"/>
        <v>0</v>
      </c>
      <c r="P1057" t="e">
        <f t="shared" si="113"/>
        <v>#DIV/0!</v>
      </c>
      <c r="Q1057" t="str">
        <f t="shared" si="115"/>
        <v>journalism</v>
      </c>
      <c r="R1057" t="str">
        <f t="shared" si="116"/>
        <v>audio</v>
      </c>
      <c r="S1057" s="12">
        <f t="shared" si="117"/>
        <v>42406.992418981477</v>
      </c>
      <c r="T1057" s="12">
        <f t="shared" si="118"/>
        <v>42436.992418981477</v>
      </c>
      <c r="U1057" s="14" t="str">
        <f t="shared" si="119"/>
        <v>Feb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14"/>
        <v>0</v>
      </c>
      <c r="P1058" t="e">
        <f t="shared" si="113"/>
        <v>#DIV/0!</v>
      </c>
      <c r="Q1058" t="str">
        <f t="shared" si="115"/>
        <v>journalism</v>
      </c>
      <c r="R1058" t="str">
        <f t="shared" si="116"/>
        <v>audio</v>
      </c>
      <c r="S1058" s="12">
        <f t="shared" si="117"/>
        <v>42058.719641203701</v>
      </c>
      <c r="T1058" s="12">
        <f t="shared" si="118"/>
        <v>42118.677974537044</v>
      </c>
      <c r="U1058" s="14" t="str">
        <f t="shared" si="119"/>
        <v>Feb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14"/>
        <v>0</v>
      </c>
      <c r="P1059" t="e">
        <f t="shared" si="113"/>
        <v>#DIV/0!</v>
      </c>
      <c r="Q1059" t="str">
        <f t="shared" si="115"/>
        <v>journalism</v>
      </c>
      <c r="R1059" t="str">
        <f t="shared" si="116"/>
        <v>audio</v>
      </c>
      <c r="S1059" s="12">
        <f t="shared" si="117"/>
        <v>42678.871331018512</v>
      </c>
      <c r="T1059" s="12">
        <f t="shared" si="118"/>
        <v>42708.912997685184</v>
      </c>
      <c r="U1059" s="14" t="str">
        <f t="shared" si="119"/>
        <v>Nov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14"/>
        <v>0</v>
      </c>
      <c r="P1060" t="e">
        <f t="shared" si="113"/>
        <v>#DIV/0!</v>
      </c>
      <c r="Q1060" t="str">
        <f t="shared" si="115"/>
        <v>journalism</v>
      </c>
      <c r="R1060" t="str">
        <f t="shared" si="116"/>
        <v>audio</v>
      </c>
      <c r="S1060" s="12">
        <f t="shared" si="117"/>
        <v>42047.900960648149</v>
      </c>
      <c r="T1060" s="12">
        <f t="shared" si="118"/>
        <v>42089</v>
      </c>
      <c r="U1060" s="14" t="str">
        <f t="shared" si="119"/>
        <v>Feb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14"/>
        <v>0</v>
      </c>
      <c r="P1061" t="e">
        <f t="shared" si="113"/>
        <v>#DIV/0!</v>
      </c>
      <c r="Q1061" t="str">
        <f t="shared" si="115"/>
        <v>journalism</v>
      </c>
      <c r="R1061" t="str">
        <f t="shared" si="116"/>
        <v>audio</v>
      </c>
      <c r="S1061" s="12">
        <f t="shared" si="117"/>
        <v>42046.79</v>
      </c>
      <c r="T1061" s="12">
        <f t="shared" si="118"/>
        <v>42076.748333333337</v>
      </c>
      <c r="U1061" s="14" t="str">
        <f t="shared" si="119"/>
        <v>Feb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14"/>
        <v>1</v>
      </c>
      <c r="P1062">
        <f t="shared" si="113"/>
        <v>5000</v>
      </c>
      <c r="Q1062" t="str">
        <f t="shared" si="115"/>
        <v>journalism</v>
      </c>
      <c r="R1062" t="str">
        <f t="shared" si="116"/>
        <v>audio</v>
      </c>
      <c r="S1062" s="12">
        <f t="shared" si="117"/>
        <v>42079.913113425922</v>
      </c>
      <c r="T1062" s="12">
        <f t="shared" si="118"/>
        <v>42109.913113425922</v>
      </c>
      <c r="U1062" s="14" t="str">
        <f t="shared" si="119"/>
        <v>Mar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14"/>
        <v>0</v>
      </c>
      <c r="P1063" t="e">
        <f t="shared" si="113"/>
        <v>#DIV/0!</v>
      </c>
      <c r="Q1063" t="str">
        <f t="shared" si="115"/>
        <v>journalism</v>
      </c>
      <c r="R1063" t="str">
        <f t="shared" si="116"/>
        <v>audio</v>
      </c>
      <c r="S1063" s="12">
        <f t="shared" si="117"/>
        <v>42432.276712962965</v>
      </c>
      <c r="T1063" s="12">
        <f t="shared" si="118"/>
        <v>42492.041666666672</v>
      </c>
      <c r="U1063" s="14" t="str">
        <f t="shared" si="119"/>
        <v>Mar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14"/>
        <v>95.477386934673376</v>
      </c>
      <c r="P1064">
        <f t="shared" ref="P1064:P1127" si="120">D1064 / L1064</f>
        <v>49.75</v>
      </c>
      <c r="Q1064" t="str">
        <f t="shared" si="115"/>
        <v>journalism</v>
      </c>
      <c r="R1064" t="str">
        <f t="shared" si="116"/>
        <v>audio</v>
      </c>
      <c r="S1064" s="12">
        <f t="shared" si="117"/>
        <v>42556.807187500002</v>
      </c>
      <c r="T1064" s="12">
        <f t="shared" si="118"/>
        <v>42563.807187500002</v>
      </c>
      <c r="U1064" s="14" t="str">
        <f t="shared" si="119"/>
        <v>Jul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14"/>
        <v>0</v>
      </c>
      <c r="P1065" t="e">
        <f t="shared" si="120"/>
        <v>#DIV/0!</v>
      </c>
      <c r="Q1065" t="str">
        <f t="shared" si="115"/>
        <v>journalism</v>
      </c>
      <c r="R1065" t="str">
        <f t="shared" si="116"/>
        <v>audio</v>
      </c>
      <c r="S1065" s="12">
        <f t="shared" si="117"/>
        <v>42583.030810185184</v>
      </c>
      <c r="T1065" s="12">
        <f t="shared" si="118"/>
        <v>42613.030810185184</v>
      </c>
      <c r="U1065" s="14" t="str">
        <f t="shared" si="119"/>
        <v>Aug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14"/>
        <v>8.974444444444444</v>
      </c>
      <c r="P1066">
        <f t="shared" si="120"/>
        <v>731.70731707317077</v>
      </c>
      <c r="Q1066" t="str">
        <f t="shared" si="115"/>
        <v>games</v>
      </c>
      <c r="R1066" t="str">
        <f t="shared" si="116"/>
        <v>video games</v>
      </c>
      <c r="S1066" s="12">
        <f t="shared" si="117"/>
        <v>41417.228043981479</v>
      </c>
      <c r="T1066" s="12">
        <f t="shared" si="118"/>
        <v>41462.228043981479</v>
      </c>
      <c r="U1066" s="14" t="str">
        <f t="shared" si="119"/>
        <v>May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14"/>
        <v>2.7</v>
      </c>
      <c r="P1067">
        <f t="shared" si="120"/>
        <v>600</v>
      </c>
      <c r="Q1067" t="str">
        <f t="shared" si="115"/>
        <v>games</v>
      </c>
      <c r="R1067" t="str">
        <f t="shared" si="116"/>
        <v>video games</v>
      </c>
      <c r="S1067" s="12">
        <f t="shared" si="117"/>
        <v>41661.381041666667</v>
      </c>
      <c r="T1067" s="12">
        <f t="shared" si="118"/>
        <v>41689.381041666667</v>
      </c>
      <c r="U1067" s="14" t="str">
        <f t="shared" si="119"/>
        <v>Jan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14"/>
        <v>3.3673333333333333</v>
      </c>
      <c r="P1068">
        <f t="shared" si="120"/>
        <v>1013.5135135135135</v>
      </c>
      <c r="Q1068" t="str">
        <f t="shared" si="115"/>
        <v>games</v>
      </c>
      <c r="R1068" t="str">
        <f t="shared" si="116"/>
        <v>video games</v>
      </c>
      <c r="S1068" s="12">
        <f t="shared" si="117"/>
        <v>41445.962754629632</v>
      </c>
      <c r="T1068" s="12">
        <f t="shared" si="118"/>
        <v>41490.962754629632</v>
      </c>
      <c r="U1068" s="14" t="str">
        <f t="shared" si="119"/>
        <v>Jun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14"/>
        <v>26</v>
      </c>
      <c r="P1069">
        <f t="shared" si="120"/>
        <v>50</v>
      </c>
      <c r="Q1069" t="str">
        <f t="shared" si="115"/>
        <v>games</v>
      </c>
      <c r="R1069" t="str">
        <f t="shared" si="116"/>
        <v>video games</v>
      </c>
      <c r="S1069" s="12">
        <f t="shared" si="117"/>
        <v>41599.855682870373</v>
      </c>
      <c r="T1069" s="12">
        <f t="shared" si="118"/>
        <v>41629.855682870373</v>
      </c>
      <c r="U1069" s="14" t="str">
        <f t="shared" si="119"/>
        <v>Nov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14"/>
        <v>0.15</v>
      </c>
      <c r="P1070">
        <f t="shared" si="120"/>
        <v>7500</v>
      </c>
      <c r="Q1070" t="str">
        <f t="shared" si="115"/>
        <v>games</v>
      </c>
      <c r="R1070" t="str">
        <f t="shared" si="116"/>
        <v>video games</v>
      </c>
      <c r="S1070" s="12">
        <f t="shared" si="117"/>
        <v>42440.371111111104</v>
      </c>
      <c r="T1070" s="12">
        <f t="shared" si="118"/>
        <v>42470.329444444447</v>
      </c>
      <c r="U1070" s="14" t="str">
        <f t="shared" si="119"/>
        <v>Mar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14"/>
        <v>38.636363636363633</v>
      </c>
      <c r="P1071">
        <f t="shared" si="120"/>
        <v>104.76190476190476</v>
      </c>
      <c r="Q1071" t="str">
        <f t="shared" si="115"/>
        <v>games</v>
      </c>
      <c r="R1071" t="str">
        <f t="shared" si="116"/>
        <v>video games</v>
      </c>
      <c r="S1071" s="12">
        <f t="shared" si="117"/>
        <v>41572.229849537034</v>
      </c>
      <c r="T1071" s="12">
        <f t="shared" si="118"/>
        <v>41604.271516203706</v>
      </c>
      <c r="U1071" s="14" t="str">
        <f t="shared" si="119"/>
        <v>Oct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14"/>
        <v>0.70000000000000007</v>
      </c>
      <c r="P1072">
        <f t="shared" si="120"/>
        <v>5000</v>
      </c>
      <c r="Q1072" t="str">
        <f t="shared" si="115"/>
        <v>games</v>
      </c>
      <c r="R1072" t="str">
        <f t="shared" si="116"/>
        <v>video games</v>
      </c>
      <c r="S1072" s="12">
        <f t="shared" si="117"/>
        <v>41163.011828703704</v>
      </c>
      <c r="T1072" s="12">
        <f t="shared" si="118"/>
        <v>41183.011828703704</v>
      </c>
      <c r="U1072" s="14" t="str">
        <f t="shared" si="119"/>
        <v>Sep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14"/>
        <v>0</v>
      </c>
      <c r="P1073" t="e">
        <f t="shared" si="120"/>
        <v>#DIV/0!</v>
      </c>
      <c r="Q1073" t="str">
        <f t="shared" si="115"/>
        <v>games</v>
      </c>
      <c r="R1073" t="str">
        <f t="shared" si="116"/>
        <v>video games</v>
      </c>
      <c r="S1073" s="12">
        <f t="shared" si="117"/>
        <v>42295.753391203703</v>
      </c>
      <c r="T1073" s="12">
        <f t="shared" si="118"/>
        <v>42325.795057870375</v>
      </c>
      <c r="U1073" s="14" t="str">
        <f t="shared" si="119"/>
        <v>Oct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14"/>
        <v>6.8000000000000005E-2</v>
      </c>
      <c r="P1074">
        <f t="shared" si="120"/>
        <v>18750</v>
      </c>
      <c r="Q1074" t="str">
        <f t="shared" si="115"/>
        <v>games</v>
      </c>
      <c r="R1074" t="str">
        <f t="shared" si="116"/>
        <v>video games</v>
      </c>
      <c r="S1074" s="12">
        <f t="shared" si="117"/>
        <v>41645.832141203704</v>
      </c>
      <c r="T1074" s="12">
        <f t="shared" si="118"/>
        <v>41675.832141203704</v>
      </c>
      <c r="U1074" s="14" t="str">
        <f t="shared" si="119"/>
        <v>Jan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14"/>
        <v>1.3333333333333335</v>
      </c>
      <c r="P1075">
        <f t="shared" si="120"/>
        <v>750</v>
      </c>
      <c r="Q1075" t="str">
        <f t="shared" si="115"/>
        <v>games</v>
      </c>
      <c r="R1075" t="str">
        <f t="shared" si="116"/>
        <v>video games</v>
      </c>
      <c r="S1075" s="12">
        <f t="shared" si="117"/>
        <v>40802.964594907404</v>
      </c>
      <c r="T1075" s="12">
        <f t="shared" si="118"/>
        <v>40832.964594907404</v>
      </c>
      <c r="U1075" s="14" t="str">
        <f t="shared" si="119"/>
        <v>Sep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14"/>
        <v>6.3092592592592585</v>
      </c>
      <c r="P1076">
        <f t="shared" si="120"/>
        <v>1800</v>
      </c>
      <c r="Q1076" t="str">
        <f t="shared" si="115"/>
        <v>games</v>
      </c>
      <c r="R1076" t="str">
        <f t="shared" si="116"/>
        <v>video games</v>
      </c>
      <c r="S1076" s="12">
        <f t="shared" si="117"/>
        <v>41613.172974537039</v>
      </c>
      <c r="T1076" s="12">
        <f t="shared" si="118"/>
        <v>41643.172974537039</v>
      </c>
      <c r="U1076" s="14" t="str">
        <f t="shared" si="119"/>
        <v>Dec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14"/>
        <v>4.5</v>
      </c>
      <c r="P1077">
        <f t="shared" si="120"/>
        <v>333.33333333333331</v>
      </c>
      <c r="Q1077" t="str">
        <f t="shared" si="115"/>
        <v>games</v>
      </c>
      <c r="R1077" t="str">
        <f t="shared" si="116"/>
        <v>video games</v>
      </c>
      <c r="S1077" s="12">
        <f t="shared" si="117"/>
        <v>41005.904120370367</v>
      </c>
      <c r="T1077" s="12">
        <f t="shared" si="118"/>
        <v>41035.904120370367</v>
      </c>
      <c r="U1077" s="14" t="str">
        <f t="shared" si="119"/>
        <v>Apr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14"/>
        <v>62.765333333333331</v>
      </c>
      <c r="P1078">
        <f t="shared" si="120"/>
        <v>76.92307692307692</v>
      </c>
      <c r="Q1078" t="str">
        <f t="shared" si="115"/>
        <v>games</v>
      </c>
      <c r="R1078" t="str">
        <f t="shared" si="116"/>
        <v>video games</v>
      </c>
      <c r="S1078" s="12">
        <f t="shared" si="117"/>
        <v>41838.377893518518</v>
      </c>
      <c r="T1078" s="12">
        <f t="shared" si="118"/>
        <v>41893.377893518518</v>
      </c>
      <c r="U1078" s="14" t="str">
        <f t="shared" si="119"/>
        <v>Jul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14"/>
        <v>29.376000000000001</v>
      </c>
      <c r="P1079">
        <f t="shared" si="120"/>
        <v>149.70059880239521</v>
      </c>
      <c r="Q1079" t="str">
        <f t="shared" si="115"/>
        <v>games</v>
      </c>
      <c r="R1079" t="str">
        <f t="shared" si="116"/>
        <v>video games</v>
      </c>
      <c r="S1079" s="12">
        <f t="shared" si="117"/>
        <v>42353.16679398148</v>
      </c>
      <c r="T1079" s="12">
        <f t="shared" si="118"/>
        <v>42383.16679398148</v>
      </c>
      <c r="U1079" s="14" t="str">
        <f t="shared" si="119"/>
        <v>Dec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14"/>
        <v>7.5</v>
      </c>
      <c r="P1080">
        <f t="shared" si="120"/>
        <v>120</v>
      </c>
      <c r="Q1080" t="str">
        <f t="shared" si="115"/>
        <v>games</v>
      </c>
      <c r="R1080" t="str">
        <f t="shared" si="116"/>
        <v>video games</v>
      </c>
      <c r="S1080" s="12">
        <f t="shared" si="117"/>
        <v>40701.195844907408</v>
      </c>
      <c r="T1080" s="12">
        <f t="shared" si="118"/>
        <v>40746.195844907408</v>
      </c>
      <c r="U1080" s="14" t="str">
        <f t="shared" si="119"/>
        <v>Jun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14"/>
        <v>2.6076923076923078</v>
      </c>
      <c r="P1081">
        <f t="shared" si="120"/>
        <v>1444.4444444444443</v>
      </c>
      <c r="Q1081" t="str">
        <f t="shared" si="115"/>
        <v>games</v>
      </c>
      <c r="R1081" t="str">
        <f t="shared" si="116"/>
        <v>video games</v>
      </c>
      <c r="S1081" s="12">
        <f t="shared" si="117"/>
        <v>42479.566388888896</v>
      </c>
      <c r="T1081" s="12">
        <f t="shared" si="118"/>
        <v>42504.566388888896</v>
      </c>
      <c r="U1081" s="14" t="str">
        <f t="shared" si="119"/>
        <v>Apr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14"/>
        <v>9.1050000000000004</v>
      </c>
      <c r="P1082">
        <f t="shared" si="120"/>
        <v>204.08163265306123</v>
      </c>
      <c r="Q1082" t="str">
        <f t="shared" si="115"/>
        <v>games</v>
      </c>
      <c r="R1082" t="str">
        <f t="shared" si="116"/>
        <v>video games</v>
      </c>
      <c r="S1082" s="12">
        <f t="shared" si="117"/>
        <v>41740.138113425928</v>
      </c>
      <c r="T1082" s="12">
        <f t="shared" si="118"/>
        <v>41770.138113425928</v>
      </c>
      <c r="U1082" s="14" t="str">
        <f t="shared" si="119"/>
        <v>Apr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14"/>
        <v>1.7647058823529412E-2</v>
      </c>
      <c r="P1083">
        <f t="shared" si="120"/>
        <v>17000</v>
      </c>
      <c r="Q1083" t="str">
        <f t="shared" si="115"/>
        <v>games</v>
      </c>
      <c r="R1083" t="str">
        <f t="shared" si="116"/>
        <v>video games</v>
      </c>
      <c r="S1083" s="12">
        <f t="shared" si="117"/>
        <v>42002.926990740743</v>
      </c>
      <c r="T1083" s="12">
        <f t="shared" si="118"/>
        <v>42032.926990740743</v>
      </c>
      <c r="U1083" s="14" t="str">
        <f t="shared" si="119"/>
        <v>Dec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14"/>
        <v>0.55999999999999994</v>
      </c>
      <c r="P1084">
        <f t="shared" si="120"/>
        <v>3333.3333333333335</v>
      </c>
      <c r="Q1084" t="str">
        <f t="shared" si="115"/>
        <v>games</v>
      </c>
      <c r="R1084" t="str">
        <f t="shared" si="116"/>
        <v>video games</v>
      </c>
      <c r="S1084" s="12">
        <f t="shared" si="117"/>
        <v>41101.906111111115</v>
      </c>
      <c r="T1084" s="12">
        <f t="shared" si="118"/>
        <v>41131.906111111115</v>
      </c>
      <c r="U1084" s="14" t="str">
        <f t="shared" si="119"/>
        <v>Jul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14"/>
        <v>0.82000000000000006</v>
      </c>
      <c r="P1085">
        <f t="shared" si="120"/>
        <v>50000</v>
      </c>
      <c r="Q1085" t="str">
        <f t="shared" si="115"/>
        <v>games</v>
      </c>
      <c r="R1085" t="str">
        <f t="shared" si="116"/>
        <v>video games</v>
      </c>
      <c r="S1085" s="12">
        <f t="shared" si="117"/>
        <v>41793.659525462965</v>
      </c>
      <c r="T1085" s="12">
        <f t="shared" si="118"/>
        <v>41853.659525462965</v>
      </c>
      <c r="U1085" s="14" t="str">
        <f t="shared" si="119"/>
        <v>Jun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14"/>
        <v>0</v>
      </c>
      <c r="P1086" t="e">
        <f t="shared" si="120"/>
        <v>#DIV/0!</v>
      </c>
      <c r="Q1086" t="str">
        <f t="shared" si="115"/>
        <v>games</v>
      </c>
      <c r="R1086" t="str">
        <f t="shared" si="116"/>
        <v>video games</v>
      </c>
      <c r="S1086" s="12">
        <f t="shared" si="117"/>
        <v>41829.912083333329</v>
      </c>
      <c r="T1086" s="12">
        <f t="shared" si="118"/>
        <v>41859.912083333329</v>
      </c>
      <c r="U1086" s="14" t="str">
        <f t="shared" si="119"/>
        <v>Jul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14"/>
        <v>3.42</v>
      </c>
      <c r="P1087">
        <f t="shared" si="120"/>
        <v>3333.3333333333335</v>
      </c>
      <c r="Q1087" t="str">
        <f t="shared" si="115"/>
        <v>games</v>
      </c>
      <c r="R1087" t="str">
        <f t="shared" si="116"/>
        <v>video games</v>
      </c>
      <c r="S1087" s="12">
        <f t="shared" si="117"/>
        <v>42413.671006944445</v>
      </c>
      <c r="T1087" s="12">
        <f t="shared" si="118"/>
        <v>42443.629340277781</v>
      </c>
      <c r="U1087" s="14" t="str">
        <f t="shared" si="119"/>
        <v>Feb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14"/>
        <v>8.3333333333333343E-2</v>
      </c>
      <c r="P1088">
        <f t="shared" si="120"/>
        <v>9000</v>
      </c>
      <c r="Q1088" t="str">
        <f t="shared" si="115"/>
        <v>games</v>
      </c>
      <c r="R1088" t="str">
        <f t="shared" si="116"/>
        <v>video games</v>
      </c>
      <c r="S1088" s="12">
        <f t="shared" si="117"/>
        <v>41845.866793981484</v>
      </c>
      <c r="T1088" s="12">
        <f t="shared" si="118"/>
        <v>41875.866793981484</v>
      </c>
      <c r="U1088" s="14" t="str">
        <f t="shared" si="119"/>
        <v>Jul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14"/>
        <v>0</v>
      </c>
      <c r="P1089" t="e">
        <f t="shared" si="120"/>
        <v>#DIV/0!</v>
      </c>
      <c r="Q1089" t="str">
        <f t="shared" si="115"/>
        <v>games</v>
      </c>
      <c r="R1089" t="str">
        <f t="shared" si="116"/>
        <v>video games</v>
      </c>
      <c r="S1089" s="12">
        <f t="shared" si="117"/>
        <v>41775.713969907411</v>
      </c>
      <c r="T1089" s="12">
        <f t="shared" si="118"/>
        <v>41805.713969907411</v>
      </c>
      <c r="U1089" s="14" t="str">
        <f t="shared" si="119"/>
        <v>May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14"/>
        <v>14.182977777777777</v>
      </c>
      <c r="P1090">
        <f t="shared" si="120"/>
        <v>306.12244897959181</v>
      </c>
      <c r="Q1090" t="str">
        <f t="shared" si="115"/>
        <v>games</v>
      </c>
      <c r="R1090" t="str">
        <f t="shared" si="116"/>
        <v>video games</v>
      </c>
      <c r="S1090" s="12">
        <f t="shared" si="117"/>
        <v>41723.799386574072</v>
      </c>
      <c r="T1090" s="12">
        <f t="shared" si="118"/>
        <v>41753.799386574072</v>
      </c>
      <c r="U1090" s="14" t="str">
        <f t="shared" si="119"/>
        <v>Mar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21">E1091/D1091 * 100</f>
        <v>7.8266666666666662</v>
      </c>
      <c r="P1091">
        <f t="shared" si="120"/>
        <v>306.12244897959181</v>
      </c>
      <c r="Q1091" t="str">
        <f t="shared" ref="Q1091:Q1154" si="122">LEFT(N1091,FIND("/",N1091) -1)</f>
        <v>games</v>
      </c>
      <c r="R1091" t="str">
        <f t="shared" ref="R1091:R1154" si="123">RIGHT(N1091,LEN(N1091)-FIND("/",N1091))</f>
        <v>video games</v>
      </c>
      <c r="S1091" s="12">
        <f t="shared" ref="S1091:U1154" si="124">(((J1091/60)/60)/24)+DATE(1970,1,1)</f>
        <v>42151.189525462964</v>
      </c>
      <c r="T1091" s="12">
        <f t="shared" ref="T1091:V1154" si="125">(((I1091/60)/60)/24)+DATE(1970,1,1)</f>
        <v>42181.189525462964</v>
      </c>
      <c r="U1091" s="14" t="str">
        <f t="shared" ref="U1091:U1154" si="126">TEXT(S1091, "mmm")</f>
        <v>May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21"/>
        <v>3.8464497269020695E-2</v>
      </c>
      <c r="P1092">
        <f t="shared" si="120"/>
        <v>12999</v>
      </c>
      <c r="Q1092" t="str">
        <f t="shared" si="122"/>
        <v>games</v>
      </c>
      <c r="R1092" t="str">
        <f t="shared" si="123"/>
        <v>video games</v>
      </c>
      <c r="S1092" s="12">
        <f t="shared" si="124"/>
        <v>42123.185798611114</v>
      </c>
      <c r="T1092" s="12">
        <f t="shared" si="125"/>
        <v>42153.185798611114</v>
      </c>
      <c r="U1092" s="14" t="str">
        <f t="shared" si="126"/>
        <v>Apr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21"/>
        <v>12.5</v>
      </c>
      <c r="P1093">
        <f t="shared" si="120"/>
        <v>100</v>
      </c>
      <c r="Q1093" t="str">
        <f t="shared" si="122"/>
        <v>games</v>
      </c>
      <c r="R1093" t="str">
        <f t="shared" si="123"/>
        <v>video games</v>
      </c>
      <c r="S1093" s="12">
        <f t="shared" si="124"/>
        <v>42440.820277777777</v>
      </c>
      <c r="T1093" s="12">
        <f t="shared" si="125"/>
        <v>42470.778611111105</v>
      </c>
      <c r="U1093" s="14" t="str">
        <f t="shared" si="126"/>
        <v>Mar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21"/>
        <v>1.05</v>
      </c>
      <c r="P1094">
        <f t="shared" si="120"/>
        <v>285.71428571428572</v>
      </c>
      <c r="Q1094" t="str">
        <f t="shared" si="122"/>
        <v>games</v>
      </c>
      <c r="R1094" t="str">
        <f t="shared" si="123"/>
        <v>video games</v>
      </c>
      <c r="S1094" s="12">
        <f t="shared" si="124"/>
        <v>41250.025902777779</v>
      </c>
      <c r="T1094" s="12">
        <f t="shared" si="125"/>
        <v>41280.025902777779</v>
      </c>
      <c r="U1094" s="14" t="str">
        <f t="shared" si="126"/>
        <v>Dec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21"/>
        <v>14.083333333333334</v>
      </c>
      <c r="P1095">
        <f t="shared" si="120"/>
        <v>75</v>
      </c>
      <c r="Q1095" t="str">
        <f t="shared" si="122"/>
        <v>games</v>
      </c>
      <c r="R1095" t="str">
        <f t="shared" si="123"/>
        <v>video games</v>
      </c>
      <c r="S1095" s="12">
        <f t="shared" si="124"/>
        <v>42396.973807870367</v>
      </c>
      <c r="T1095" s="12">
        <f t="shared" si="125"/>
        <v>42411.973807870367</v>
      </c>
      <c r="U1095" s="14" t="str">
        <f t="shared" si="126"/>
        <v>Jan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21"/>
        <v>18.300055555555556</v>
      </c>
      <c r="P1096">
        <f t="shared" si="120"/>
        <v>666.66666666666663</v>
      </c>
      <c r="Q1096" t="str">
        <f t="shared" si="122"/>
        <v>games</v>
      </c>
      <c r="R1096" t="str">
        <f t="shared" si="123"/>
        <v>video games</v>
      </c>
      <c r="S1096" s="12">
        <f t="shared" si="124"/>
        <v>40795.713344907403</v>
      </c>
      <c r="T1096" s="12">
        <f t="shared" si="125"/>
        <v>40825.713344907403</v>
      </c>
      <c r="U1096" s="14" t="str">
        <f t="shared" si="126"/>
        <v>Sep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21"/>
        <v>5.0347999999999997</v>
      </c>
      <c r="P1097">
        <f t="shared" si="120"/>
        <v>5319.1489361702124</v>
      </c>
      <c r="Q1097" t="str">
        <f t="shared" si="122"/>
        <v>games</v>
      </c>
      <c r="R1097" t="str">
        <f t="shared" si="123"/>
        <v>video games</v>
      </c>
      <c r="S1097" s="12">
        <f t="shared" si="124"/>
        <v>41486.537268518521</v>
      </c>
      <c r="T1097" s="12">
        <f t="shared" si="125"/>
        <v>41516.537268518521</v>
      </c>
      <c r="U1097" s="14" t="str">
        <f t="shared" si="126"/>
        <v>Jul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21"/>
        <v>17.933333333333334</v>
      </c>
      <c r="P1098">
        <f t="shared" si="120"/>
        <v>413.79310344827587</v>
      </c>
      <c r="Q1098" t="str">
        <f t="shared" si="122"/>
        <v>games</v>
      </c>
      <c r="R1098" t="str">
        <f t="shared" si="123"/>
        <v>video games</v>
      </c>
      <c r="S1098" s="12">
        <f t="shared" si="124"/>
        <v>41885.51798611111</v>
      </c>
      <c r="T1098" s="12">
        <f t="shared" si="125"/>
        <v>41916.145833333336</v>
      </c>
      <c r="U1098" s="14" t="str">
        <f t="shared" si="126"/>
        <v>Sep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21"/>
        <v>4.7E-2</v>
      </c>
      <c r="P1099">
        <f t="shared" si="120"/>
        <v>14285.714285714286</v>
      </c>
      <c r="Q1099" t="str">
        <f t="shared" si="122"/>
        <v>games</v>
      </c>
      <c r="R1099" t="str">
        <f t="shared" si="123"/>
        <v>video games</v>
      </c>
      <c r="S1099" s="12">
        <f t="shared" si="124"/>
        <v>41660.792557870373</v>
      </c>
      <c r="T1099" s="12">
        <f t="shared" si="125"/>
        <v>41700.792557870373</v>
      </c>
      <c r="U1099" s="14" t="str">
        <f t="shared" si="126"/>
        <v>Jan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21"/>
        <v>7.2120000000000006</v>
      </c>
      <c r="P1100">
        <f t="shared" si="120"/>
        <v>1136.3636363636363</v>
      </c>
      <c r="Q1100" t="str">
        <f t="shared" si="122"/>
        <v>games</v>
      </c>
      <c r="R1100" t="str">
        <f t="shared" si="123"/>
        <v>video games</v>
      </c>
      <c r="S1100" s="12">
        <f t="shared" si="124"/>
        <v>41712.762673611112</v>
      </c>
      <c r="T1100" s="12">
        <f t="shared" si="125"/>
        <v>41742.762673611112</v>
      </c>
      <c r="U1100" s="14" t="str">
        <f t="shared" si="126"/>
        <v>Mar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21"/>
        <v>0.5</v>
      </c>
      <c r="P1101">
        <f t="shared" si="120"/>
        <v>5000</v>
      </c>
      <c r="Q1101" t="str">
        <f t="shared" si="122"/>
        <v>games</v>
      </c>
      <c r="R1101" t="str">
        <f t="shared" si="123"/>
        <v>video games</v>
      </c>
      <c r="S1101" s="12">
        <f t="shared" si="124"/>
        <v>42107.836435185185</v>
      </c>
      <c r="T1101" s="12">
        <f t="shared" si="125"/>
        <v>42137.836435185185</v>
      </c>
      <c r="U1101" s="14" t="str">
        <f t="shared" si="126"/>
        <v>Apr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21"/>
        <v>2.5</v>
      </c>
      <c r="P1102">
        <f t="shared" si="120"/>
        <v>400</v>
      </c>
      <c r="Q1102" t="str">
        <f t="shared" si="122"/>
        <v>games</v>
      </c>
      <c r="R1102" t="str">
        <f t="shared" si="123"/>
        <v>video games</v>
      </c>
      <c r="S1102" s="12">
        <f t="shared" si="124"/>
        <v>42384.110775462963</v>
      </c>
      <c r="T1102" s="12">
        <f t="shared" si="125"/>
        <v>42414.110775462963</v>
      </c>
      <c r="U1102" s="14" t="str">
        <f t="shared" si="126"/>
        <v>Jan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21"/>
        <v>4.1000000000000002E-2</v>
      </c>
      <c r="P1103">
        <f t="shared" si="120"/>
        <v>16666.666666666668</v>
      </c>
      <c r="Q1103" t="str">
        <f t="shared" si="122"/>
        <v>games</v>
      </c>
      <c r="R1103" t="str">
        <f t="shared" si="123"/>
        <v>video games</v>
      </c>
      <c r="S1103" s="12">
        <f t="shared" si="124"/>
        <v>42538.77243055556</v>
      </c>
      <c r="T1103" s="12">
        <f t="shared" si="125"/>
        <v>42565.758333333331</v>
      </c>
      <c r="U1103" s="14" t="str">
        <f t="shared" si="126"/>
        <v>Jun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21"/>
        <v>5.3125</v>
      </c>
      <c r="P1104">
        <f t="shared" si="120"/>
        <v>333.33333333333331</v>
      </c>
      <c r="Q1104" t="str">
        <f t="shared" si="122"/>
        <v>games</v>
      </c>
      <c r="R1104" t="str">
        <f t="shared" si="123"/>
        <v>video games</v>
      </c>
      <c r="S1104" s="12">
        <f t="shared" si="124"/>
        <v>41577.045428240745</v>
      </c>
      <c r="T1104" s="12">
        <f t="shared" si="125"/>
        <v>41617.249305555553</v>
      </c>
      <c r="U1104" s="14" t="str">
        <f t="shared" si="126"/>
        <v>Oct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21"/>
        <v>1.6199999999999999</v>
      </c>
      <c r="P1105">
        <f t="shared" si="120"/>
        <v>1000</v>
      </c>
      <c r="Q1105" t="str">
        <f t="shared" si="122"/>
        <v>games</v>
      </c>
      <c r="R1105" t="str">
        <f t="shared" si="123"/>
        <v>video games</v>
      </c>
      <c r="S1105" s="12">
        <f t="shared" si="124"/>
        <v>42479.22210648148</v>
      </c>
      <c r="T1105" s="12">
        <f t="shared" si="125"/>
        <v>42539.22210648148</v>
      </c>
      <c r="U1105" s="14" t="str">
        <f t="shared" si="126"/>
        <v>Apr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21"/>
        <v>4.9516666666666671</v>
      </c>
      <c r="P1106">
        <f t="shared" si="120"/>
        <v>1621.6216216216217</v>
      </c>
      <c r="Q1106" t="str">
        <f t="shared" si="122"/>
        <v>games</v>
      </c>
      <c r="R1106" t="str">
        <f t="shared" si="123"/>
        <v>video games</v>
      </c>
      <c r="S1106" s="12">
        <f t="shared" si="124"/>
        <v>41771.40996527778</v>
      </c>
      <c r="T1106" s="12">
        <f t="shared" si="125"/>
        <v>41801.40996527778</v>
      </c>
      <c r="U1106" s="14" t="str">
        <f t="shared" si="126"/>
        <v>May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21"/>
        <v>0.159</v>
      </c>
      <c r="P1107">
        <f t="shared" si="120"/>
        <v>45000</v>
      </c>
      <c r="Q1107" t="str">
        <f t="shared" si="122"/>
        <v>games</v>
      </c>
      <c r="R1107" t="str">
        <f t="shared" si="123"/>
        <v>video games</v>
      </c>
      <c r="S1107" s="12">
        <f t="shared" si="124"/>
        <v>41692.135729166665</v>
      </c>
      <c r="T1107" s="12">
        <f t="shared" si="125"/>
        <v>41722.0940625</v>
      </c>
      <c r="U1107" s="14" t="str">
        <f t="shared" si="126"/>
        <v>Feb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21"/>
        <v>41.25</v>
      </c>
      <c r="P1108">
        <f t="shared" si="120"/>
        <v>57.142857142857146</v>
      </c>
      <c r="Q1108" t="str">
        <f t="shared" si="122"/>
        <v>games</v>
      </c>
      <c r="R1108" t="str">
        <f t="shared" si="123"/>
        <v>video games</v>
      </c>
      <c r="S1108" s="12">
        <f t="shared" si="124"/>
        <v>40973.740451388891</v>
      </c>
      <c r="T1108" s="12">
        <f t="shared" si="125"/>
        <v>41003.698784722219</v>
      </c>
      <c r="U1108" s="14" t="str">
        <f t="shared" si="126"/>
        <v>Mar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21"/>
        <v>0</v>
      </c>
      <c r="P1109" t="e">
        <f t="shared" si="120"/>
        <v>#DIV/0!</v>
      </c>
      <c r="Q1109" t="str">
        <f t="shared" si="122"/>
        <v>games</v>
      </c>
      <c r="R1109" t="str">
        <f t="shared" si="123"/>
        <v>video games</v>
      </c>
      <c r="S1109" s="12">
        <f t="shared" si="124"/>
        <v>41813.861388888887</v>
      </c>
      <c r="T1109" s="12">
        <f t="shared" si="125"/>
        <v>41843.861388888887</v>
      </c>
      <c r="U1109" s="14" t="str">
        <f t="shared" si="126"/>
        <v>Jun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21"/>
        <v>2.93</v>
      </c>
      <c r="P1110">
        <f t="shared" si="120"/>
        <v>1190.4761904761904</v>
      </c>
      <c r="Q1110" t="str">
        <f t="shared" si="122"/>
        <v>games</v>
      </c>
      <c r="R1110" t="str">
        <f t="shared" si="123"/>
        <v>video games</v>
      </c>
      <c r="S1110" s="12">
        <f t="shared" si="124"/>
        <v>40952.636979166666</v>
      </c>
      <c r="T1110" s="12">
        <f t="shared" si="125"/>
        <v>41012.595312500001</v>
      </c>
      <c r="U1110" s="14" t="str">
        <f t="shared" si="126"/>
        <v>Feb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21"/>
        <v>0.44999999999999996</v>
      </c>
      <c r="P1111">
        <f t="shared" si="120"/>
        <v>3333.3333333333335</v>
      </c>
      <c r="Q1111" t="str">
        <f t="shared" si="122"/>
        <v>games</v>
      </c>
      <c r="R1111" t="str">
        <f t="shared" si="123"/>
        <v>video games</v>
      </c>
      <c r="S1111" s="12">
        <f t="shared" si="124"/>
        <v>42662.752199074079</v>
      </c>
      <c r="T1111" s="12">
        <f t="shared" si="125"/>
        <v>42692.793865740736</v>
      </c>
      <c r="U1111" s="14" t="str">
        <f t="shared" si="126"/>
        <v>Oct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21"/>
        <v>0.51</v>
      </c>
      <c r="P1112">
        <f t="shared" si="120"/>
        <v>4545.454545454545</v>
      </c>
      <c r="Q1112" t="str">
        <f t="shared" si="122"/>
        <v>games</v>
      </c>
      <c r="R1112" t="str">
        <f t="shared" si="123"/>
        <v>video games</v>
      </c>
      <c r="S1112" s="12">
        <f t="shared" si="124"/>
        <v>41220.933124999996</v>
      </c>
      <c r="T1112" s="12">
        <f t="shared" si="125"/>
        <v>41250.933124999996</v>
      </c>
      <c r="U1112" s="14" t="str">
        <f t="shared" si="126"/>
        <v>Nov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21"/>
        <v>0.04</v>
      </c>
      <c r="P1113">
        <f t="shared" si="120"/>
        <v>2500</v>
      </c>
      <c r="Q1113" t="str">
        <f t="shared" si="122"/>
        <v>games</v>
      </c>
      <c r="R1113" t="str">
        <f t="shared" si="123"/>
        <v>video games</v>
      </c>
      <c r="S1113" s="12">
        <f t="shared" si="124"/>
        <v>42347.203587962969</v>
      </c>
      <c r="T1113" s="12">
        <f t="shared" si="125"/>
        <v>42377.203587962969</v>
      </c>
      <c r="U1113" s="14" t="str">
        <f t="shared" si="126"/>
        <v>Dec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21"/>
        <v>35.537409090909087</v>
      </c>
      <c r="P1114">
        <f t="shared" si="120"/>
        <v>282.05128205128204</v>
      </c>
      <c r="Q1114" t="str">
        <f t="shared" si="122"/>
        <v>games</v>
      </c>
      <c r="R1114" t="str">
        <f t="shared" si="123"/>
        <v>video games</v>
      </c>
      <c r="S1114" s="12">
        <f t="shared" si="124"/>
        <v>41963.759386574078</v>
      </c>
      <c r="T1114" s="12">
        <f t="shared" si="125"/>
        <v>42023.354166666672</v>
      </c>
      <c r="U1114" s="14" t="str">
        <f t="shared" si="126"/>
        <v>Nov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21"/>
        <v>0.5</v>
      </c>
      <c r="P1115">
        <f t="shared" si="120"/>
        <v>1000</v>
      </c>
      <c r="Q1115" t="str">
        <f t="shared" si="122"/>
        <v>games</v>
      </c>
      <c r="R1115" t="str">
        <f t="shared" si="123"/>
        <v>video games</v>
      </c>
      <c r="S1115" s="12">
        <f t="shared" si="124"/>
        <v>41835.977083333331</v>
      </c>
      <c r="T1115" s="12">
        <f t="shared" si="125"/>
        <v>41865.977083333331</v>
      </c>
      <c r="U1115" s="14" t="str">
        <f t="shared" si="126"/>
        <v>Jul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21"/>
        <v>0.16666666666666669</v>
      </c>
      <c r="P1116">
        <f t="shared" si="120"/>
        <v>2000</v>
      </c>
      <c r="Q1116" t="str">
        <f t="shared" si="122"/>
        <v>games</v>
      </c>
      <c r="R1116" t="str">
        <f t="shared" si="123"/>
        <v>video games</v>
      </c>
      <c r="S1116" s="12">
        <f t="shared" si="124"/>
        <v>41526.345914351856</v>
      </c>
      <c r="T1116" s="12">
        <f t="shared" si="125"/>
        <v>41556.345914351856</v>
      </c>
      <c r="U1116" s="14" t="str">
        <f t="shared" si="126"/>
        <v>Sep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21"/>
        <v>0.13250000000000001</v>
      </c>
      <c r="P1117">
        <f t="shared" si="120"/>
        <v>10000</v>
      </c>
      <c r="Q1117" t="str">
        <f t="shared" si="122"/>
        <v>games</v>
      </c>
      <c r="R1117" t="str">
        <f t="shared" si="123"/>
        <v>video games</v>
      </c>
      <c r="S1117" s="12">
        <f t="shared" si="124"/>
        <v>42429.695543981477</v>
      </c>
      <c r="T1117" s="12">
        <f t="shared" si="125"/>
        <v>42459.653877314813</v>
      </c>
      <c r="U1117" s="14" t="str">
        <f t="shared" si="126"/>
        <v>Feb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21"/>
        <v>3.5704000000000007E-2</v>
      </c>
      <c r="P1118">
        <f t="shared" si="120"/>
        <v>50000</v>
      </c>
      <c r="Q1118" t="str">
        <f t="shared" si="122"/>
        <v>games</v>
      </c>
      <c r="R1118" t="str">
        <f t="shared" si="123"/>
        <v>video games</v>
      </c>
      <c r="S1118" s="12">
        <f t="shared" si="124"/>
        <v>41009.847314814811</v>
      </c>
      <c r="T1118" s="12">
        <f t="shared" si="125"/>
        <v>41069.847314814811</v>
      </c>
      <c r="U1118" s="14" t="str">
        <f t="shared" si="126"/>
        <v>Apr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21"/>
        <v>8.3000000000000007</v>
      </c>
      <c r="P1119">
        <f t="shared" si="120"/>
        <v>125</v>
      </c>
      <c r="Q1119" t="str">
        <f t="shared" si="122"/>
        <v>games</v>
      </c>
      <c r="R1119" t="str">
        <f t="shared" si="123"/>
        <v>video games</v>
      </c>
      <c r="S1119" s="12">
        <f t="shared" si="124"/>
        <v>42333.598530092597</v>
      </c>
      <c r="T1119" s="12">
        <f t="shared" si="125"/>
        <v>42363.598530092597</v>
      </c>
      <c r="U1119" s="14" t="str">
        <f t="shared" si="126"/>
        <v>Nov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21"/>
        <v>2.4222222222222221</v>
      </c>
      <c r="P1120">
        <f t="shared" si="120"/>
        <v>1500</v>
      </c>
      <c r="Q1120" t="str">
        <f t="shared" si="122"/>
        <v>games</v>
      </c>
      <c r="R1120" t="str">
        <f t="shared" si="123"/>
        <v>video games</v>
      </c>
      <c r="S1120" s="12">
        <f t="shared" si="124"/>
        <v>41704.16642361111</v>
      </c>
      <c r="T1120" s="12">
        <f t="shared" si="125"/>
        <v>41734.124756944446</v>
      </c>
      <c r="U1120" s="14" t="str">
        <f t="shared" si="126"/>
        <v>Mar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21"/>
        <v>0.23809523809523811</v>
      </c>
      <c r="P1121">
        <f t="shared" si="120"/>
        <v>2100</v>
      </c>
      <c r="Q1121" t="str">
        <f t="shared" si="122"/>
        <v>games</v>
      </c>
      <c r="R1121" t="str">
        <f t="shared" si="123"/>
        <v>video games</v>
      </c>
      <c r="S1121" s="12">
        <f t="shared" si="124"/>
        <v>41722.792407407411</v>
      </c>
      <c r="T1121" s="12">
        <f t="shared" si="125"/>
        <v>41735.792407407411</v>
      </c>
      <c r="U1121" s="14" t="str">
        <f t="shared" si="126"/>
        <v>Mar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21"/>
        <v>0</v>
      </c>
      <c r="P1122" t="e">
        <f t="shared" si="120"/>
        <v>#DIV/0!</v>
      </c>
      <c r="Q1122" t="str">
        <f t="shared" si="122"/>
        <v>games</v>
      </c>
      <c r="R1122" t="str">
        <f t="shared" si="123"/>
        <v>video games</v>
      </c>
      <c r="S1122" s="12">
        <f t="shared" si="124"/>
        <v>40799.872685185182</v>
      </c>
      <c r="T1122" s="12">
        <f t="shared" si="125"/>
        <v>40844.872685185182</v>
      </c>
      <c r="U1122" s="14" t="str">
        <f t="shared" si="126"/>
        <v>Sep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21"/>
        <v>1.1599999999999999E-2</v>
      </c>
      <c r="P1123">
        <f t="shared" si="120"/>
        <v>50000</v>
      </c>
      <c r="Q1123" t="str">
        <f t="shared" si="122"/>
        <v>games</v>
      </c>
      <c r="R1123" t="str">
        <f t="shared" si="123"/>
        <v>video games</v>
      </c>
      <c r="S1123" s="12">
        <f t="shared" si="124"/>
        <v>42412.934212962966</v>
      </c>
      <c r="T1123" s="12">
        <f t="shared" si="125"/>
        <v>42442.892546296294</v>
      </c>
      <c r="U1123" s="14" t="str">
        <f t="shared" si="126"/>
        <v>Feb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21"/>
        <v>0</v>
      </c>
      <c r="P1124" t="e">
        <f t="shared" si="120"/>
        <v>#DIV/0!</v>
      </c>
      <c r="Q1124" t="str">
        <f t="shared" si="122"/>
        <v>games</v>
      </c>
      <c r="R1124" t="str">
        <f t="shared" si="123"/>
        <v>video games</v>
      </c>
      <c r="S1124" s="12">
        <f t="shared" si="124"/>
        <v>41410.703993055555</v>
      </c>
      <c r="T1124" s="12">
        <f t="shared" si="125"/>
        <v>41424.703993055555</v>
      </c>
      <c r="U1124" s="14" t="str">
        <f t="shared" si="126"/>
        <v>May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21"/>
        <v>0.22</v>
      </c>
      <c r="P1125">
        <f t="shared" si="120"/>
        <v>1666.6666666666667</v>
      </c>
      <c r="Q1125" t="str">
        <f t="shared" si="122"/>
        <v>games</v>
      </c>
      <c r="R1125" t="str">
        <f t="shared" si="123"/>
        <v>video games</v>
      </c>
      <c r="S1125" s="12">
        <f t="shared" si="124"/>
        <v>41718.5237037037</v>
      </c>
      <c r="T1125" s="12">
        <f t="shared" si="125"/>
        <v>41748.5237037037</v>
      </c>
      <c r="U1125" s="14" t="str">
        <f t="shared" si="126"/>
        <v>Mar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21"/>
        <v>0.47222222222222221</v>
      </c>
      <c r="P1126">
        <f t="shared" si="120"/>
        <v>12857.142857142857</v>
      </c>
      <c r="Q1126" t="str">
        <f t="shared" si="122"/>
        <v>games</v>
      </c>
      <c r="R1126" t="str">
        <f t="shared" si="123"/>
        <v>mobile games</v>
      </c>
      <c r="S1126" s="12">
        <f t="shared" si="124"/>
        <v>42094.667256944449</v>
      </c>
      <c r="T1126" s="12">
        <f t="shared" si="125"/>
        <v>42124.667256944449</v>
      </c>
      <c r="U1126" s="14" t="str">
        <f t="shared" si="126"/>
        <v>Mar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21"/>
        <v>0</v>
      </c>
      <c r="P1127" t="e">
        <f t="shared" si="120"/>
        <v>#DIV/0!</v>
      </c>
      <c r="Q1127" t="str">
        <f t="shared" si="122"/>
        <v>games</v>
      </c>
      <c r="R1127" t="str">
        <f t="shared" si="123"/>
        <v>mobile games</v>
      </c>
      <c r="S1127" s="12">
        <f t="shared" si="124"/>
        <v>42212.624189814815</v>
      </c>
      <c r="T1127" s="12">
        <f t="shared" si="125"/>
        <v>42272.624189814815</v>
      </c>
      <c r="U1127" s="14" t="str">
        <f t="shared" si="126"/>
        <v>Jul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21"/>
        <v>0.5</v>
      </c>
      <c r="P1128">
        <f t="shared" ref="P1128:P1191" si="127">D1128 / L1128</f>
        <v>1000</v>
      </c>
      <c r="Q1128" t="str">
        <f t="shared" si="122"/>
        <v>games</v>
      </c>
      <c r="R1128" t="str">
        <f t="shared" si="123"/>
        <v>mobile games</v>
      </c>
      <c r="S1128" s="12">
        <f t="shared" si="124"/>
        <v>42535.327476851846</v>
      </c>
      <c r="T1128" s="12">
        <f t="shared" si="125"/>
        <v>42565.327476851846</v>
      </c>
      <c r="U1128" s="14" t="str">
        <f t="shared" si="126"/>
        <v>Jun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21"/>
        <v>1.6714285714285713</v>
      </c>
      <c r="P1129">
        <f t="shared" si="127"/>
        <v>1521.7391304347825</v>
      </c>
      <c r="Q1129" t="str">
        <f t="shared" si="122"/>
        <v>games</v>
      </c>
      <c r="R1129" t="str">
        <f t="shared" si="123"/>
        <v>mobile games</v>
      </c>
      <c r="S1129" s="12">
        <f t="shared" si="124"/>
        <v>41926.854166666664</v>
      </c>
      <c r="T1129" s="12">
        <f t="shared" si="125"/>
        <v>41957.895833333328</v>
      </c>
      <c r="U1129" s="14" t="str">
        <f t="shared" si="126"/>
        <v>Oct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21"/>
        <v>0.1</v>
      </c>
      <c r="P1130">
        <f t="shared" si="127"/>
        <v>1000</v>
      </c>
      <c r="Q1130" t="str">
        <f t="shared" si="122"/>
        <v>games</v>
      </c>
      <c r="R1130" t="str">
        <f t="shared" si="123"/>
        <v>mobile games</v>
      </c>
      <c r="S1130" s="12">
        <f t="shared" si="124"/>
        <v>41828.649502314816</v>
      </c>
      <c r="T1130" s="12">
        <f t="shared" si="125"/>
        <v>41858.649502314816</v>
      </c>
      <c r="U1130" s="14" t="str">
        <f t="shared" si="126"/>
        <v>Jul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21"/>
        <v>0.105</v>
      </c>
      <c r="P1131">
        <f t="shared" si="127"/>
        <v>10000</v>
      </c>
      <c r="Q1131" t="str">
        <f t="shared" si="122"/>
        <v>games</v>
      </c>
      <c r="R1131" t="str">
        <f t="shared" si="123"/>
        <v>mobile games</v>
      </c>
      <c r="S1131" s="12">
        <f t="shared" si="124"/>
        <v>42496.264965277776</v>
      </c>
      <c r="T1131" s="12">
        <f t="shared" si="125"/>
        <v>42526.264965277776</v>
      </c>
      <c r="U1131" s="14" t="str">
        <f t="shared" si="126"/>
        <v>May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21"/>
        <v>0.22</v>
      </c>
      <c r="P1132">
        <f t="shared" si="127"/>
        <v>1666.6666666666667</v>
      </c>
      <c r="Q1132" t="str">
        <f t="shared" si="122"/>
        <v>games</v>
      </c>
      <c r="R1132" t="str">
        <f t="shared" si="123"/>
        <v>mobile games</v>
      </c>
      <c r="S1132" s="12">
        <f t="shared" si="124"/>
        <v>41908.996527777781</v>
      </c>
      <c r="T1132" s="12">
        <f t="shared" si="125"/>
        <v>41969.038194444445</v>
      </c>
      <c r="U1132" s="14" t="str">
        <f t="shared" si="126"/>
        <v>Sep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21"/>
        <v>0</v>
      </c>
      <c r="P1133" t="e">
        <f t="shared" si="127"/>
        <v>#DIV/0!</v>
      </c>
      <c r="Q1133" t="str">
        <f t="shared" si="122"/>
        <v>games</v>
      </c>
      <c r="R1133" t="str">
        <f t="shared" si="123"/>
        <v>mobile games</v>
      </c>
      <c r="S1133" s="12">
        <f t="shared" si="124"/>
        <v>42332.908194444448</v>
      </c>
      <c r="T1133" s="12">
        <f t="shared" si="125"/>
        <v>42362.908194444448</v>
      </c>
      <c r="U1133" s="14" t="str">
        <f t="shared" si="126"/>
        <v>Nov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21"/>
        <v>14.38</v>
      </c>
      <c r="P1134">
        <f t="shared" si="127"/>
        <v>769.23076923076928</v>
      </c>
      <c r="Q1134" t="str">
        <f t="shared" si="122"/>
        <v>games</v>
      </c>
      <c r="R1134" t="str">
        <f t="shared" si="123"/>
        <v>mobile games</v>
      </c>
      <c r="S1134" s="12">
        <f t="shared" si="124"/>
        <v>42706.115405092598</v>
      </c>
      <c r="T1134" s="12">
        <f t="shared" si="125"/>
        <v>42736.115405092598</v>
      </c>
      <c r="U1134" s="14" t="str">
        <f t="shared" si="126"/>
        <v>Dec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21"/>
        <v>0.66666666666666674</v>
      </c>
      <c r="P1135">
        <f t="shared" si="127"/>
        <v>3000</v>
      </c>
      <c r="Q1135" t="str">
        <f t="shared" si="122"/>
        <v>games</v>
      </c>
      <c r="R1135" t="str">
        <f t="shared" si="123"/>
        <v>mobile games</v>
      </c>
      <c r="S1135" s="12">
        <f t="shared" si="124"/>
        <v>41821.407187500001</v>
      </c>
      <c r="T1135" s="12">
        <f t="shared" si="125"/>
        <v>41851.407187500001</v>
      </c>
      <c r="U1135" s="14" t="str">
        <f t="shared" si="126"/>
        <v>Jul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21"/>
        <v>4.0000000000000001E-3</v>
      </c>
      <c r="P1136">
        <f t="shared" si="127"/>
        <v>25000</v>
      </c>
      <c r="Q1136" t="str">
        <f t="shared" si="122"/>
        <v>games</v>
      </c>
      <c r="R1136" t="str">
        <f t="shared" si="123"/>
        <v>mobile games</v>
      </c>
      <c r="S1136" s="12">
        <f t="shared" si="124"/>
        <v>41958.285046296296</v>
      </c>
      <c r="T1136" s="12">
        <f t="shared" si="125"/>
        <v>41972.189583333333</v>
      </c>
      <c r="U1136" s="14" t="str">
        <f t="shared" si="126"/>
        <v>Nov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21"/>
        <v>5</v>
      </c>
      <c r="P1137">
        <f t="shared" si="127"/>
        <v>1000</v>
      </c>
      <c r="Q1137" t="str">
        <f t="shared" si="122"/>
        <v>games</v>
      </c>
      <c r="R1137" t="str">
        <f t="shared" si="123"/>
        <v>mobile games</v>
      </c>
      <c r="S1137" s="12">
        <f t="shared" si="124"/>
        <v>42558.989513888882</v>
      </c>
      <c r="T1137" s="12">
        <f t="shared" si="125"/>
        <v>42588.989513888882</v>
      </c>
      <c r="U1137" s="14" t="str">
        <f t="shared" si="126"/>
        <v>Jul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21"/>
        <v>6.4439140811455857</v>
      </c>
      <c r="P1138">
        <f t="shared" si="127"/>
        <v>698.33333333333337</v>
      </c>
      <c r="Q1138" t="str">
        <f t="shared" si="122"/>
        <v>games</v>
      </c>
      <c r="R1138" t="str">
        <f t="shared" si="123"/>
        <v>mobile games</v>
      </c>
      <c r="S1138" s="12">
        <f t="shared" si="124"/>
        <v>42327.671631944439</v>
      </c>
      <c r="T1138" s="12">
        <f t="shared" si="125"/>
        <v>42357.671631944439</v>
      </c>
      <c r="U1138" s="14" t="str">
        <f t="shared" si="126"/>
        <v>Nov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21"/>
        <v>39.5</v>
      </c>
      <c r="P1139">
        <f t="shared" si="127"/>
        <v>641.02564102564099</v>
      </c>
      <c r="Q1139" t="str">
        <f t="shared" si="122"/>
        <v>games</v>
      </c>
      <c r="R1139" t="str">
        <f t="shared" si="123"/>
        <v>mobile games</v>
      </c>
      <c r="S1139" s="12">
        <f t="shared" si="124"/>
        <v>42453.819687499999</v>
      </c>
      <c r="T1139" s="12">
        <f t="shared" si="125"/>
        <v>42483.819687499999</v>
      </c>
      <c r="U1139" s="14" t="str">
        <f t="shared" si="126"/>
        <v>Mar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21"/>
        <v>0.35714285714285715</v>
      </c>
      <c r="P1140">
        <f t="shared" si="127"/>
        <v>8750</v>
      </c>
      <c r="Q1140" t="str">
        <f t="shared" si="122"/>
        <v>games</v>
      </c>
      <c r="R1140" t="str">
        <f t="shared" si="123"/>
        <v>mobile games</v>
      </c>
      <c r="S1140" s="12">
        <f t="shared" si="124"/>
        <v>42736.9066087963</v>
      </c>
      <c r="T1140" s="12">
        <f t="shared" si="125"/>
        <v>42756.9066087963</v>
      </c>
      <c r="U1140" s="14" t="str">
        <f t="shared" si="126"/>
        <v>Jan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21"/>
        <v>6.25E-2</v>
      </c>
      <c r="P1141">
        <f t="shared" si="127"/>
        <v>8000</v>
      </c>
      <c r="Q1141" t="str">
        <f t="shared" si="122"/>
        <v>games</v>
      </c>
      <c r="R1141" t="str">
        <f t="shared" si="123"/>
        <v>mobile games</v>
      </c>
      <c r="S1141" s="12">
        <f t="shared" si="124"/>
        <v>41975.347523148142</v>
      </c>
      <c r="T1141" s="12">
        <f t="shared" si="125"/>
        <v>42005.347523148142</v>
      </c>
      <c r="U1141" s="14" t="str">
        <f t="shared" si="126"/>
        <v>Dec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21"/>
        <v>0</v>
      </c>
      <c r="P1142" t="e">
        <f t="shared" si="127"/>
        <v>#DIV/0!</v>
      </c>
      <c r="Q1142" t="str">
        <f t="shared" si="122"/>
        <v>games</v>
      </c>
      <c r="R1142" t="str">
        <f t="shared" si="123"/>
        <v>mobile games</v>
      </c>
      <c r="S1142" s="12">
        <f t="shared" si="124"/>
        <v>42192.462048611109</v>
      </c>
      <c r="T1142" s="12">
        <f t="shared" si="125"/>
        <v>42222.462048611109</v>
      </c>
      <c r="U1142" s="14" t="str">
        <f t="shared" si="126"/>
        <v>Jul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21"/>
        <v>0</v>
      </c>
      <c r="P1143" t="e">
        <f t="shared" si="127"/>
        <v>#DIV/0!</v>
      </c>
      <c r="Q1143" t="str">
        <f t="shared" si="122"/>
        <v>games</v>
      </c>
      <c r="R1143" t="str">
        <f t="shared" si="123"/>
        <v>mobile games</v>
      </c>
      <c r="S1143" s="12">
        <f t="shared" si="124"/>
        <v>42164.699652777781</v>
      </c>
      <c r="T1143" s="12">
        <f t="shared" si="125"/>
        <v>42194.699652777781</v>
      </c>
      <c r="U1143" s="14" t="str">
        <f t="shared" si="126"/>
        <v>Jun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21"/>
        <v>0</v>
      </c>
      <c r="P1144" t="e">
        <f t="shared" si="127"/>
        <v>#DIV/0!</v>
      </c>
      <c r="Q1144" t="str">
        <f t="shared" si="122"/>
        <v>games</v>
      </c>
      <c r="R1144" t="str">
        <f t="shared" si="123"/>
        <v>mobile games</v>
      </c>
      <c r="S1144" s="12">
        <f t="shared" si="124"/>
        <v>42022.006099537044</v>
      </c>
      <c r="T1144" s="12">
        <f t="shared" si="125"/>
        <v>42052.006099537044</v>
      </c>
      <c r="U1144" s="14" t="str">
        <f t="shared" si="126"/>
        <v>Jan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21"/>
        <v>0.41333333333333333</v>
      </c>
      <c r="P1145">
        <f t="shared" si="127"/>
        <v>5625</v>
      </c>
      <c r="Q1145" t="str">
        <f t="shared" si="122"/>
        <v>games</v>
      </c>
      <c r="R1145" t="str">
        <f t="shared" si="123"/>
        <v>mobile games</v>
      </c>
      <c r="S1145" s="12">
        <f t="shared" si="124"/>
        <v>42325.19358796296</v>
      </c>
      <c r="T1145" s="12">
        <f t="shared" si="125"/>
        <v>42355.19358796296</v>
      </c>
      <c r="U1145" s="14" t="str">
        <f t="shared" si="126"/>
        <v>Nov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21"/>
        <v>0</v>
      </c>
      <c r="P1146" t="e">
        <f t="shared" si="127"/>
        <v>#DIV/0!</v>
      </c>
      <c r="Q1146" t="str">
        <f t="shared" si="122"/>
        <v>food</v>
      </c>
      <c r="R1146" t="str">
        <f t="shared" si="123"/>
        <v>food trucks</v>
      </c>
      <c r="S1146" s="12">
        <f t="shared" si="124"/>
        <v>42093.181944444441</v>
      </c>
      <c r="T1146" s="12">
        <f t="shared" si="125"/>
        <v>42123.181944444441</v>
      </c>
      <c r="U1146" s="14" t="str">
        <f t="shared" si="126"/>
        <v>Mar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21"/>
        <v>0.125</v>
      </c>
      <c r="P1147">
        <f t="shared" si="127"/>
        <v>80000</v>
      </c>
      <c r="Q1147" t="str">
        <f t="shared" si="122"/>
        <v>food</v>
      </c>
      <c r="R1147" t="str">
        <f t="shared" si="123"/>
        <v>food trucks</v>
      </c>
      <c r="S1147" s="12">
        <f t="shared" si="124"/>
        <v>41854.747592592597</v>
      </c>
      <c r="T1147" s="12">
        <f t="shared" si="125"/>
        <v>41914.747592592597</v>
      </c>
      <c r="U1147" s="14" t="str">
        <f t="shared" si="126"/>
        <v>Aug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21"/>
        <v>8.8333333333333339</v>
      </c>
      <c r="P1148">
        <f t="shared" si="127"/>
        <v>500</v>
      </c>
      <c r="Q1148" t="str">
        <f t="shared" si="122"/>
        <v>food</v>
      </c>
      <c r="R1148" t="str">
        <f t="shared" si="123"/>
        <v>food trucks</v>
      </c>
      <c r="S1148" s="12">
        <f t="shared" si="124"/>
        <v>41723.9533912037</v>
      </c>
      <c r="T1148" s="12">
        <f t="shared" si="125"/>
        <v>41761.9533912037</v>
      </c>
      <c r="U1148" s="14" t="str">
        <f t="shared" si="126"/>
        <v>Mar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21"/>
        <v>0</v>
      </c>
      <c r="P1149" t="e">
        <f t="shared" si="127"/>
        <v>#DIV/0!</v>
      </c>
      <c r="Q1149" t="str">
        <f t="shared" si="122"/>
        <v>food</v>
      </c>
      <c r="R1149" t="str">
        <f t="shared" si="123"/>
        <v>food trucks</v>
      </c>
      <c r="S1149" s="12">
        <f t="shared" si="124"/>
        <v>41871.972025462965</v>
      </c>
      <c r="T1149" s="12">
        <f t="shared" si="125"/>
        <v>41931.972025462965</v>
      </c>
      <c r="U1149" s="14" t="str">
        <f t="shared" si="126"/>
        <v>Aug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21"/>
        <v>0.48666666666666669</v>
      </c>
      <c r="P1150">
        <f t="shared" si="127"/>
        <v>5000</v>
      </c>
      <c r="Q1150" t="str">
        <f t="shared" si="122"/>
        <v>food</v>
      </c>
      <c r="R1150" t="str">
        <f t="shared" si="123"/>
        <v>food trucks</v>
      </c>
      <c r="S1150" s="12">
        <f t="shared" si="124"/>
        <v>42675.171076388884</v>
      </c>
      <c r="T1150" s="12">
        <f t="shared" si="125"/>
        <v>42705.212743055556</v>
      </c>
      <c r="U1150" s="14" t="str">
        <f t="shared" si="126"/>
        <v>Nov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21"/>
        <v>0.15</v>
      </c>
      <c r="P1151">
        <f t="shared" si="127"/>
        <v>25000</v>
      </c>
      <c r="Q1151" t="str">
        <f t="shared" si="122"/>
        <v>food</v>
      </c>
      <c r="R1151" t="str">
        <f t="shared" si="123"/>
        <v>food trucks</v>
      </c>
      <c r="S1151" s="12">
        <f t="shared" si="124"/>
        <v>42507.71025462963</v>
      </c>
      <c r="T1151" s="12">
        <f t="shared" si="125"/>
        <v>42537.71025462963</v>
      </c>
      <c r="U1151" s="14" t="str">
        <f t="shared" si="126"/>
        <v>May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21"/>
        <v>10.08</v>
      </c>
      <c r="P1152">
        <f t="shared" si="127"/>
        <v>416.66666666666669</v>
      </c>
      <c r="Q1152" t="str">
        <f t="shared" si="122"/>
        <v>food</v>
      </c>
      <c r="R1152" t="str">
        <f t="shared" si="123"/>
        <v>food trucks</v>
      </c>
      <c r="S1152" s="12">
        <f t="shared" si="124"/>
        <v>42317.954571759255</v>
      </c>
      <c r="T1152" s="12">
        <f t="shared" si="125"/>
        <v>42377.954571759255</v>
      </c>
      <c r="U1152" s="14" t="str">
        <f t="shared" si="126"/>
        <v>Nov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21"/>
        <v>0</v>
      </c>
      <c r="P1153" t="e">
        <f t="shared" si="127"/>
        <v>#DIV/0!</v>
      </c>
      <c r="Q1153" t="str">
        <f t="shared" si="122"/>
        <v>food</v>
      </c>
      <c r="R1153" t="str">
        <f t="shared" si="123"/>
        <v>food trucks</v>
      </c>
      <c r="S1153" s="12">
        <f t="shared" si="124"/>
        <v>42224.102581018517</v>
      </c>
      <c r="T1153" s="12">
        <f t="shared" si="125"/>
        <v>42254.102581018517</v>
      </c>
      <c r="U1153" s="14" t="str">
        <f t="shared" si="126"/>
        <v>Aug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21"/>
        <v>5.6937500000000005</v>
      </c>
      <c r="P1154">
        <f t="shared" si="127"/>
        <v>1066.6666666666667</v>
      </c>
      <c r="Q1154" t="str">
        <f t="shared" si="122"/>
        <v>food</v>
      </c>
      <c r="R1154" t="str">
        <f t="shared" si="123"/>
        <v>food trucks</v>
      </c>
      <c r="S1154" s="12">
        <f t="shared" si="124"/>
        <v>42109.709629629629</v>
      </c>
      <c r="T1154" s="12">
        <f t="shared" si="125"/>
        <v>42139.709629629629</v>
      </c>
      <c r="U1154" s="14" t="str">
        <f t="shared" si="126"/>
        <v>Apr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28">E1155/D1155 * 100</f>
        <v>0.625</v>
      </c>
      <c r="P1155">
        <f t="shared" si="127"/>
        <v>8000</v>
      </c>
      <c r="Q1155" t="str">
        <f t="shared" ref="Q1155:Q1218" si="129">LEFT(N1155,FIND("/",N1155) -1)</f>
        <v>food</v>
      </c>
      <c r="R1155" t="str">
        <f t="shared" ref="R1155:R1218" si="130">RIGHT(N1155,LEN(N1155)-FIND("/",N1155))</f>
        <v>food trucks</v>
      </c>
      <c r="S1155" s="12">
        <f t="shared" ref="S1155:U1218" si="131">(((J1155/60)/60)/24)+DATE(1970,1,1)</f>
        <v>42143.714178240742</v>
      </c>
      <c r="T1155" s="12">
        <f t="shared" ref="T1155:V1218" si="132">(((I1155/60)/60)/24)+DATE(1970,1,1)</f>
        <v>42173.714178240742</v>
      </c>
      <c r="U1155" s="14" t="str">
        <f t="shared" ref="U1155:U1218" si="133">TEXT(S1155, "mmm")</f>
        <v>May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28"/>
        <v>6.5</v>
      </c>
      <c r="P1156">
        <f t="shared" si="127"/>
        <v>1666.6666666666667</v>
      </c>
      <c r="Q1156" t="str">
        <f t="shared" si="129"/>
        <v>food</v>
      </c>
      <c r="R1156" t="str">
        <f t="shared" si="130"/>
        <v>food trucks</v>
      </c>
      <c r="S1156" s="12">
        <f t="shared" si="131"/>
        <v>42223.108865740738</v>
      </c>
      <c r="T1156" s="12">
        <f t="shared" si="132"/>
        <v>42253.108865740738</v>
      </c>
      <c r="U1156" s="14" t="str">
        <f t="shared" si="133"/>
        <v>Aug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28"/>
        <v>0.752</v>
      </c>
      <c r="P1157">
        <f t="shared" si="127"/>
        <v>3125</v>
      </c>
      <c r="Q1157" t="str">
        <f t="shared" si="129"/>
        <v>food</v>
      </c>
      <c r="R1157" t="str">
        <f t="shared" si="130"/>
        <v>food trucks</v>
      </c>
      <c r="S1157" s="12">
        <f t="shared" si="131"/>
        <v>41835.763981481483</v>
      </c>
      <c r="T1157" s="12">
        <f t="shared" si="132"/>
        <v>41865.763981481483</v>
      </c>
      <c r="U1157" s="14" t="str">
        <f t="shared" si="133"/>
        <v>Jul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28"/>
        <v>0</v>
      </c>
      <c r="P1158" t="e">
        <f t="shared" si="127"/>
        <v>#DIV/0!</v>
      </c>
      <c r="Q1158" t="str">
        <f t="shared" si="129"/>
        <v>food</v>
      </c>
      <c r="R1158" t="str">
        <f t="shared" si="130"/>
        <v>food trucks</v>
      </c>
      <c r="S1158" s="12">
        <f t="shared" si="131"/>
        <v>42029.07131944444</v>
      </c>
      <c r="T1158" s="12">
        <f t="shared" si="132"/>
        <v>42059.07131944444</v>
      </c>
      <c r="U1158" s="14" t="str">
        <f t="shared" si="133"/>
        <v>Jan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28"/>
        <v>1.51</v>
      </c>
      <c r="P1159">
        <f t="shared" si="127"/>
        <v>3333.3333333333335</v>
      </c>
      <c r="Q1159" t="str">
        <f t="shared" si="129"/>
        <v>food</v>
      </c>
      <c r="R1159" t="str">
        <f t="shared" si="130"/>
        <v>food trucks</v>
      </c>
      <c r="S1159" s="12">
        <f t="shared" si="131"/>
        <v>41918.628240740742</v>
      </c>
      <c r="T1159" s="12">
        <f t="shared" si="132"/>
        <v>41978.669907407413</v>
      </c>
      <c r="U1159" s="14" t="str">
        <f t="shared" si="133"/>
        <v>Oct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28"/>
        <v>0.46666666666666673</v>
      </c>
      <c r="P1160">
        <f t="shared" si="127"/>
        <v>2500</v>
      </c>
      <c r="Q1160" t="str">
        <f t="shared" si="129"/>
        <v>food</v>
      </c>
      <c r="R1160" t="str">
        <f t="shared" si="130"/>
        <v>food trucks</v>
      </c>
      <c r="S1160" s="12">
        <f t="shared" si="131"/>
        <v>41952.09175925926</v>
      </c>
      <c r="T1160" s="12">
        <f t="shared" si="132"/>
        <v>41982.09175925926</v>
      </c>
      <c r="U1160" s="14" t="str">
        <f t="shared" si="133"/>
        <v>Nov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28"/>
        <v>0</v>
      </c>
      <c r="P1161" t="e">
        <f t="shared" si="127"/>
        <v>#DIV/0!</v>
      </c>
      <c r="Q1161" t="str">
        <f t="shared" si="129"/>
        <v>food</v>
      </c>
      <c r="R1161" t="str">
        <f t="shared" si="130"/>
        <v>food trucks</v>
      </c>
      <c r="S1161" s="12">
        <f t="shared" si="131"/>
        <v>42154.726446759261</v>
      </c>
      <c r="T1161" s="12">
        <f t="shared" si="132"/>
        <v>42185.65625</v>
      </c>
      <c r="U1161" s="14" t="str">
        <f t="shared" si="133"/>
        <v>May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28"/>
        <v>3.85</v>
      </c>
      <c r="P1162">
        <f t="shared" si="127"/>
        <v>1578.9473684210527</v>
      </c>
      <c r="Q1162" t="str">
        <f t="shared" si="129"/>
        <v>food</v>
      </c>
      <c r="R1162" t="str">
        <f t="shared" si="130"/>
        <v>food trucks</v>
      </c>
      <c r="S1162" s="12">
        <f t="shared" si="131"/>
        <v>42061.154930555553</v>
      </c>
      <c r="T1162" s="12">
        <f t="shared" si="132"/>
        <v>42091.113263888896</v>
      </c>
      <c r="U1162" s="14" t="str">
        <f t="shared" si="133"/>
        <v>Feb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28"/>
        <v>0</v>
      </c>
      <c r="P1163" t="e">
        <f t="shared" si="127"/>
        <v>#DIV/0!</v>
      </c>
      <c r="Q1163" t="str">
        <f t="shared" si="129"/>
        <v>food</v>
      </c>
      <c r="R1163" t="str">
        <f t="shared" si="130"/>
        <v>food trucks</v>
      </c>
      <c r="S1163" s="12">
        <f t="shared" si="131"/>
        <v>42122.629502314812</v>
      </c>
      <c r="T1163" s="12">
        <f t="shared" si="132"/>
        <v>42143.629502314812</v>
      </c>
      <c r="U1163" s="14" t="str">
        <f t="shared" si="133"/>
        <v>Apr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28"/>
        <v>5.8333333333333341E-2</v>
      </c>
      <c r="P1164">
        <f t="shared" si="127"/>
        <v>30000</v>
      </c>
      <c r="Q1164" t="str">
        <f t="shared" si="129"/>
        <v>food</v>
      </c>
      <c r="R1164" t="str">
        <f t="shared" si="130"/>
        <v>food trucks</v>
      </c>
      <c r="S1164" s="12">
        <f t="shared" si="131"/>
        <v>41876.683611111112</v>
      </c>
      <c r="T1164" s="12">
        <f t="shared" si="132"/>
        <v>41907.683611111112</v>
      </c>
      <c r="U1164" s="14" t="str">
        <f t="shared" si="133"/>
        <v>Aug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28"/>
        <v>0</v>
      </c>
      <c r="P1165" t="e">
        <f t="shared" si="127"/>
        <v>#DIV/0!</v>
      </c>
      <c r="Q1165" t="str">
        <f t="shared" si="129"/>
        <v>food</v>
      </c>
      <c r="R1165" t="str">
        <f t="shared" si="130"/>
        <v>food trucks</v>
      </c>
      <c r="S1165" s="12">
        <f t="shared" si="131"/>
        <v>41830.723611111112</v>
      </c>
      <c r="T1165" s="12">
        <f t="shared" si="132"/>
        <v>41860.723611111112</v>
      </c>
      <c r="U1165" s="14" t="str">
        <f t="shared" si="133"/>
        <v>Jul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28"/>
        <v>0</v>
      </c>
      <c r="P1166" t="e">
        <f t="shared" si="127"/>
        <v>#DIV/0!</v>
      </c>
      <c r="Q1166" t="str">
        <f t="shared" si="129"/>
        <v>food</v>
      </c>
      <c r="R1166" t="str">
        <f t="shared" si="130"/>
        <v>food trucks</v>
      </c>
      <c r="S1166" s="12">
        <f t="shared" si="131"/>
        <v>42509.724328703705</v>
      </c>
      <c r="T1166" s="12">
        <f t="shared" si="132"/>
        <v>42539.724328703705</v>
      </c>
      <c r="U1166" s="14" t="str">
        <f t="shared" si="133"/>
        <v>May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28"/>
        <v>20.705000000000002</v>
      </c>
      <c r="P1167">
        <f t="shared" si="127"/>
        <v>400</v>
      </c>
      <c r="Q1167" t="str">
        <f t="shared" si="129"/>
        <v>food</v>
      </c>
      <c r="R1167" t="str">
        <f t="shared" si="130"/>
        <v>food trucks</v>
      </c>
      <c r="S1167" s="12">
        <f t="shared" si="131"/>
        <v>41792.214467592588</v>
      </c>
      <c r="T1167" s="12">
        <f t="shared" si="132"/>
        <v>41826.214467592588</v>
      </c>
      <c r="U1167" s="14" t="str">
        <f t="shared" si="133"/>
        <v>Jun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28"/>
        <v>19.139999999999997</v>
      </c>
      <c r="P1168">
        <f t="shared" si="127"/>
        <v>1875</v>
      </c>
      <c r="Q1168" t="str">
        <f t="shared" si="129"/>
        <v>food</v>
      </c>
      <c r="R1168" t="str">
        <f t="shared" si="130"/>
        <v>food trucks</v>
      </c>
      <c r="S1168" s="12">
        <f t="shared" si="131"/>
        <v>42150.485439814816</v>
      </c>
      <c r="T1168" s="12">
        <f t="shared" si="132"/>
        <v>42181.166666666672</v>
      </c>
      <c r="U1168" s="14" t="str">
        <f t="shared" si="133"/>
        <v>May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28"/>
        <v>1.6316666666666666</v>
      </c>
      <c r="P1169">
        <f t="shared" si="127"/>
        <v>3750</v>
      </c>
      <c r="Q1169" t="str">
        <f t="shared" si="129"/>
        <v>food</v>
      </c>
      <c r="R1169" t="str">
        <f t="shared" si="130"/>
        <v>food trucks</v>
      </c>
      <c r="S1169" s="12">
        <f t="shared" si="131"/>
        <v>41863.734895833331</v>
      </c>
      <c r="T1169" s="12">
        <f t="shared" si="132"/>
        <v>41894.734895833331</v>
      </c>
      <c r="U1169" s="14" t="str">
        <f t="shared" si="133"/>
        <v>Aug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28"/>
        <v>5.6666666666666661</v>
      </c>
      <c r="P1170">
        <f t="shared" si="127"/>
        <v>6000</v>
      </c>
      <c r="Q1170" t="str">
        <f t="shared" si="129"/>
        <v>food</v>
      </c>
      <c r="R1170" t="str">
        <f t="shared" si="130"/>
        <v>food trucks</v>
      </c>
      <c r="S1170" s="12">
        <f t="shared" si="131"/>
        <v>42605.053993055553</v>
      </c>
      <c r="T1170" s="12">
        <f t="shared" si="132"/>
        <v>42635.053993055553</v>
      </c>
      <c r="U1170" s="14" t="str">
        <f t="shared" si="133"/>
        <v>Aug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28"/>
        <v>0.16999999999999998</v>
      </c>
      <c r="P1171">
        <f t="shared" si="127"/>
        <v>3333.3333333333335</v>
      </c>
      <c r="Q1171" t="str">
        <f t="shared" si="129"/>
        <v>food</v>
      </c>
      <c r="R1171" t="str">
        <f t="shared" si="130"/>
        <v>food trucks</v>
      </c>
      <c r="S1171" s="12">
        <f t="shared" si="131"/>
        <v>42027.353738425925</v>
      </c>
      <c r="T1171" s="12">
        <f t="shared" si="132"/>
        <v>42057.353738425925</v>
      </c>
      <c r="U1171" s="14" t="str">
        <f t="shared" si="133"/>
        <v>Jan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28"/>
        <v>0.4</v>
      </c>
      <c r="P1172">
        <f t="shared" si="127"/>
        <v>12500</v>
      </c>
      <c r="Q1172" t="str">
        <f t="shared" si="129"/>
        <v>food</v>
      </c>
      <c r="R1172" t="str">
        <f t="shared" si="130"/>
        <v>food trucks</v>
      </c>
      <c r="S1172" s="12">
        <f t="shared" si="131"/>
        <v>42124.893182870372</v>
      </c>
      <c r="T1172" s="12">
        <f t="shared" si="132"/>
        <v>42154.893182870372</v>
      </c>
      <c r="U1172" s="14" t="str">
        <f t="shared" si="133"/>
        <v>Apr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28"/>
        <v>0.1</v>
      </c>
      <c r="P1173">
        <f t="shared" si="127"/>
        <v>25000</v>
      </c>
      <c r="Q1173" t="str">
        <f t="shared" si="129"/>
        <v>food</v>
      </c>
      <c r="R1173" t="str">
        <f t="shared" si="130"/>
        <v>food trucks</v>
      </c>
      <c r="S1173" s="12">
        <f t="shared" si="131"/>
        <v>41938.804710648146</v>
      </c>
      <c r="T1173" s="12">
        <f t="shared" si="132"/>
        <v>41956.846377314811</v>
      </c>
      <c r="U1173" s="14" t="str">
        <f t="shared" si="133"/>
        <v>Oct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28"/>
        <v>0</v>
      </c>
      <c r="P1174" t="e">
        <f t="shared" si="127"/>
        <v>#DIV/0!</v>
      </c>
      <c r="Q1174" t="str">
        <f t="shared" si="129"/>
        <v>food</v>
      </c>
      <c r="R1174" t="str">
        <f t="shared" si="130"/>
        <v>food trucks</v>
      </c>
      <c r="S1174" s="12">
        <f t="shared" si="131"/>
        <v>41841.682314814818</v>
      </c>
      <c r="T1174" s="12">
        <f t="shared" si="132"/>
        <v>41871.682314814818</v>
      </c>
      <c r="U1174" s="14" t="str">
        <f t="shared" si="133"/>
        <v>Jul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28"/>
        <v>2.4E-2</v>
      </c>
      <c r="P1175">
        <f t="shared" si="127"/>
        <v>125000</v>
      </c>
      <c r="Q1175" t="str">
        <f t="shared" si="129"/>
        <v>food</v>
      </c>
      <c r="R1175" t="str">
        <f t="shared" si="130"/>
        <v>food trucks</v>
      </c>
      <c r="S1175" s="12">
        <f t="shared" si="131"/>
        <v>42184.185844907406</v>
      </c>
      <c r="T1175" s="12">
        <f t="shared" si="132"/>
        <v>42219.185844907406</v>
      </c>
      <c r="U1175" s="14" t="str">
        <f t="shared" si="133"/>
        <v>Jun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28"/>
        <v>5.9066666666666672</v>
      </c>
      <c r="P1176">
        <f t="shared" si="127"/>
        <v>789.47368421052636</v>
      </c>
      <c r="Q1176" t="str">
        <f t="shared" si="129"/>
        <v>food</v>
      </c>
      <c r="R1176" t="str">
        <f t="shared" si="130"/>
        <v>food trucks</v>
      </c>
      <c r="S1176" s="12">
        <f t="shared" si="131"/>
        <v>42468.84174768519</v>
      </c>
      <c r="T1176" s="12">
        <f t="shared" si="132"/>
        <v>42498.84174768519</v>
      </c>
      <c r="U1176" s="14" t="str">
        <f t="shared" si="133"/>
        <v>Apr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28"/>
        <v>2.9250000000000003</v>
      </c>
      <c r="P1177">
        <f t="shared" si="127"/>
        <v>2222.2222222222222</v>
      </c>
      <c r="Q1177" t="str">
        <f t="shared" si="129"/>
        <v>food</v>
      </c>
      <c r="R1177" t="str">
        <f t="shared" si="130"/>
        <v>food trucks</v>
      </c>
      <c r="S1177" s="12">
        <f t="shared" si="131"/>
        <v>42170.728460648148</v>
      </c>
      <c r="T1177" s="12">
        <f t="shared" si="132"/>
        <v>42200.728460648148</v>
      </c>
      <c r="U1177" s="14" t="str">
        <f t="shared" si="133"/>
        <v>Jun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28"/>
        <v>5.7142857142857143E-3</v>
      </c>
      <c r="P1178">
        <f t="shared" si="127"/>
        <v>175000</v>
      </c>
      <c r="Q1178" t="str">
        <f t="shared" si="129"/>
        <v>food</v>
      </c>
      <c r="R1178" t="str">
        <f t="shared" si="130"/>
        <v>food trucks</v>
      </c>
      <c r="S1178" s="12">
        <f t="shared" si="131"/>
        <v>42746.019652777773</v>
      </c>
      <c r="T1178" s="12">
        <f t="shared" si="132"/>
        <v>42800.541666666672</v>
      </c>
      <c r="U1178" s="14" t="str">
        <f t="shared" si="133"/>
        <v>Jan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28"/>
        <v>0</v>
      </c>
      <c r="P1179" t="e">
        <f t="shared" si="127"/>
        <v>#DIV/0!</v>
      </c>
      <c r="Q1179" t="str">
        <f t="shared" si="129"/>
        <v>food</v>
      </c>
      <c r="R1179" t="str">
        <f t="shared" si="130"/>
        <v>food trucks</v>
      </c>
      <c r="S1179" s="12">
        <f t="shared" si="131"/>
        <v>41897.660833333335</v>
      </c>
      <c r="T1179" s="12">
        <f t="shared" si="132"/>
        <v>41927.660833333335</v>
      </c>
      <c r="U1179" s="14" t="str">
        <f t="shared" si="133"/>
        <v>Sep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28"/>
        <v>6.6666666666666671E-3</v>
      </c>
      <c r="P1180">
        <f t="shared" si="127"/>
        <v>75000</v>
      </c>
      <c r="Q1180" t="str">
        <f t="shared" si="129"/>
        <v>food</v>
      </c>
      <c r="R1180" t="str">
        <f t="shared" si="130"/>
        <v>food trucks</v>
      </c>
      <c r="S1180" s="12">
        <f t="shared" si="131"/>
        <v>41837.905694444446</v>
      </c>
      <c r="T1180" s="12">
        <f t="shared" si="132"/>
        <v>41867.905694444446</v>
      </c>
      <c r="U1180" s="14" t="str">
        <f t="shared" si="133"/>
        <v>Jul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28"/>
        <v>5.3333333333333339</v>
      </c>
      <c r="P1181">
        <f t="shared" si="127"/>
        <v>12000</v>
      </c>
      <c r="Q1181" t="str">
        <f t="shared" si="129"/>
        <v>food</v>
      </c>
      <c r="R1181" t="str">
        <f t="shared" si="130"/>
        <v>food trucks</v>
      </c>
      <c r="S1181" s="12">
        <f t="shared" si="131"/>
        <v>42275.720219907409</v>
      </c>
      <c r="T1181" s="12">
        <f t="shared" si="132"/>
        <v>42305.720219907409</v>
      </c>
      <c r="U1181" s="14" t="str">
        <f t="shared" si="133"/>
        <v>Sep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28"/>
        <v>11.75</v>
      </c>
      <c r="P1182">
        <f t="shared" si="127"/>
        <v>588.23529411764707</v>
      </c>
      <c r="Q1182" t="str">
        <f t="shared" si="129"/>
        <v>food</v>
      </c>
      <c r="R1182" t="str">
        <f t="shared" si="130"/>
        <v>food trucks</v>
      </c>
      <c r="S1182" s="12">
        <f t="shared" si="131"/>
        <v>41781.806875000002</v>
      </c>
      <c r="T1182" s="12">
        <f t="shared" si="132"/>
        <v>41818.806875000002</v>
      </c>
      <c r="U1182" s="14" t="str">
        <f t="shared" si="133"/>
        <v>May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28"/>
        <v>8.0000000000000002E-3</v>
      </c>
      <c r="P1183">
        <f t="shared" si="127"/>
        <v>16666.666666666668</v>
      </c>
      <c r="Q1183" t="str">
        <f t="shared" si="129"/>
        <v>food</v>
      </c>
      <c r="R1183" t="str">
        <f t="shared" si="130"/>
        <v>food trucks</v>
      </c>
      <c r="S1183" s="12">
        <f t="shared" si="131"/>
        <v>42034.339363425926</v>
      </c>
      <c r="T1183" s="12">
        <f t="shared" si="132"/>
        <v>42064.339363425926</v>
      </c>
      <c r="U1183" s="14" t="str">
        <f t="shared" si="133"/>
        <v>Jan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28"/>
        <v>4.2</v>
      </c>
      <c r="P1184">
        <f t="shared" si="127"/>
        <v>250</v>
      </c>
      <c r="Q1184" t="str">
        <f t="shared" si="129"/>
        <v>food</v>
      </c>
      <c r="R1184" t="str">
        <f t="shared" si="130"/>
        <v>food trucks</v>
      </c>
      <c r="S1184" s="12">
        <f t="shared" si="131"/>
        <v>42728.827407407407</v>
      </c>
      <c r="T1184" s="12">
        <f t="shared" si="132"/>
        <v>42747.695833333331</v>
      </c>
      <c r="U1184" s="14" t="str">
        <f t="shared" si="133"/>
        <v>Dec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28"/>
        <v>4</v>
      </c>
      <c r="P1185">
        <f t="shared" si="127"/>
        <v>833.33333333333337</v>
      </c>
      <c r="Q1185" t="str">
        <f t="shared" si="129"/>
        <v>food</v>
      </c>
      <c r="R1185" t="str">
        <f t="shared" si="130"/>
        <v>food trucks</v>
      </c>
      <c r="S1185" s="12">
        <f t="shared" si="131"/>
        <v>42656.86137731481</v>
      </c>
      <c r="T1185" s="12">
        <f t="shared" si="132"/>
        <v>42676.165972222225</v>
      </c>
      <c r="U1185" s="14" t="str">
        <f t="shared" si="133"/>
        <v>Oct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28"/>
        <v>104.93636363636362</v>
      </c>
      <c r="P1186">
        <f t="shared" si="127"/>
        <v>58.666666666666664</v>
      </c>
      <c r="Q1186" t="str">
        <f t="shared" si="129"/>
        <v>photography</v>
      </c>
      <c r="R1186" t="str">
        <f t="shared" si="130"/>
        <v>photobooks</v>
      </c>
      <c r="S1186" s="12">
        <f t="shared" si="131"/>
        <v>42741.599664351852</v>
      </c>
      <c r="T1186" s="12">
        <f t="shared" si="132"/>
        <v>42772.599664351852</v>
      </c>
      <c r="U1186" s="14" t="str">
        <f t="shared" si="133"/>
        <v>Jan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28"/>
        <v>105.44</v>
      </c>
      <c r="P1187">
        <f t="shared" si="127"/>
        <v>112.61261261261261</v>
      </c>
      <c r="Q1187" t="str">
        <f t="shared" si="129"/>
        <v>photography</v>
      </c>
      <c r="R1187" t="str">
        <f t="shared" si="130"/>
        <v>photobooks</v>
      </c>
      <c r="S1187" s="12">
        <f t="shared" si="131"/>
        <v>42130.865150462967</v>
      </c>
      <c r="T1187" s="12">
        <f t="shared" si="132"/>
        <v>42163.166666666672</v>
      </c>
      <c r="U1187" s="14" t="str">
        <f t="shared" si="133"/>
        <v>May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28"/>
        <v>106.73333333333332</v>
      </c>
      <c r="P1188">
        <f t="shared" si="127"/>
        <v>60.975609756097562</v>
      </c>
      <c r="Q1188" t="str">
        <f t="shared" si="129"/>
        <v>photography</v>
      </c>
      <c r="R1188" t="str">
        <f t="shared" si="130"/>
        <v>photobooks</v>
      </c>
      <c r="S1188" s="12">
        <f t="shared" si="131"/>
        <v>42123.86336805555</v>
      </c>
      <c r="T1188" s="12">
        <f t="shared" si="132"/>
        <v>42156.945833333331</v>
      </c>
      <c r="U1188" s="14" t="str">
        <f t="shared" si="133"/>
        <v>Apr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28"/>
        <v>104.12571428571428</v>
      </c>
      <c r="P1189">
        <f t="shared" si="127"/>
        <v>125</v>
      </c>
      <c r="Q1189" t="str">
        <f t="shared" si="129"/>
        <v>photography</v>
      </c>
      <c r="R1189" t="str">
        <f t="shared" si="130"/>
        <v>photobooks</v>
      </c>
      <c r="S1189" s="12">
        <f t="shared" si="131"/>
        <v>42109.894942129627</v>
      </c>
      <c r="T1189" s="12">
        <f t="shared" si="132"/>
        <v>42141.75</v>
      </c>
      <c r="U1189" s="14" t="str">
        <f t="shared" si="133"/>
        <v>Apr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28"/>
        <v>160.54999999999998</v>
      </c>
      <c r="P1190">
        <f t="shared" si="127"/>
        <v>23.529411764705884</v>
      </c>
      <c r="Q1190" t="str">
        <f t="shared" si="129"/>
        <v>photography</v>
      </c>
      <c r="R1190" t="str">
        <f t="shared" si="130"/>
        <v>photobooks</v>
      </c>
      <c r="S1190" s="12">
        <f t="shared" si="131"/>
        <v>42711.700694444444</v>
      </c>
      <c r="T1190" s="12">
        <f t="shared" si="132"/>
        <v>42732.700694444444</v>
      </c>
      <c r="U1190" s="14" t="str">
        <f t="shared" si="133"/>
        <v>Dec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28"/>
        <v>107.77777777777777</v>
      </c>
      <c r="P1191">
        <f t="shared" si="127"/>
        <v>104.65116279069767</v>
      </c>
      <c r="Q1191" t="str">
        <f t="shared" si="129"/>
        <v>photography</v>
      </c>
      <c r="R1191" t="str">
        <f t="shared" si="130"/>
        <v>photobooks</v>
      </c>
      <c r="S1191" s="12">
        <f t="shared" si="131"/>
        <v>42529.979108796295</v>
      </c>
      <c r="T1191" s="12">
        <f t="shared" si="132"/>
        <v>42550.979108796295</v>
      </c>
      <c r="U1191" s="14" t="str">
        <f t="shared" si="133"/>
        <v>Jun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28"/>
        <v>135</v>
      </c>
      <c r="P1192">
        <f t="shared" ref="P1192:P1255" si="134">D1192 / L1192</f>
        <v>38.46153846153846</v>
      </c>
      <c r="Q1192" t="str">
        <f t="shared" si="129"/>
        <v>photography</v>
      </c>
      <c r="R1192" t="str">
        <f t="shared" si="130"/>
        <v>photobooks</v>
      </c>
      <c r="S1192" s="12">
        <f t="shared" si="131"/>
        <v>41852.665798611109</v>
      </c>
      <c r="T1192" s="12">
        <f t="shared" si="132"/>
        <v>41882.665798611109</v>
      </c>
      <c r="U1192" s="14" t="str">
        <f t="shared" si="133"/>
        <v>Aug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28"/>
        <v>109.07407407407408</v>
      </c>
      <c r="P1193">
        <f t="shared" si="134"/>
        <v>81.818181818181813</v>
      </c>
      <c r="Q1193" t="str">
        <f t="shared" si="129"/>
        <v>photography</v>
      </c>
      <c r="R1193" t="str">
        <f t="shared" si="130"/>
        <v>photobooks</v>
      </c>
      <c r="S1193" s="12">
        <f t="shared" si="131"/>
        <v>42419.603703703702</v>
      </c>
      <c r="T1193" s="12">
        <f t="shared" si="132"/>
        <v>42449.562037037031</v>
      </c>
      <c r="U1193" s="14" t="str">
        <f t="shared" si="133"/>
        <v>Feb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28"/>
        <v>290</v>
      </c>
      <c r="P1194">
        <f t="shared" si="134"/>
        <v>6.666666666666667</v>
      </c>
      <c r="Q1194" t="str">
        <f t="shared" si="129"/>
        <v>photography</v>
      </c>
      <c r="R1194" t="str">
        <f t="shared" si="130"/>
        <v>photobooks</v>
      </c>
      <c r="S1194" s="12">
        <f t="shared" si="131"/>
        <v>42747.506689814814</v>
      </c>
      <c r="T1194" s="12">
        <f t="shared" si="132"/>
        <v>42777.506689814814</v>
      </c>
      <c r="U1194" s="14" t="str">
        <f t="shared" si="133"/>
        <v>Jan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28"/>
        <v>103.95714285714286</v>
      </c>
      <c r="P1195">
        <f t="shared" si="134"/>
        <v>76.92307692307692</v>
      </c>
      <c r="Q1195" t="str">
        <f t="shared" si="129"/>
        <v>photography</v>
      </c>
      <c r="R1195" t="str">
        <f t="shared" si="130"/>
        <v>photobooks</v>
      </c>
      <c r="S1195" s="12">
        <f t="shared" si="131"/>
        <v>42409.776076388895</v>
      </c>
      <c r="T1195" s="12">
        <f t="shared" si="132"/>
        <v>42469.734409722223</v>
      </c>
      <c r="U1195" s="14" t="str">
        <f t="shared" si="133"/>
        <v>Feb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28"/>
        <v>322.24</v>
      </c>
      <c r="P1196">
        <f t="shared" si="134"/>
        <v>17.50700280112045</v>
      </c>
      <c r="Q1196" t="str">
        <f t="shared" si="129"/>
        <v>photography</v>
      </c>
      <c r="R1196" t="str">
        <f t="shared" si="130"/>
        <v>photobooks</v>
      </c>
      <c r="S1196" s="12">
        <f t="shared" si="131"/>
        <v>42072.488182870366</v>
      </c>
      <c r="T1196" s="12">
        <f t="shared" si="132"/>
        <v>42102.488182870366</v>
      </c>
      <c r="U1196" s="14" t="str">
        <f t="shared" si="133"/>
        <v>Mar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28"/>
        <v>135</v>
      </c>
      <c r="P1197">
        <f t="shared" si="134"/>
        <v>58.823529411764703</v>
      </c>
      <c r="Q1197" t="str">
        <f t="shared" si="129"/>
        <v>photography</v>
      </c>
      <c r="R1197" t="str">
        <f t="shared" si="130"/>
        <v>photobooks</v>
      </c>
      <c r="S1197" s="12">
        <f t="shared" si="131"/>
        <v>42298.34783564815</v>
      </c>
      <c r="T1197" s="12">
        <f t="shared" si="132"/>
        <v>42358.375</v>
      </c>
      <c r="U1197" s="14" t="str">
        <f t="shared" si="133"/>
        <v>Oct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28"/>
        <v>269.91034482758624</v>
      </c>
      <c r="P1198">
        <f t="shared" si="134"/>
        <v>28.3203125</v>
      </c>
      <c r="Q1198" t="str">
        <f t="shared" si="129"/>
        <v>photography</v>
      </c>
      <c r="R1198" t="str">
        <f t="shared" si="130"/>
        <v>photobooks</v>
      </c>
      <c r="S1198" s="12">
        <f t="shared" si="131"/>
        <v>42326.818738425922</v>
      </c>
      <c r="T1198" s="12">
        <f t="shared" si="132"/>
        <v>42356.818738425922</v>
      </c>
      <c r="U1198" s="14" t="str">
        <f t="shared" si="133"/>
        <v>Nov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28"/>
        <v>253.29333333333332</v>
      </c>
      <c r="P1199">
        <f t="shared" si="134"/>
        <v>47.770700636942678</v>
      </c>
      <c r="Q1199" t="str">
        <f t="shared" si="129"/>
        <v>photography</v>
      </c>
      <c r="R1199" t="str">
        <f t="shared" si="130"/>
        <v>photobooks</v>
      </c>
      <c r="S1199" s="12">
        <f t="shared" si="131"/>
        <v>42503.66474537037</v>
      </c>
      <c r="T1199" s="12">
        <f t="shared" si="132"/>
        <v>42534.249305555553</v>
      </c>
      <c r="U1199" s="14" t="str">
        <f t="shared" si="133"/>
        <v>May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28"/>
        <v>260.59999999999997</v>
      </c>
      <c r="P1200">
        <f t="shared" si="134"/>
        <v>20.95808383233533</v>
      </c>
      <c r="Q1200" t="str">
        <f t="shared" si="129"/>
        <v>photography</v>
      </c>
      <c r="R1200" t="str">
        <f t="shared" si="130"/>
        <v>photobooks</v>
      </c>
      <c r="S1200" s="12">
        <f t="shared" si="131"/>
        <v>42333.619050925925</v>
      </c>
      <c r="T1200" s="12">
        <f t="shared" si="132"/>
        <v>42369.125</v>
      </c>
      <c r="U1200" s="14" t="str">
        <f t="shared" si="133"/>
        <v>Nov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28"/>
        <v>101.31677953348381</v>
      </c>
      <c r="P1201">
        <f t="shared" si="134"/>
        <v>295.33333333333331</v>
      </c>
      <c r="Q1201" t="str">
        <f t="shared" si="129"/>
        <v>photography</v>
      </c>
      <c r="R1201" t="str">
        <f t="shared" si="130"/>
        <v>photobooks</v>
      </c>
      <c r="S1201" s="12">
        <f t="shared" si="131"/>
        <v>42161.770833333328</v>
      </c>
      <c r="T1201" s="12">
        <f t="shared" si="132"/>
        <v>42193.770833333328</v>
      </c>
      <c r="U1201" s="14" t="str">
        <f t="shared" si="133"/>
        <v>Jun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28"/>
        <v>125.60416666666667</v>
      </c>
      <c r="P1202">
        <f t="shared" si="134"/>
        <v>46.601941747572816</v>
      </c>
      <c r="Q1202" t="str">
        <f t="shared" si="129"/>
        <v>photography</v>
      </c>
      <c r="R1202" t="str">
        <f t="shared" si="130"/>
        <v>photobooks</v>
      </c>
      <c r="S1202" s="12">
        <f t="shared" si="131"/>
        <v>42089.477500000001</v>
      </c>
      <c r="T1202" s="12">
        <f t="shared" si="132"/>
        <v>42110.477500000001</v>
      </c>
      <c r="U1202" s="14" t="str">
        <f t="shared" si="133"/>
        <v>Mar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28"/>
        <v>102.43783333333334</v>
      </c>
      <c r="P1203">
        <f t="shared" si="134"/>
        <v>54.054054054054056</v>
      </c>
      <c r="Q1203" t="str">
        <f t="shared" si="129"/>
        <v>photography</v>
      </c>
      <c r="R1203" t="str">
        <f t="shared" si="130"/>
        <v>photobooks</v>
      </c>
      <c r="S1203" s="12">
        <f t="shared" si="131"/>
        <v>42536.60701388889</v>
      </c>
      <c r="T1203" s="12">
        <f t="shared" si="132"/>
        <v>42566.60701388889</v>
      </c>
      <c r="U1203" s="14" t="str">
        <f t="shared" si="133"/>
        <v>Jun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28"/>
        <v>199.244</v>
      </c>
      <c r="P1204">
        <f t="shared" si="134"/>
        <v>92.250922509225092</v>
      </c>
      <c r="Q1204" t="str">
        <f t="shared" si="129"/>
        <v>photography</v>
      </c>
      <c r="R1204" t="str">
        <f t="shared" si="130"/>
        <v>photobooks</v>
      </c>
      <c r="S1204" s="12">
        <f t="shared" si="131"/>
        <v>42152.288819444439</v>
      </c>
      <c r="T1204" s="12">
        <f t="shared" si="132"/>
        <v>42182.288819444439</v>
      </c>
      <c r="U1204" s="14" t="str">
        <f t="shared" si="133"/>
        <v>May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28"/>
        <v>102.45398773006136</v>
      </c>
      <c r="P1205">
        <f t="shared" si="134"/>
        <v>161.38613861386139</v>
      </c>
      <c r="Q1205" t="str">
        <f t="shared" si="129"/>
        <v>photography</v>
      </c>
      <c r="R1205" t="str">
        <f t="shared" si="130"/>
        <v>photobooks</v>
      </c>
      <c r="S1205" s="12">
        <f t="shared" si="131"/>
        <v>42125.614895833336</v>
      </c>
      <c r="T1205" s="12">
        <f t="shared" si="132"/>
        <v>42155.614895833336</v>
      </c>
      <c r="U1205" s="14" t="str">
        <f t="shared" si="133"/>
        <v>May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28"/>
        <v>102.94615384615385</v>
      </c>
      <c r="P1206">
        <f t="shared" si="134"/>
        <v>228.07017543859649</v>
      </c>
      <c r="Q1206" t="str">
        <f t="shared" si="129"/>
        <v>photography</v>
      </c>
      <c r="R1206" t="str">
        <f t="shared" si="130"/>
        <v>photobooks</v>
      </c>
      <c r="S1206" s="12">
        <f t="shared" si="131"/>
        <v>42297.748067129629</v>
      </c>
      <c r="T1206" s="12">
        <f t="shared" si="132"/>
        <v>42342.208333333328</v>
      </c>
      <c r="U1206" s="14" t="str">
        <f t="shared" si="133"/>
        <v>Oct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28"/>
        <v>100.86153846153847</v>
      </c>
      <c r="P1207">
        <f t="shared" si="134"/>
        <v>209.67741935483872</v>
      </c>
      <c r="Q1207" t="str">
        <f t="shared" si="129"/>
        <v>photography</v>
      </c>
      <c r="R1207" t="str">
        <f t="shared" si="130"/>
        <v>photobooks</v>
      </c>
      <c r="S1207" s="12">
        <f t="shared" si="131"/>
        <v>42138.506377314814</v>
      </c>
      <c r="T1207" s="12">
        <f t="shared" si="132"/>
        <v>42168.506377314814</v>
      </c>
      <c r="U1207" s="14" t="str">
        <f t="shared" si="133"/>
        <v>May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28"/>
        <v>114.99999999999999</v>
      </c>
      <c r="P1208">
        <f t="shared" si="134"/>
        <v>28.125</v>
      </c>
      <c r="Q1208" t="str">
        <f t="shared" si="129"/>
        <v>photography</v>
      </c>
      <c r="R1208" t="str">
        <f t="shared" si="130"/>
        <v>photobooks</v>
      </c>
      <c r="S1208" s="12">
        <f t="shared" si="131"/>
        <v>42772.776076388895</v>
      </c>
      <c r="T1208" s="12">
        <f t="shared" si="132"/>
        <v>42805.561805555553</v>
      </c>
      <c r="U1208" s="14" t="str">
        <f t="shared" si="133"/>
        <v>Feb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28"/>
        <v>104.16766467065868</v>
      </c>
      <c r="P1209">
        <f t="shared" si="134"/>
        <v>118.43971631205673</v>
      </c>
      <c r="Q1209" t="str">
        <f t="shared" si="129"/>
        <v>photography</v>
      </c>
      <c r="R1209" t="str">
        <f t="shared" si="130"/>
        <v>photobooks</v>
      </c>
      <c r="S1209" s="12">
        <f t="shared" si="131"/>
        <v>42430.430243055554</v>
      </c>
      <c r="T1209" s="12">
        <f t="shared" si="132"/>
        <v>42460.416666666672</v>
      </c>
      <c r="U1209" s="14" t="str">
        <f t="shared" si="133"/>
        <v>Mar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28"/>
        <v>155.29999999999998</v>
      </c>
      <c r="P1210">
        <f t="shared" si="134"/>
        <v>133.33333333333334</v>
      </c>
      <c r="Q1210" t="str">
        <f t="shared" si="129"/>
        <v>photography</v>
      </c>
      <c r="R1210" t="str">
        <f t="shared" si="130"/>
        <v>photobooks</v>
      </c>
      <c r="S1210" s="12">
        <f t="shared" si="131"/>
        <v>42423.709074074075</v>
      </c>
      <c r="T1210" s="12">
        <f t="shared" si="132"/>
        <v>42453.667407407411</v>
      </c>
      <c r="U1210" s="14" t="str">
        <f t="shared" si="133"/>
        <v>Feb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28"/>
        <v>106</v>
      </c>
      <c r="P1211">
        <f t="shared" si="134"/>
        <v>130.43478260869566</v>
      </c>
      <c r="Q1211" t="str">
        <f t="shared" si="129"/>
        <v>photography</v>
      </c>
      <c r="R1211" t="str">
        <f t="shared" si="130"/>
        <v>photobooks</v>
      </c>
      <c r="S1211" s="12">
        <f t="shared" si="131"/>
        <v>42761.846122685187</v>
      </c>
      <c r="T1211" s="12">
        <f t="shared" si="132"/>
        <v>42791.846122685187</v>
      </c>
      <c r="U1211" s="14" t="str">
        <f t="shared" si="133"/>
        <v>Jan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28"/>
        <v>254.31499999999997</v>
      </c>
      <c r="P1212">
        <f t="shared" si="134"/>
        <v>194.17475728155341</v>
      </c>
      <c r="Q1212" t="str">
        <f t="shared" si="129"/>
        <v>photography</v>
      </c>
      <c r="R1212" t="str">
        <f t="shared" si="130"/>
        <v>photobooks</v>
      </c>
      <c r="S1212" s="12">
        <f t="shared" si="131"/>
        <v>42132.941805555558</v>
      </c>
      <c r="T1212" s="12">
        <f t="shared" si="132"/>
        <v>42155.875</v>
      </c>
      <c r="U1212" s="14" t="str">
        <f t="shared" si="133"/>
        <v>May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28"/>
        <v>101.1</v>
      </c>
      <c r="P1213">
        <f t="shared" si="134"/>
        <v>166.66666666666666</v>
      </c>
      <c r="Q1213" t="str">
        <f t="shared" si="129"/>
        <v>photography</v>
      </c>
      <c r="R1213" t="str">
        <f t="shared" si="130"/>
        <v>photobooks</v>
      </c>
      <c r="S1213" s="12">
        <f t="shared" si="131"/>
        <v>42515.866446759261</v>
      </c>
      <c r="T1213" s="12">
        <f t="shared" si="132"/>
        <v>42530.866446759261</v>
      </c>
      <c r="U1213" s="14" t="str">
        <f t="shared" si="133"/>
        <v>May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28"/>
        <v>129.04</v>
      </c>
      <c r="P1214">
        <f t="shared" si="134"/>
        <v>30.120481927710845</v>
      </c>
      <c r="Q1214" t="str">
        <f t="shared" si="129"/>
        <v>photography</v>
      </c>
      <c r="R1214" t="str">
        <f t="shared" si="130"/>
        <v>photobooks</v>
      </c>
      <c r="S1214" s="12">
        <f t="shared" si="131"/>
        <v>42318.950173611112</v>
      </c>
      <c r="T1214" s="12">
        <f t="shared" si="132"/>
        <v>42335.041666666672</v>
      </c>
      <c r="U1214" s="14" t="str">
        <f t="shared" si="133"/>
        <v>Nov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28"/>
        <v>102.23076923076924</v>
      </c>
      <c r="P1215">
        <f t="shared" si="134"/>
        <v>60.185185185185183</v>
      </c>
      <c r="Q1215" t="str">
        <f t="shared" si="129"/>
        <v>photography</v>
      </c>
      <c r="R1215" t="str">
        <f t="shared" si="130"/>
        <v>photobooks</v>
      </c>
      <c r="S1215" s="12">
        <f t="shared" si="131"/>
        <v>42731.755787037036</v>
      </c>
      <c r="T1215" s="12">
        <f t="shared" si="132"/>
        <v>42766.755787037036</v>
      </c>
      <c r="U1215" s="14" t="str">
        <f t="shared" si="133"/>
        <v>Dec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28"/>
        <v>131.80000000000001</v>
      </c>
      <c r="P1216">
        <f t="shared" si="134"/>
        <v>80</v>
      </c>
      <c r="Q1216" t="str">
        <f t="shared" si="129"/>
        <v>photography</v>
      </c>
      <c r="R1216" t="str">
        <f t="shared" si="130"/>
        <v>photobooks</v>
      </c>
      <c r="S1216" s="12">
        <f t="shared" si="131"/>
        <v>42104.840335648143</v>
      </c>
      <c r="T1216" s="12">
        <f t="shared" si="132"/>
        <v>42164.840335648143</v>
      </c>
      <c r="U1216" s="14" t="str">
        <f t="shared" si="133"/>
        <v>Apr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28"/>
        <v>786.0802000000001</v>
      </c>
      <c r="P1217">
        <f t="shared" si="134"/>
        <v>9.1074681238615671</v>
      </c>
      <c r="Q1217" t="str">
        <f t="shared" si="129"/>
        <v>photography</v>
      </c>
      <c r="R1217" t="str">
        <f t="shared" si="130"/>
        <v>photobooks</v>
      </c>
      <c r="S1217" s="12">
        <f t="shared" si="131"/>
        <v>41759.923101851848</v>
      </c>
      <c r="T1217" s="12">
        <f t="shared" si="132"/>
        <v>41789.923101851848</v>
      </c>
      <c r="U1217" s="14" t="str">
        <f t="shared" si="133"/>
        <v>Apr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28"/>
        <v>145.70000000000002</v>
      </c>
      <c r="P1218">
        <f t="shared" si="134"/>
        <v>63.063063063063062</v>
      </c>
      <c r="Q1218" t="str">
        <f t="shared" si="129"/>
        <v>photography</v>
      </c>
      <c r="R1218" t="str">
        <f t="shared" si="130"/>
        <v>photobooks</v>
      </c>
      <c r="S1218" s="12">
        <f t="shared" si="131"/>
        <v>42247.616400462968</v>
      </c>
      <c r="T1218" s="12">
        <f t="shared" si="132"/>
        <v>42279.960416666669</v>
      </c>
      <c r="U1218" s="14" t="str">
        <f t="shared" si="133"/>
        <v>Aug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35">E1219/D1219 * 100</f>
        <v>102.60000000000001</v>
      </c>
      <c r="P1219">
        <f t="shared" si="134"/>
        <v>144.80874316939889</v>
      </c>
      <c r="Q1219" t="str">
        <f t="shared" ref="Q1219:Q1282" si="136">LEFT(N1219,FIND("/",N1219) -1)</f>
        <v>photography</v>
      </c>
      <c r="R1219" t="str">
        <f t="shared" ref="R1219:R1282" si="137">RIGHT(N1219,LEN(N1219)-FIND("/",N1219))</f>
        <v>photobooks</v>
      </c>
      <c r="S1219" s="12">
        <f t="shared" ref="S1219:U1282" si="138">(((J1219/60)/60)/24)+DATE(1970,1,1)</f>
        <v>42535.809490740736</v>
      </c>
      <c r="T1219" s="12">
        <f t="shared" ref="T1219:V1282" si="139">(((I1219/60)/60)/24)+DATE(1970,1,1)</f>
        <v>42565.809490740736</v>
      </c>
      <c r="U1219" s="14" t="str">
        <f t="shared" ref="U1219:U1282" si="140">TEXT(S1219, "mmm")</f>
        <v>Jun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35"/>
        <v>172.27777777777777</v>
      </c>
      <c r="P1220">
        <f t="shared" si="134"/>
        <v>101.12359550561797</v>
      </c>
      <c r="Q1220" t="str">
        <f t="shared" si="136"/>
        <v>photography</v>
      </c>
      <c r="R1220" t="str">
        <f t="shared" si="137"/>
        <v>photobooks</v>
      </c>
      <c r="S1220" s="12">
        <f t="shared" si="138"/>
        <v>42278.662037037036</v>
      </c>
      <c r="T1220" s="12">
        <f t="shared" si="139"/>
        <v>42309.125</v>
      </c>
      <c r="U1220" s="14" t="str">
        <f t="shared" si="140"/>
        <v>Oct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35"/>
        <v>159.16819571865443</v>
      </c>
      <c r="P1221">
        <f t="shared" si="134"/>
        <v>64.62450592885375</v>
      </c>
      <c r="Q1221" t="str">
        <f t="shared" si="136"/>
        <v>photography</v>
      </c>
      <c r="R1221" t="str">
        <f t="shared" si="137"/>
        <v>photobooks</v>
      </c>
      <c r="S1221" s="12">
        <f t="shared" si="138"/>
        <v>42633.461956018517</v>
      </c>
      <c r="T1221" s="12">
        <f t="shared" si="139"/>
        <v>42663.461956018517</v>
      </c>
      <c r="U1221" s="14" t="str">
        <f t="shared" si="140"/>
        <v>Sep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35"/>
        <v>103.76666666666668</v>
      </c>
      <c r="P1222">
        <f t="shared" si="134"/>
        <v>107.14285714285714</v>
      </c>
      <c r="Q1222" t="str">
        <f t="shared" si="136"/>
        <v>photography</v>
      </c>
      <c r="R1222" t="str">
        <f t="shared" si="137"/>
        <v>photobooks</v>
      </c>
      <c r="S1222" s="12">
        <f t="shared" si="138"/>
        <v>42211.628611111111</v>
      </c>
      <c r="T1222" s="12">
        <f t="shared" si="139"/>
        <v>42241.628611111111</v>
      </c>
      <c r="U1222" s="14" t="str">
        <f t="shared" si="140"/>
        <v>Jul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35"/>
        <v>111.40954545454547</v>
      </c>
      <c r="P1223">
        <f t="shared" si="134"/>
        <v>21.359223300970875</v>
      </c>
      <c r="Q1223" t="str">
        <f t="shared" si="136"/>
        <v>photography</v>
      </c>
      <c r="R1223" t="str">
        <f t="shared" si="137"/>
        <v>photobooks</v>
      </c>
      <c r="S1223" s="12">
        <f t="shared" si="138"/>
        <v>42680.47555555556</v>
      </c>
      <c r="T1223" s="12">
        <f t="shared" si="139"/>
        <v>42708</v>
      </c>
      <c r="U1223" s="14" t="str">
        <f t="shared" si="140"/>
        <v>Nov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35"/>
        <v>280.375</v>
      </c>
      <c r="P1224">
        <f t="shared" si="134"/>
        <v>28.985507246376812</v>
      </c>
      <c r="Q1224" t="str">
        <f t="shared" si="136"/>
        <v>photography</v>
      </c>
      <c r="R1224" t="str">
        <f t="shared" si="137"/>
        <v>photobooks</v>
      </c>
      <c r="S1224" s="12">
        <f t="shared" si="138"/>
        <v>42430.720451388886</v>
      </c>
      <c r="T1224" s="12">
        <f t="shared" si="139"/>
        <v>42461.166666666672</v>
      </c>
      <c r="U1224" s="14" t="str">
        <f t="shared" si="140"/>
        <v>Mar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35"/>
        <v>112.10606060606061</v>
      </c>
      <c r="P1225">
        <f t="shared" si="134"/>
        <v>103.66492146596859</v>
      </c>
      <c r="Q1225" t="str">
        <f t="shared" si="136"/>
        <v>photography</v>
      </c>
      <c r="R1225" t="str">
        <f t="shared" si="137"/>
        <v>photobooks</v>
      </c>
      <c r="S1225" s="12">
        <f t="shared" si="138"/>
        <v>42654.177187499998</v>
      </c>
      <c r="T1225" s="12">
        <f t="shared" si="139"/>
        <v>42684.218854166669</v>
      </c>
      <c r="U1225" s="14" t="str">
        <f t="shared" si="140"/>
        <v>Oct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35"/>
        <v>7.0666666666666673</v>
      </c>
      <c r="P1226">
        <f t="shared" si="134"/>
        <v>833.33333333333337</v>
      </c>
      <c r="Q1226" t="str">
        <f t="shared" si="136"/>
        <v>music</v>
      </c>
      <c r="R1226" t="str">
        <f t="shared" si="137"/>
        <v>world music</v>
      </c>
      <c r="S1226" s="12">
        <f t="shared" si="138"/>
        <v>41736.549791666665</v>
      </c>
      <c r="T1226" s="12">
        <f t="shared" si="139"/>
        <v>41796.549791666665</v>
      </c>
      <c r="U1226" s="14" t="str">
        <f t="shared" si="140"/>
        <v>Apr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35"/>
        <v>4.3999999999999995</v>
      </c>
      <c r="P1227">
        <f t="shared" si="134"/>
        <v>1000</v>
      </c>
      <c r="Q1227" t="str">
        <f t="shared" si="136"/>
        <v>music</v>
      </c>
      <c r="R1227" t="str">
        <f t="shared" si="137"/>
        <v>world music</v>
      </c>
      <c r="S1227" s="12">
        <f t="shared" si="138"/>
        <v>41509.905995370369</v>
      </c>
      <c r="T1227" s="12">
        <f t="shared" si="139"/>
        <v>41569.905995370369</v>
      </c>
      <c r="U1227" s="14" t="str">
        <f t="shared" si="140"/>
        <v>Aug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35"/>
        <v>3.8739999999999997</v>
      </c>
      <c r="P1228">
        <f t="shared" si="134"/>
        <v>1250</v>
      </c>
      <c r="Q1228" t="str">
        <f t="shared" si="136"/>
        <v>music</v>
      </c>
      <c r="R1228" t="str">
        <f t="shared" si="137"/>
        <v>world music</v>
      </c>
      <c r="S1228" s="12">
        <f t="shared" si="138"/>
        <v>41715.874780092592</v>
      </c>
      <c r="T1228" s="12">
        <f t="shared" si="139"/>
        <v>41750.041666666664</v>
      </c>
      <c r="U1228" s="14" t="str">
        <f t="shared" si="140"/>
        <v>Mar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35"/>
        <v>0</v>
      </c>
      <c r="P1229" t="e">
        <f t="shared" si="134"/>
        <v>#DIV/0!</v>
      </c>
      <c r="Q1229" t="str">
        <f t="shared" si="136"/>
        <v>music</v>
      </c>
      <c r="R1229" t="str">
        <f t="shared" si="137"/>
        <v>world music</v>
      </c>
      <c r="S1229" s="12">
        <f t="shared" si="138"/>
        <v>41827.919166666667</v>
      </c>
      <c r="T1229" s="12">
        <f t="shared" si="139"/>
        <v>41858.291666666664</v>
      </c>
      <c r="U1229" s="14" t="str">
        <f t="shared" si="140"/>
        <v>Jul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35"/>
        <v>29.299999999999997</v>
      </c>
      <c r="P1230">
        <f t="shared" si="134"/>
        <v>208.33333333333334</v>
      </c>
      <c r="Q1230" t="str">
        <f t="shared" si="136"/>
        <v>music</v>
      </c>
      <c r="R1230" t="str">
        <f t="shared" si="137"/>
        <v>world music</v>
      </c>
      <c r="S1230" s="12">
        <f t="shared" si="138"/>
        <v>40754.729259259257</v>
      </c>
      <c r="T1230" s="12">
        <f t="shared" si="139"/>
        <v>40814.729259259257</v>
      </c>
      <c r="U1230" s="14" t="str">
        <f t="shared" si="140"/>
        <v>Jul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35"/>
        <v>0.90909090909090906</v>
      </c>
      <c r="P1231">
        <f t="shared" si="134"/>
        <v>2750</v>
      </c>
      <c r="Q1231" t="str">
        <f t="shared" si="136"/>
        <v>music</v>
      </c>
      <c r="R1231" t="str">
        <f t="shared" si="137"/>
        <v>world music</v>
      </c>
      <c r="S1231" s="12">
        <f t="shared" si="138"/>
        <v>40985.459803240738</v>
      </c>
      <c r="T1231" s="12">
        <f t="shared" si="139"/>
        <v>41015.666666666664</v>
      </c>
      <c r="U1231" s="14" t="str">
        <f t="shared" si="140"/>
        <v>Mar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35"/>
        <v>0</v>
      </c>
      <c r="P1232" t="e">
        <f t="shared" si="134"/>
        <v>#DIV/0!</v>
      </c>
      <c r="Q1232" t="str">
        <f t="shared" si="136"/>
        <v>music</v>
      </c>
      <c r="R1232" t="str">
        <f t="shared" si="137"/>
        <v>world music</v>
      </c>
      <c r="S1232" s="12">
        <f t="shared" si="138"/>
        <v>40568.972569444442</v>
      </c>
      <c r="T1232" s="12">
        <f t="shared" si="139"/>
        <v>40598.972569444442</v>
      </c>
      <c r="U1232" s="14" t="str">
        <f t="shared" si="140"/>
        <v>Jan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35"/>
        <v>0</v>
      </c>
      <c r="P1233" t="e">
        <f t="shared" si="134"/>
        <v>#DIV/0!</v>
      </c>
      <c r="Q1233" t="str">
        <f t="shared" si="136"/>
        <v>music</v>
      </c>
      <c r="R1233" t="str">
        <f t="shared" si="137"/>
        <v>world music</v>
      </c>
      <c r="S1233" s="12">
        <f t="shared" si="138"/>
        <v>42193.941759259258</v>
      </c>
      <c r="T1233" s="12">
        <f t="shared" si="139"/>
        <v>42244.041666666672</v>
      </c>
      <c r="U1233" s="14" t="str">
        <f t="shared" si="140"/>
        <v>Jul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35"/>
        <v>0.8</v>
      </c>
      <c r="P1234">
        <f t="shared" si="134"/>
        <v>5000</v>
      </c>
      <c r="Q1234" t="str">
        <f t="shared" si="136"/>
        <v>music</v>
      </c>
      <c r="R1234" t="str">
        <f t="shared" si="137"/>
        <v>world music</v>
      </c>
      <c r="S1234" s="12">
        <f t="shared" si="138"/>
        <v>41506.848032407412</v>
      </c>
      <c r="T1234" s="12">
        <f t="shared" si="139"/>
        <v>41553.848032407412</v>
      </c>
      <c r="U1234" s="14" t="str">
        <f t="shared" si="140"/>
        <v>Aug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35"/>
        <v>11.600000000000001</v>
      </c>
      <c r="P1235">
        <f t="shared" si="134"/>
        <v>166.66666666666666</v>
      </c>
      <c r="Q1235" t="str">
        <f t="shared" si="136"/>
        <v>music</v>
      </c>
      <c r="R1235" t="str">
        <f t="shared" si="137"/>
        <v>world music</v>
      </c>
      <c r="S1235" s="12">
        <f t="shared" si="138"/>
        <v>40939.948773148149</v>
      </c>
      <c r="T1235" s="12">
        <f t="shared" si="139"/>
        <v>40960.948773148149</v>
      </c>
      <c r="U1235" s="14" t="str">
        <f t="shared" si="140"/>
        <v>Jan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35"/>
        <v>0</v>
      </c>
      <c r="P1236" t="e">
        <f t="shared" si="134"/>
        <v>#DIV/0!</v>
      </c>
      <c r="Q1236" t="str">
        <f t="shared" si="136"/>
        <v>music</v>
      </c>
      <c r="R1236" t="str">
        <f t="shared" si="137"/>
        <v>world music</v>
      </c>
      <c r="S1236" s="12">
        <f t="shared" si="138"/>
        <v>42007.788680555561</v>
      </c>
      <c r="T1236" s="12">
        <f t="shared" si="139"/>
        <v>42037.788680555561</v>
      </c>
      <c r="U1236" s="14" t="str">
        <f t="shared" si="140"/>
        <v>Jan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35"/>
        <v>2.7873639500929119</v>
      </c>
      <c r="P1237">
        <f t="shared" si="134"/>
        <v>1255.6666666666667</v>
      </c>
      <c r="Q1237" t="str">
        <f t="shared" si="136"/>
        <v>music</v>
      </c>
      <c r="R1237" t="str">
        <f t="shared" si="137"/>
        <v>world music</v>
      </c>
      <c r="S1237" s="12">
        <f t="shared" si="138"/>
        <v>41583.135405092595</v>
      </c>
      <c r="T1237" s="12">
        <f t="shared" si="139"/>
        <v>41623.135405092595</v>
      </c>
      <c r="U1237" s="14" t="str">
        <f t="shared" si="140"/>
        <v>Nov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35"/>
        <v>0</v>
      </c>
      <c r="P1238" t="e">
        <f t="shared" si="134"/>
        <v>#DIV/0!</v>
      </c>
      <c r="Q1238" t="str">
        <f t="shared" si="136"/>
        <v>music</v>
      </c>
      <c r="R1238" t="str">
        <f t="shared" si="137"/>
        <v>world music</v>
      </c>
      <c r="S1238" s="12">
        <f t="shared" si="138"/>
        <v>41110.680138888885</v>
      </c>
      <c r="T1238" s="12">
        <f t="shared" si="139"/>
        <v>41118.666666666664</v>
      </c>
      <c r="U1238" s="14" t="str">
        <f t="shared" si="140"/>
        <v>Jul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35"/>
        <v>0</v>
      </c>
      <c r="P1239" t="e">
        <f t="shared" si="134"/>
        <v>#DIV/0!</v>
      </c>
      <c r="Q1239" t="str">
        <f t="shared" si="136"/>
        <v>music</v>
      </c>
      <c r="R1239" t="str">
        <f t="shared" si="137"/>
        <v>world music</v>
      </c>
      <c r="S1239" s="12">
        <f t="shared" si="138"/>
        <v>41125.283159722225</v>
      </c>
      <c r="T1239" s="12">
        <f t="shared" si="139"/>
        <v>41145.283159722225</v>
      </c>
      <c r="U1239" s="14" t="str">
        <f t="shared" si="140"/>
        <v>Aug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35"/>
        <v>17.8</v>
      </c>
      <c r="P1240">
        <f t="shared" si="134"/>
        <v>333.33333333333331</v>
      </c>
      <c r="Q1240" t="str">
        <f t="shared" si="136"/>
        <v>music</v>
      </c>
      <c r="R1240" t="str">
        <f t="shared" si="137"/>
        <v>world music</v>
      </c>
      <c r="S1240" s="12">
        <f t="shared" si="138"/>
        <v>40731.61037037037</v>
      </c>
      <c r="T1240" s="12">
        <f t="shared" si="139"/>
        <v>40761.61037037037</v>
      </c>
      <c r="U1240" s="14" t="str">
        <f t="shared" si="140"/>
        <v>Jul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35"/>
        <v>0</v>
      </c>
      <c r="P1241" t="e">
        <f t="shared" si="134"/>
        <v>#DIV/0!</v>
      </c>
      <c r="Q1241" t="str">
        <f t="shared" si="136"/>
        <v>music</v>
      </c>
      <c r="R1241" t="str">
        <f t="shared" si="137"/>
        <v>world music</v>
      </c>
      <c r="S1241" s="12">
        <f t="shared" si="138"/>
        <v>40883.962581018517</v>
      </c>
      <c r="T1241" s="12">
        <f t="shared" si="139"/>
        <v>40913.962581018517</v>
      </c>
      <c r="U1241" s="14" t="str">
        <f t="shared" si="140"/>
        <v>Dec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35"/>
        <v>3.0124999999999997</v>
      </c>
      <c r="P1242">
        <f t="shared" si="134"/>
        <v>1000</v>
      </c>
      <c r="Q1242" t="str">
        <f t="shared" si="136"/>
        <v>music</v>
      </c>
      <c r="R1242" t="str">
        <f t="shared" si="137"/>
        <v>world music</v>
      </c>
      <c r="S1242" s="12">
        <f t="shared" si="138"/>
        <v>41409.040011574078</v>
      </c>
      <c r="T1242" s="12">
        <f t="shared" si="139"/>
        <v>41467.910416666666</v>
      </c>
      <c r="U1242" s="14" t="str">
        <f t="shared" si="140"/>
        <v>May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35"/>
        <v>50.739999999999995</v>
      </c>
      <c r="P1243">
        <f t="shared" si="134"/>
        <v>147.05882352941177</v>
      </c>
      <c r="Q1243" t="str">
        <f t="shared" si="136"/>
        <v>music</v>
      </c>
      <c r="R1243" t="str">
        <f t="shared" si="137"/>
        <v>world music</v>
      </c>
      <c r="S1243" s="12">
        <f t="shared" si="138"/>
        <v>41923.837731481479</v>
      </c>
      <c r="T1243" s="12">
        <f t="shared" si="139"/>
        <v>41946.249305555553</v>
      </c>
      <c r="U1243" s="14" t="str">
        <f t="shared" si="140"/>
        <v>Oct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35"/>
        <v>0.54884742041712409</v>
      </c>
      <c r="P1244">
        <f t="shared" si="134"/>
        <v>911</v>
      </c>
      <c r="Q1244" t="str">
        <f t="shared" si="136"/>
        <v>music</v>
      </c>
      <c r="R1244" t="str">
        <f t="shared" si="137"/>
        <v>world music</v>
      </c>
      <c r="S1244" s="12">
        <f t="shared" si="138"/>
        <v>40782.165532407409</v>
      </c>
      <c r="T1244" s="12">
        <f t="shared" si="139"/>
        <v>40797.554166666669</v>
      </c>
      <c r="U1244" s="14" t="str">
        <f t="shared" si="140"/>
        <v>Aug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35"/>
        <v>14.091666666666667</v>
      </c>
      <c r="P1245">
        <f t="shared" si="134"/>
        <v>315.78947368421052</v>
      </c>
      <c r="Q1245" t="str">
        <f t="shared" si="136"/>
        <v>music</v>
      </c>
      <c r="R1245" t="str">
        <f t="shared" si="137"/>
        <v>world music</v>
      </c>
      <c r="S1245" s="12">
        <f t="shared" si="138"/>
        <v>40671.879293981481</v>
      </c>
      <c r="T1245" s="12">
        <f t="shared" si="139"/>
        <v>40732.875</v>
      </c>
      <c r="U1245" s="14" t="str">
        <f t="shared" si="140"/>
        <v>May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35"/>
        <v>103.8</v>
      </c>
      <c r="P1246">
        <f t="shared" si="134"/>
        <v>44.444444444444443</v>
      </c>
      <c r="Q1246" t="str">
        <f t="shared" si="136"/>
        <v>music</v>
      </c>
      <c r="R1246" t="str">
        <f t="shared" si="137"/>
        <v>rock</v>
      </c>
      <c r="S1246" s="12">
        <f t="shared" si="138"/>
        <v>41355.825497685182</v>
      </c>
      <c r="T1246" s="12">
        <f t="shared" si="139"/>
        <v>41386.875</v>
      </c>
      <c r="U1246" s="14" t="str">
        <f t="shared" si="140"/>
        <v>Mar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35"/>
        <v>120.24999999999999</v>
      </c>
      <c r="P1247">
        <f t="shared" si="134"/>
        <v>117.64705882352941</v>
      </c>
      <c r="Q1247" t="str">
        <f t="shared" si="136"/>
        <v>music</v>
      </c>
      <c r="R1247" t="str">
        <f t="shared" si="137"/>
        <v>rock</v>
      </c>
      <c r="S1247" s="12">
        <f t="shared" si="138"/>
        <v>41774.599930555552</v>
      </c>
      <c r="T1247" s="12">
        <f t="shared" si="139"/>
        <v>41804.599930555552</v>
      </c>
      <c r="U1247" s="14" t="str">
        <f t="shared" si="140"/>
        <v>May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35"/>
        <v>117</v>
      </c>
      <c r="P1248">
        <f t="shared" si="134"/>
        <v>64.516129032258064</v>
      </c>
      <c r="Q1248" t="str">
        <f t="shared" si="136"/>
        <v>music</v>
      </c>
      <c r="R1248" t="str">
        <f t="shared" si="137"/>
        <v>rock</v>
      </c>
      <c r="S1248" s="12">
        <f t="shared" si="138"/>
        <v>40838.043391203704</v>
      </c>
      <c r="T1248" s="12">
        <f t="shared" si="139"/>
        <v>40883.085057870368</v>
      </c>
      <c r="U1248" s="14" t="str">
        <f t="shared" si="140"/>
        <v>Oct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35"/>
        <v>122.14285714285715</v>
      </c>
      <c r="P1249">
        <f t="shared" si="134"/>
        <v>70</v>
      </c>
      <c r="Q1249" t="str">
        <f t="shared" si="136"/>
        <v>music</v>
      </c>
      <c r="R1249" t="str">
        <f t="shared" si="137"/>
        <v>rock</v>
      </c>
      <c r="S1249" s="12">
        <f t="shared" si="138"/>
        <v>41370.292303240742</v>
      </c>
      <c r="T1249" s="12">
        <f t="shared" si="139"/>
        <v>41400.292303240742</v>
      </c>
      <c r="U1249" s="14" t="str">
        <f t="shared" si="140"/>
        <v>Apr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35"/>
        <v>151.63999999999999</v>
      </c>
      <c r="P1250">
        <f t="shared" si="134"/>
        <v>42.372881355932201</v>
      </c>
      <c r="Q1250" t="str">
        <f t="shared" si="136"/>
        <v>music</v>
      </c>
      <c r="R1250" t="str">
        <f t="shared" si="137"/>
        <v>rock</v>
      </c>
      <c r="S1250" s="12">
        <f t="shared" si="138"/>
        <v>41767.656863425924</v>
      </c>
      <c r="T1250" s="12">
        <f t="shared" si="139"/>
        <v>41803.290972222225</v>
      </c>
      <c r="U1250" s="14" t="str">
        <f t="shared" si="140"/>
        <v>May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35"/>
        <v>104.44</v>
      </c>
      <c r="P1251">
        <f t="shared" si="134"/>
        <v>61.728395061728392</v>
      </c>
      <c r="Q1251" t="str">
        <f t="shared" si="136"/>
        <v>music</v>
      </c>
      <c r="R1251" t="str">
        <f t="shared" si="137"/>
        <v>rock</v>
      </c>
      <c r="S1251" s="12">
        <f t="shared" si="138"/>
        <v>41067.74086805556</v>
      </c>
      <c r="T1251" s="12">
        <f t="shared" si="139"/>
        <v>41097.74086805556</v>
      </c>
      <c r="U1251" s="14" t="str">
        <f t="shared" si="140"/>
        <v>Jun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35"/>
        <v>200.15333333333331</v>
      </c>
      <c r="P1252">
        <f t="shared" si="134"/>
        <v>59.055118110236222</v>
      </c>
      <c r="Q1252" t="str">
        <f t="shared" si="136"/>
        <v>music</v>
      </c>
      <c r="R1252" t="str">
        <f t="shared" si="137"/>
        <v>rock</v>
      </c>
      <c r="S1252" s="12">
        <f t="shared" si="138"/>
        <v>41843.64271990741</v>
      </c>
      <c r="T1252" s="12">
        <f t="shared" si="139"/>
        <v>41888.64271990741</v>
      </c>
      <c r="U1252" s="14" t="str">
        <f t="shared" si="140"/>
        <v>Jul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35"/>
        <v>101.8</v>
      </c>
      <c r="P1253">
        <f t="shared" si="134"/>
        <v>81.081081081081081</v>
      </c>
      <c r="Q1253" t="str">
        <f t="shared" si="136"/>
        <v>music</v>
      </c>
      <c r="R1253" t="str">
        <f t="shared" si="137"/>
        <v>rock</v>
      </c>
      <c r="S1253" s="12">
        <f t="shared" si="138"/>
        <v>40751.814432870371</v>
      </c>
      <c r="T1253" s="12">
        <f t="shared" si="139"/>
        <v>40811.814432870371</v>
      </c>
      <c r="U1253" s="14" t="str">
        <f t="shared" si="140"/>
        <v>Jul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35"/>
        <v>137.65714285714284</v>
      </c>
      <c r="P1254">
        <f t="shared" si="134"/>
        <v>24.822695035460992</v>
      </c>
      <c r="Q1254" t="str">
        <f t="shared" si="136"/>
        <v>music</v>
      </c>
      <c r="R1254" t="str">
        <f t="shared" si="137"/>
        <v>rock</v>
      </c>
      <c r="S1254" s="12">
        <f t="shared" si="138"/>
        <v>41543.988067129627</v>
      </c>
      <c r="T1254" s="12">
        <f t="shared" si="139"/>
        <v>41571.988067129627</v>
      </c>
      <c r="U1254" s="14" t="str">
        <f t="shared" si="140"/>
        <v>Sep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35"/>
        <v>303833.2</v>
      </c>
      <c r="P1255">
        <f t="shared" si="134"/>
        <v>1.4064697609001406E-2</v>
      </c>
      <c r="Q1255" t="str">
        <f t="shared" si="136"/>
        <v>music</v>
      </c>
      <c r="R1255" t="str">
        <f t="shared" si="137"/>
        <v>rock</v>
      </c>
      <c r="S1255" s="12">
        <f t="shared" si="138"/>
        <v>41855.783645833333</v>
      </c>
      <c r="T1255" s="12">
        <f t="shared" si="139"/>
        <v>41885.783645833333</v>
      </c>
      <c r="U1255" s="14" t="str">
        <f t="shared" si="140"/>
        <v>Aug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35"/>
        <v>198.85074626865671</v>
      </c>
      <c r="P1256">
        <f t="shared" ref="P1256:P1319" si="141">D1256 / L1256</f>
        <v>47.5177304964539</v>
      </c>
      <c r="Q1256" t="str">
        <f t="shared" si="136"/>
        <v>music</v>
      </c>
      <c r="R1256" t="str">
        <f t="shared" si="137"/>
        <v>rock</v>
      </c>
      <c r="S1256" s="12">
        <f t="shared" si="138"/>
        <v>40487.621365740742</v>
      </c>
      <c r="T1256" s="12">
        <f t="shared" si="139"/>
        <v>40544.207638888889</v>
      </c>
      <c r="U1256" s="14" t="str">
        <f t="shared" si="140"/>
        <v>Nov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35"/>
        <v>202.36666666666667</v>
      </c>
      <c r="P1257">
        <f t="shared" si="141"/>
        <v>27.522935779816514</v>
      </c>
      <c r="Q1257" t="str">
        <f t="shared" si="136"/>
        <v>music</v>
      </c>
      <c r="R1257" t="str">
        <f t="shared" si="137"/>
        <v>rock</v>
      </c>
      <c r="S1257" s="12">
        <f t="shared" si="138"/>
        <v>41579.845509259263</v>
      </c>
      <c r="T1257" s="12">
        <f t="shared" si="139"/>
        <v>41609.887175925927</v>
      </c>
      <c r="U1257" s="14" t="str">
        <f t="shared" si="140"/>
        <v>Nov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35"/>
        <v>117.96376666666666</v>
      </c>
      <c r="P1258">
        <f t="shared" si="141"/>
        <v>83.10249307479225</v>
      </c>
      <c r="Q1258" t="str">
        <f t="shared" si="136"/>
        <v>music</v>
      </c>
      <c r="R1258" t="str">
        <f t="shared" si="137"/>
        <v>rock</v>
      </c>
      <c r="S1258" s="12">
        <f t="shared" si="138"/>
        <v>40921.919340277782</v>
      </c>
      <c r="T1258" s="12">
        <f t="shared" si="139"/>
        <v>40951.919340277782</v>
      </c>
      <c r="U1258" s="14" t="str">
        <f t="shared" si="140"/>
        <v>Jan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35"/>
        <v>294.72727272727275</v>
      </c>
      <c r="P1259">
        <f t="shared" si="141"/>
        <v>31.25</v>
      </c>
      <c r="Q1259" t="str">
        <f t="shared" si="136"/>
        <v>music</v>
      </c>
      <c r="R1259" t="str">
        <f t="shared" si="137"/>
        <v>rock</v>
      </c>
      <c r="S1259" s="12">
        <f t="shared" si="138"/>
        <v>40587.085532407407</v>
      </c>
      <c r="T1259" s="12">
        <f t="shared" si="139"/>
        <v>40636.043865740743</v>
      </c>
      <c r="U1259" s="14" t="str">
        <f t="shared" si="140"/>
        <v>Feb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35"/>
        <v>213.14633333333336</v>
      </c>
      <c r="P1260">
        <f t="shared" si="141"/>
        <v>17.910447761194028</v>
      </c>
      <c r="Q1260" t="str">
        <f t="shared" si="136"/>
        <v>music</v>
      </c>
      <c r="R1260" t="str">
        <f t="shared" si="137"/>
        <v>rock</v>
      </c>
      <c r="S1260" s="12">
        <f t="shared" si="138"/>
        <v>41487.611250000002</v>
      </c>
      <c r="T1260" s="12">
        <f t="shared" si="139"/>
        <v>41517.611250000002</v>
      </c>
      <c r="U1260" s="14" t="str">
        <f t="shared" si="140"/>
        <v>Aug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35"/>
        <v>104.24</v>
      </c>
      <c r="P1261">
        <f t="shared" si="141"/>
        <v>26.041666666666668</v>
      </c>
      <c r="Q1261" t="str">
        <f t="shared" si="136"/>
        <v>music</v>
      </c>
      <c r="R1261" t="str">
        <f t="shared" si="137"/>
        <v>rock</v>
      </c>
      <c r="S1261" s="12">
        <f t="shared" si="138"/>
        <v>41766.970648148148</v>
      </c>
      <c r="T1261" s="12">
        <f t="shared" si="139"/>
        <v>41799.165972222225</v>
      </c>
      <c r="U1261" s="14" t="str">
        <f t="shared" si="140"/>
        <v>May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35"/>
        <v>113.66666666666667</v>
      </c>
      <c r="P1262">
        <f t="shared" si="141"/>
        <v>44.594594594594597</v>
      </c>
      <c r="Q1262" t="str">
        <f t="shared" si="136"/>
        <v>music</v>
      </c>
      <c r="R1262" t="str">
        <f t="shared" si="137"/>
        <v>rock</v>
      </c>
      <c r="S1262" s="12">
        <f t="shared" si="138"/>
        <v>41666.842824074076</v>
      </c>
      <c r="T1262" s="12">
        <f t="shared" si="139"/>
        <v>41696.842824074076</v>
      </c>
      <c r="U1262" s="14" t="str">
        <f t="shared" si="140"/>
        <v>Jan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35"/>
        <v>101.25</v>
      </c>
      <c r="P1263">
        <f t="shared" si="141"/>
        <v>38.46153846153846</v>
      </c>
      <c r="Q1263" t="str">
        <f t="shared" si="136"/>
        <v>music</v>
      </c>
      <c r="R1263" t="str">
        <f t="shared" si="137"/>
        <v>rock</v>
      </c>
      <c r="S1263" s="12">
        <f t="shared" si="138"/>
        <v>41638.342905092592</v>
      </c>
      <c r="T1263" s="12">
        <f t="shared" si="139"/>
        <v>41668.342905092592</v>
      </c>
      <c r="U1263" s="14" t="str">
        <f t="shared" si="140"/>
        <v>Dec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35"/>
        <v>125.41538461538462</v>
      </c>
      <c r="P1264">
        <f t="shared" si="141"/>
        <v>61.904761904761905</v>
      </c>
      <c r="Q1264" t="str">
        <f t="shared" si="136"/>
        <v>music</v>
      </c>
      <c r="R1264" t="str">
        <f t="shared" si="137"/>
        <v>rock</v>
      </c>
      <c r="S1264" s="12">
        <f t="shared" si="138"/>
        <v>41656.762638888889</v>
      </c>
      <c r="T1264" s="12">
        <f t="shared" si="139"/>
        <v>41686.762638888889</v>
      </c>
      <c r="U1264" s="14" t="str">
        <f t="shared" si="140"/>
        <v>Jan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35"/>
        <v>119</v>
      </c>
      <c r="P1265">
        <f t="shared" si="141"/>
        <v>36.585365853658537</v>
      </c>
      <c r="Q1265" t="str">
        <f t="shared" si="136"/>
        <v>music</v>
      </c>
      <c r="R1265" t="str">
        <f t="shared" si="137"/>
        <v>rock</v>
      </c>
      <c r="S1265" s="12">
        <f t="shared" si="138"/>
        <v>41692.084143518521</v>
      </c>
      <c r="T1265" s="12">
        <f t="shared" si="139"/>
        <v>41727.041666666664</v>
      </c>
      <c r="U1265" s="14" t="str">
        <f t="shared" si="140"/>
        <v>Feb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35"/>
        <v>166.46153846153845</v>
      </c>
      <c r="P1266">
        <f t="shared" si="141"/>
        <v>19.117647058823529</v>
      </c>
      <c r="Q1266" t="str">
        <f t="shared" si="136"/>
        <v>music</v>
      </c>
      <c r="R1266" t="str">
        <f t="shared" si="137"/>
        <v>rock</v>
      </c>
      <c r="S1266" s="12">
        <f t="shared" si="138"/>
        <v>41547.662997685184</v>
      </c>
      <c r="T1266" s="12">
        <f t="shared" si="139"/>
        <v>41576.662997685184</v>
      </c>
      <c r="U1266" s="14" t="str">
        <f t="shared" si="140"/>
        <v>Sep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35"/>
        <v>119.14771428571429</v>
      </c>
      <c r="P1267">
        <f t="shared" si="141"/>
        <v>53.030303030303031</v>
      </c>
      <c r="Q1267" t="str">
        <f t="shared" si="136"/>
        <v>music</v>
      </c>
      <c r="R1267" t="str">
        <f t="shared" si="137"/>
        <v>rock</v>
      </c>
      <c r="S1267" s="12">
        <f t="shared" si="138"/>
        <v>40465.655266203699</v>
      </c>
      <c r="T1267" s="12">
        <f t="shared" si="139"/>
        <v>40512.655266203699</v>
      </c>
      <c r="U1267" s="14" t="str">
        <f t="shared" si="140"/>
        <v>Oct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35"/>
        <v>100.47368421052632</v>
      </c>
      <c r="P1268">
        <f t="shared" si="141"/>
        <v>190</v>
      </c>
      <c r="Q1268" t="str">
        <f t="shared" si="136"/>
        <v>music</v>
      </c>
      <c r="R1268" t="str">
        <f t="shared" si="137"/>
        <v>rock</v>
      </c>
      <c r="S1268" s="12">
        <f t="shared" si="138"/>
        <v>41620.87667824074</v>
      </c>
      <c r="T1268" s="12">
        <f t="shared" si="139"/>
        <v>41650.87667824074</v>
      </c>
      <c r="U1268" s="14" t="str">
        <f t="shared" si="140"/>
        <v>Dec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35"/>
        <v>101.8</v>
      </c>
      <c r="P1269">
        <f t="shared" si="141"/>
        <v>138.36477987421384</v>
      </c>
      <c r="Q1269" t="str">
        <f t="shared" si="136"/>
        <v>music</v>
      </c>
      <c r="R1269" t="str">
        <f t="shared" si="137"/>
        <v>rock</v>
      </c>
      <c r="S1269" s="12">
        <f t="shared" si="138"/>
        <v>41449.585162037038</v>
      </c>
      <c r="T1269" s="12">
        <f t="shared" si="139"/>
        <v>41479.585162037038</v>
      </c>
      <c r="U1269" s="14" t="str">
        <f t="shared" si="140"/>
        <v>Jun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35"/>
        <v>116.66666666666667</v>
      </c>
      <c r="P1270">
        <f t="shared" si="141"/>
        <v>65.934065934065927</v>
      </c>
      <c r="Q1270" t="str">
        <f t="shared" si="136"/>
        <v>music</v>
      </c>
      <c r="R1270" t="str">
        <f t="shared" si="137"/>
        <v>rock</v>
      </c>
      <c r="S1270" s="12">
        <f t="shared" si="138"/>
        <v>41507.845451388886</v>
      </c>
      <c r="T1270" s="12">
        <f t="shared" si="139"/>
        <v>41537.845451388886</v>
      </c>
      <c r="U1270" s="14" t="str">
        <f t="shared" si="140"/>
        <v>Aug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35"/>
        <v>108.64893617021276</v>
      </c>
      <c r="P1271">
        <f t="shared" si="141"/>
        <v>91.262135922330103</v>
      </c>
      <c r="Q1271" t="str">
        <f t="shared" si="136"/>
        <v>music</v>
      </c>
      <c r="R1271" t="str">
        <f t="shared" si="137"/>
        <v>rock</v>
      </c>
      <c r="S1271" s="12">
        <f t="shared" si="138"/>
        <v>42445.823055555549</v>
      </c>
      <c r="T1271" s="12">
        <f t="shared" si="139"/>
        <v>42476</v>
      </c>
      <c r="U1271" s="14" t="str">
        <f t="shared" si="140"/>
        <v>Mar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35"/>
        <v>114.72</v>
      </c>
      <c r="P1272">
        <f t="shared" si="141"/>
        <v>59.171597633136095</v>
      </c>
      <c r="Q1272" t="str">
        <f t="shared" si="136"/>
        <v>music</v>
      </c>
      <c r="R1272" t="str">
        <f t="shared" si="137"/>
        <v>rock</v>
      </c>
      <c r="S1272" s="12">
        <f t="shared" si="138"/>
        <v>40933.856967592597</v>
      </c>
      <c r="T1272" s="12">
        <f t="shared" si="139"/>
        <v>40993.815300925926</v>
      </c>
      <c r="U1272" s="14" t="str">
        <f t="shared" si="140"/>
        <v>Jan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35"/>
        <v>101.8</v>
      </c>
      <c r="P1273">
        <f t="shared" si="141"/>
        <v>241.93548387096774</v>
      </c>
      <c r="Q1273" t="str">
        <f t="shared" si="136"/>
        <v>music</v>
      </c>
      <c r="R1273" t="str">
        <f t="shared" si="137"/>
        <v>rock</v>
      </c>
      <c r="S1273" s="12">
        <f t="shared" si="138"/>
        <v>41561.683553240742</v>
      </c>
      <c r="T1273" s="12">
        <f t="shared" si="139"/>
        <v>41591.725219907406</v>
      </c>
      <c r="U1273" s="14" t="str">
        <f t="shared" si="140"/>
        <v>Oct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35"/>
        <v>106</v>
      </c>
      <c r="P1274">
        <f t="shared" si="141"/>
        <v>178.57142857142858</v>
      </c>
      <c r="Q1274" t="str">
        <f t="shared" si="136"/>
        <v>music</v>
      </c>
      <c r="R1274" t="str">
        <f t="shared" si="137"/>
        <v>rock</v>
      </c>
      <c r="S1274" s="12">
        <f t="shared" si="138"/>
        <v>40274.745127314818</v>
      </c>
      <c r="T1274" s="12">
        <f t="shared" si="139"/>
        <v>40344.166666666664</v>
      </c>
      <c r="U1274" s="14" t="str">
        <f t="shared" si="140"/>
        <v>Apr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35"/>
        <v>103.49999999999999</v>
      </c>
      <c r="P1275">
        <f t="shared" si="141"/>
        <v>74.074074074074076</v>
      </c>
      <c r="Q1275" t="str">
        <f t="shared" si="136"/>
        <v>music</v>
      </c>
      <c r="R1275" t="str">
        <f t="shared" si="137"/>
        <v>rock</v>
      </c>
      <c r="S1275" s="12">
        <f t="shared" si="138"/>
        <v>41852.730219907404</v>
      </c>
      <c r="T1275" s="12">
        <f t="shared" si="139"/>
        <v>41882.730219907404</v>
      </c>
      <c r="U1275" s="14" t="str">
        <f t="shared" si="140"/>
        <v>Aug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35"/>
        <v>154.97535999999999</v>
      </c>
      <c r="P1276">
        <f t="shared" si="141"/>
        <v>53.533190578158461</v>
      </c>
      <c r="Q1276" t="str">
        <f t="shared" si="136"/>
        <v>music</v>
      </c>
      <c r="R1276" t="str">
        <f t="shared" si="137"/>
        <v>rock</v>
      </c>
      <c r="S1276" s="12">
        <f t="shared" si="138"/>
        <v>41116.690104166664</v>
      </c>
      <c r="T1276" s="12">
        <f t="shared" si="139"/>
        <v>41151.690104166664</v>
      </c>
      <c r="U1276" s="14" t="str">
        <f t="shared" si="140"/>
        <v>Jul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35"/>
        <v>162.14066666666668</v>
      </c>
      <c r="P1277">
        <f t="shared" si="141"/>
        <v>38.560411311053983</v>
      </c>
      <c r="Q1277" t="str">
        <f t="shared" si="136"/>
        <v>music</v>
      </c>
      <c r="R1277" t="str">
        <f t="shared" si="137"/>
        <v>rock</v>
      </c>
      <c r="S1277" s="12">
        <f t="shared" si="138"/>
        <v>41458.867905092593</v>
      </c>
      <c r="T1277" s="12">
        <f t="shared" si="139"/>
        <v>41493.867905092593</v>
      </c>
      <c r="U1277" s="14" t="str">
        <f t="shared" si="140"/>
        <v>Jul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35"/>
        <v>104.42100000000001</v>
      </c>
      <c r="P1278">
        <f t="shared" si="141"/>
        <v>44.117647058823529</v>
      </c>
      <c r="Q1278" t="str">
        <f t="shared" si="136"/>
        <v>music</v>
      </c>
      <c r="R1278" t="str">
        <f t="shared" si="137"/>
        <v>rock</v>
      </c>
      <c r="S1278" s="12">
        <f t="shared" si="138"/>
        <v>40007.704247685186</v>
      </c>
      <c r="T1278" s="12">
        <f t="shared" si="139"/>
        <v>40057.166666666664</v>
      </c>
      <c r="U1278" s="14" t="str">
        <f t="shared" si="140"/>
        <v>Jul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35"/>
        <v>106.12433333333333</v>
      </c>
      <c r="P1279">
        <f t="shared" si="141"/>
        <v>36.319612590799032</v>
      </c>
      <c r="Q1279" t="str">
        <f t="shared" si="136"/>
        <v>music</v>
      </c>
      <c r="R1279" t="str">
        <f t="shared" si="137"/>
        <v>rock</v>
      </c>
      <c r="S1279" s="12">
        <f t="shared" si="138"/>
        <v>41121.561886574076</v>
      </c>
      <c r="T1279" s="12">
        <f t="shared" si="139"/>
        <v>41156.561886574076</v>
      </c>
      <c r="U1279" s="14" t="str">
        <f t="shared" si="140"/>
        <v>Jul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35"/>
        <v>154.93846153846152</v>
      </c>
      <c r="P1280">
        <f t="shared" si="141"/>
        <v>34.210526315789473</v>
      </c>
      <c r="Q1280" t="str">
        <f t="shared" si="136"/>
        <v>music</v>
      </c>
      <c r="R1280" t="str">
        <f t="shared" si="137"/>
        <v>rock</v>
      </c>
      <c r="S1280" s="12">
        <f t="shared" si="138"/>
        <v>41786.555162037039</v>
      </c>
      <c r="T1280" s="12">
        <f t="shared" si="139"/>
        <v>41815.083333333336</v>
      </c>
      <c r="U1280" s="14" t="str">
        <f t="shared" si="140"/>
        <v>May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35"/>
        <v>110.77157238734421</v>
      </c>
      <c r="P1281">
        <f t="shared" si="141"/>
        <v>66.222222222222229</v>
      </c>
      <c r="Q1281" t="str">
        <f t="shared" si="136"/>
        <v>music</v>
      </c>
      <c r="R1281" t="str">
        <f t="shared" si="137"/>
        <v>rock</v>
      </c>
      <c r="S1281" s="12">
        <f t="shared" si="138"/>
        <v>41682.099189814813</v>
      </c>
      <c r="T1281" s="12">
        <f t="shared" si="139"/>
        <v>41722.057523148149</v>
      </c>
      <c r="U1281" s="14" t="str">
        <f t="shared" si="140"/>
        <v>Feb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35"/>
        <v>110.91186666666665</v>
      </c>
      <c r="P1282">
        <f t="shared" si="141"/>
        <v>115.38461538461539</v>
      </c>
      <c r="Q1282" t="str">
        <f t="shared" si="136"/>
        <v>music</v>
      </c>
      <c r="R1282" t="str">
        <f t="shared" si="137"/>
        <v>rock</v>
      </c>
      <c r="S1282" s="12">
        <f t="shared" si="138"/>
        <v>40513.757569444446</v>
      </c>
      <c r="T1282" s="12">
        <f t="shared" si="139"/>
        <v>40603.757569444446</v>
      </c>
      <c r="U1282" s="14" t="str">
        <f t="shared" si="140"/>
        <v>Dec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42">E1283/D1283 * 100</f>
        <v>110.71428571428572</v>
      </c>
      <c r="P1283">
        <f t="shared" si="141"/>
        <v>94.594594594594597</v>
      </c>
      <c r="Q1283" t="str">
        <f t="shared" ref="Q1283:Q1346" si="143">LEFT(N1283,FIND("/",N1283) -1)</f>
        <v>music</v>
      </c>
      <c r="R1283" t="str">
        <f t="shared" ref="R1283:R1346" si="144">RIGHT(N1283,LEN(N1283)-FIND("/",N1283))</f>
        <v>rock</v>
      </c>
      <c r="S1283" s="12">
        <f t="shared" ref="S1283:U1346" si="145">(((J1283/60)/60)/24)+DATE(1970,1,1)</f>
        <v>41463.743472222224</v>
      </c>
      <c r="T1283" s="12">
        <f t="shared" ref="T1283:V1346" si="146">(((I1283/60)/60)/24)+DATE(1970,1,1)</f>
        <v>41483.743472222224</v>
      </c>
      <c r="U1283" s="14" t="str">
        <f t="shared" ref="U1283:U1346" si="147">TEXT(S1283, "mmm")</f>
        <v>Jul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42"/>
        <v>123.61333333333333</v>
      </c>
      <c r="P1284">
        <f t="shared" si="141"/>
        <v>54.744525547445257</v>
      </c>
      <c r="Q1284" t="str">
        <f t="shared" si="143"/>
        <v>music</v>
      </c>
      <c r="R1284" t="str">
        <f t="shared" si="144"/>
        <v>rock</v>
      </c>
      <c r="S1284" s="12">
        <f t="shared" si="145"/>
        <v>41586.475173611114</v>
      </c>
      <c r="T1284" s="12">
        <f t="shared" si="146"/>
        <v>41617.207638888889</v>
      </c>
      <c r="U1284" s="14" t="str">
        <f t="shared" si="147"/>
        <v>Nov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42"/>
        <v>211.05</v>
      </c>
      <c r="P1285">
        <f t="shared" si="141"/>
        <v>45.454545454545453</v>
      </c>
      <c r="Q1285" t="str">
        <f t="shared" si="143"/>
        <v>music</v>
      </c>
      <c r="R1285" t="str">
        <f t="shared" si="144"/>
        <v>rock</v>
      </c>
      <c r="S1285" s="12">
        <f t="shared" si="145"/>
        <v>41320.717465277776</v>
      </c>
      <c r="T1285" s="12">
        <f t="shared" si="146"/>
        <v>41344.166666666664</v>
      </c>
      <c r="U1285" s="14" t="str">
        <f t="shared" si="147"/>
        <v>Feb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42"/>
        <v>101</v>
      </c>
      <c r="P1286">
        <f t="shared" si="141"/>
        <v>64.516129032258064</v>
      </c>
      <c r="Q1286" t="str">
        <f t="shared" si="143"/>
        <v>theater</v>
      </c>
      <c r="R1286" t="str">
        <f t="shared" si="144"/>
        <v>plays</v>
      </c>
      <c r="S1286" s="12">
        <f t="shared" si="145"/>
        <v>42712.23474537037</v>
      </c>
      <c r="T1286" s="12">
        <f t="shared" si="146"/>
        <v>42735.707638888889</v>
      </c>
      <c r="U1286" s="14" t="str">
        <f t="shared" si="147"/>
        <v>Dec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42"/>
        <v>101.64999999999999</v>
      </c>
      <c r="P1287">
        <f t="shared" si="141"/>
        <v>31.746031746031747</v>
      </c>
      <c r="Q1287" t="str">
        <f t="shared" si="143"/>
        <v>theater</v>
      </c>
      <c r="R1287" t="str">
        <f t="shared" si="144"/>
        <v>plays</v>
      </c>
      <c r="S1287" s="12">
        <f t="shared" si="145"/>
        <v>42160.583043981482</v>
      </c>
      <c r="T1287" s="12">
        <f t="shared" si="146"/>
        <v>42175.583043981482</v>
      </c>
      <c r="U1287" s="14" t="str">
        <f t="shared" si="147"/>
        <v>Jun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42"/>
        <v>108.33333333333333</v>
      </c>
      <c r="P1288">
        <f t="shared" si="141"/>
        <v>75</v>
      </c>
      <c r="Q1288" t="str">
        <f t="shared" si="143"/>
        <v>theater</v>
      </c>
      <c r="R1288" t="str">
        <f t="shared" si="144"/>
        <v>plays</v>
      </c>
      <c r="S1288" s="12">
        <f t="shared" si="145"/>
        <v>42039.384571759263</v>
      </c>
      <c r="T1288" s="12">
        <f t="shared" si="146"/>
        <v>42052.583333333328</v>
      </c>
      <c r="U1288" s="14" t="str">
        <f t="shared" si="147"/>
        <v>Feb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42"/>
        <v>242</v>
      </c>
      <c r="P1289">
        <f t="shared" si="141"/>
        <v>10</v>
      </c>
      <c r="Q1289" t="str">
        <f t="shared" si="143"/>
        <v>theater</v>
      </c>
      <c r="R1289" t="str">
        <f t="shared" si="144"/>
        <v>plays</v>
      </c>
      <c r="S1289" s="12">
        <f t="shared" si="145"/>
        <v>42107.621018518519</v>
      </c>
      <c r="T1289" s="12">
        <f t="shared" si="146"/>
        <v>42167.621018518519</v>
      </c>
      <c r="U1289" s="14" t="str">
        <f t="shared" si="147"/>
        <v>Apr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42"/>
        <v>100.44999999999999</v>
      </c>
      <c r="P1290">
        <f t="shared" si="141"/>
        <v>65.573770491803273</v>
      </c>
      <c r="Q1290" t="str">
        <f t="shared" si="143"/>
        <v>theater</v>
      </c>
      <c r="R1290" t="str">
        <f t="shared" si="144"/>
        <v>plays</v>
      </c>
      <c r="S1290" s="12">
        <f t="shared" si="145"/>
        <v>42561.154664351852</v>
      </c>
      <c r="T1290" s="12">
        <f t="shared" si="146"/>
        <v>42592.166666666672</v>
      </c>
      <c r="U1290" s="14" t="str">
        <f t="shared" si="147"/>
        <v>Jul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42"/>
        <v>125.06666666666666</v>
      </c>
      <c r="P1291">
        <f t="shared" si="141"/>
        <v>28.846153846153847</v>
      </c>
      <c r="Q1291" t="str">
        <f t="shared" si="143"/>
        <v>theater</v>
      </c>
      <c r="R1291" t="str">
        <f t="shared" si="144"/>
        <v>plays</v>
      </c>
      <c r="S1291" s="12">
        <f t="shared" si="145"/>
        <v>42709.134780092587</v>
      </c>
      <c r="T1291" s="12">
        <f t="shared" si="146"/>
        <v>42739.134780092587</v>
      </c>
      <c r="U1291" s="14" t="str">
        <f t="shared" si="147"/>
        <v>Dec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42"/>
        <v>108.57142857142857</v>
      </c>
      <c r="P1292">
        <f t="shared" si="141"/>
        <v>40.697674418604649</v>
      </c>
      <c r="Q1292" t="str">
        <f t="shared" si="143"/>
        <v>theater</v>
      </c>
      <c r="R1292" t="str">
        <f t="shared" si="144"/>
        <v>plays</v>
      </c>
      <c r="S1292" s="12">
        <f t="shared" si="145"/>
        <v>42086.614942129629</v>
      </c>
      <c r="T1292" s="12">
        <f t="shared" si="146"/>
        <v>42117.290972222225</v>
      </c>
      <c r="U1292" s="14" t="str">
        <f t="shared" si="147"/>
        <v>Mar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42"/>
        <v>145.70000000000002</v>
      </c>
      <c r="P1293">
        <f t="shared" si="141"/>
        <v>71.428571428571431</v>
      </c>
      <c r="Q1293" t="str">
        <f t="shared" si="143"/>
        <v>theater</v>
      </c>
      <c r="R1293" t="str">
        <f t="shared" si="144"/>
        <v>plays</v>
      </c>
      <c r="S1293" s="12">
        <f t="shared" si="145"/>
        <v>42064.652673611112</v>
      </c>
      <c r="T1293" s="12">
        <f t="shared" si="146"/>
        <v>42101.291666666672</v>
      </c>
      <c r="U1293" s="14" t="str">
        <f t="shared" si="147"/>
        <v>Mar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42"/>
        <v>110.00000000000001</v>
      </c>
      <c r="P1294">
        <f t="shared" si="141"/>
        <v>32.692307692307693</v>
      </c>
      <c r="Q1294" t="str">
        <f t="shared" si="143"/>
        <v>theater</v>
      </c>
      <c r="R1294" t="str">
        <f t="shared" si="144"/>
        <v>plays</v>
      </c>
      <c r="S1294" s="12">
        <f t="shared" si="145"/>
        <v>42256.764212962968</v>
      </c>
      <c r="T1294" s="12">
        <f t="shared" si="146"/>
        <v>42283.957638888889</v>
      </c>
      <c r="U1294" s="14" t="str">
        <f t="shared" si="147"/>
        <v>Sep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42"/>
        <v>102.23333333333333</v>
      </c>
      <c r="P1295">
        <f t="shared" si="141"/>
        <v>125</v>
      </c>
      <c r="Q1295" t="str">
        <f t="shared" si="143"/>
        <v>theater</v>
      </c>
      <c r="R1295" t="str">
        <f t="shared" si="144"/>
        <v>plays</v>
      </c>
      <c r="S1295" s="12">
        <f t="shared" si="145"/>
        <v>42292.701053240744</v>
      </c>
      <c r="T1295" s="12">
        <f t="shared" si="146"/>
        <v>42322.742719907401</v>
      </c>
      <c r="U1295" s="14" t="str">
        <f t="shared" si="147"/>
        <v>Oct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42"/>
        <v>122</v>
      </c>
      <c r="P1296">
        <f t="shared" si="141"/>
        <v>22.727272727272727</v>
      </c>
      <c r="Q1296" t="str">
        <f t="shared" si="143"/>
        <v>theater</v>
      </c>
      <c r="R1296" t="str">
        <f t="shared" si="144"/>
        <v>plays</v>
      </c>
      <c r="S1296" s="12">
        <f t="shared" si="145"/>
        <v>42278.453668981485</v>
      </c>
      <c r="T1296" s="12">
        <f t="shared" si="146"/>
        <v>42296.458333333328</v>
      </c>
      <c r="U1296" s="14" t="str">
        <f t="shared" si="147"/>
        <v>Oct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42"/>
        <v>101.96000000000001</v>
      </c>
      <c r="P1297">
        <f t="shared" si="141"/>
        <v>39.0625</v>
      </c>
      <c r="Q1297" t="str">
        <f t="shared" si="143"/>
        <v>theater</v>
      </c>
      <c r="R1297" t="str">
        <f t="shared" si="144"/>
        <v>plays</v>
      </c>
      <c r="S1297" s="12">
        <f t="shared" si="145"/>
        <v>42184.572881944448</v>
      </c>
      <c r="T1297" s="12">
        <f t="shared" si="146"/>
        <v>42214.708333333328</v>
      </c>
      <c r="U1297" s="14" t="str">
        <f t="shared" si="147"/>
        <v>Jun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42"/>
        <v>141.1764705882353</v>
      </c>
      <c r="P1298">
        <f t="shared" si="141"/>
        <v>36.956521739130437</v>
      </c>
      <c r="Q1298" t="str">
        <f t="shared" si="143"/>
        <v>theater</v>
      </c>
      <c r="R1298" t="str">
        <f t="shared" si="144"/>
        <v>plays</v>
      </c>
      <c r="S1298" s="12">
        <f t="shared" si="145"/>
        <v>42423.050613425927</v>
      </c>
      <c r="T1298" s="12">
        <f t="shared" si="146"/>
        <v>42443.008946759262</v>
      </c>
      <c r="U1298" s="14" t="str">
        <f t="shared" si="147"/>
        <v>Feb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42"/>
        <v>109.52500000000001</v>
      </c>
      <c r="P1299">
        <f t="shared" si="141"/>
        <v>84.033613445378151</v>
      </c>
      <c r="Q1299" t="str">
        <f t="shared" si="143"/>
        <v>theater</v>
      </c>
      <c r="R1299" t="str">
        <f t="shared" si="144"/>
        <v>plays</v>
      </c>
      <c r="S1299" s="12">
        <f t="shared" si="145"/>
        <v>42461.747199074074</v>
      </c>
      <c r="T1299" s="12">
        <f t="shared" si="146"/>
        <v>42491.747199074074</v>
      </c>
      <c r="U1299" s="14" t="str">
        <f t="shared" si="147"/>
        <v>Apr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42"/>
        <v>104.65</v>
      </c>
      <c r="P1300">
        <f t="shared" si="141"/>
        <v>60.606060606060609</v>
      </c>
      <c r="Q1300" t="str">
        <f t="shared" si="143"/>
        <v>theater</v>
      </c>
      <c r="R1300" t="str">
        <f t="shared" si="144"/>
        <v>plays</v>
      </c>
      <c r="S1300" s="12">
        <f t="shared" si="145"/>
        <v>42458.680925925932</v>
      </c>
      <c r="T1300" s="12">
        <f t="shared" si="146"/>
        <v>42488.680925925932</v>
      </c>
      <c r="U1300" s="14" t="str">
        <f t="shared" si="147"/>
        <v>Mar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42"/>
        <v>124</v>
      </c>
      <c r="P1301">
        <f t="shared" si="141"/>
        <v>109.375</v>
      </c>
      <c r="Q1301" t="str">
        <f t="shared" si="143"/>
        <v>theater</v>
      </c>
      <c r="R1301" t="str">
        <f t="shared" si="144"/>
        <v>plays</v>
      </c>
      <c r="S1301" s="12">
        <f t="shared" si="145"/>
        <v>42169.814340277779</v>
      </c>
      <c r="T1301" s="12">
        <f t="shared" si="146"/>
        <v>42199.814340277779</v>
      </c>
      <c r="U1301" s="14" t="str">
        <f t="shared" si="147"/>
        <v>Jun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42"/>
        <v>135</v>
      </c>
      <c r="P1302">
        <f t="shared" si="141"/>
        <v>125</v>
      </c>
      <c r="Q1302" t="str">
        <f t="shared" si="143"/>
        <v>theater</v>
      </c>
      <c r="R1302" t="str">
        <f t="shared" si="144"/>
        <v>plays</v>
      </c>
      <c r="S1302" s="12">
        <f t="shared" si="145"/>
        <v>42483.675208333334</v>
      </c>
      <c r="T1302" s="12">
        <f t="shared" si="146"/>
        <v>42522.789583333331</v>
      </c>
      <c r="U1302" s="14" t="str">
        <f t="shared" si="147"/>
        <v>Apr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42"/>
        <v>102.75000000000001</v>
      </c>
      <c r="P1303">
        <f t="shared" si="141"/>
        <v>68.965517241379317</v>
      </c>
      <c r="Q1303" t="str">
        <f t="shared" si="143"/>
        <v>theater</v>
      </c>
      <c r="R1303" t="str">
        <f t="shared" si="144"/>
        <v>plays</v>
      </c>
      <c r="S1303" s="12">
        <f t="shared" si="145"/>
        <v>42195.749745370369</v>
      </c>
      <c r="T1303" s="12">
        <f t="shared" si="146"/>
        <v>42206.125</v>
      </c>
      <c r="U1303" s="14" t="str">
        <f t="shared" si="147"/>
        <v>Jul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42"/>
        <v>100</v>
      </c>
      <c r="P1304">
        <f t="shared" si="141"/>
        <v>50</v>
      </c>
      <c r="Q1304" t="str">
        <f t="shared" si="143"/>
        <v>theater</v>
      </c>
      <c r="R1304" t="str">
        <f t="shared" si="144"/>
        <v>plays</v>
      </c>
      <c r="S1304" s="12">
        <f t="shared" si="145"/>
        <v>42675.057997685188</v>
      </c>
      <c r="T1304" s="12">
        <f t="shared" si="146"/>
        <v>42705.099664351852</v>
      </c>
      <c r="U1304" s="14" t="str">
        <f t="shared" si="147"/>
        <v>Nov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42"/>
        <v>130.26085714285716</v>
      </c>
      <c r="P1305">
        <f t="shared" si="141"/>
        <v>32.407407407407405</v>
      </c>
      <c r="Q1305" t="str">
        <f t="shared" si="143"/>
        <v>theater</v>
      </c>
      <c r="R1305" t="str">
        <f t="shared" si="144"/>
        <v>plays</v>
      </c>
      <c r="S1305" s="12">
        <f t="shared" si="145"/>
        <v>42566.441203703704</v>
      </c>
      <c r="T1305" s="12">
        <f t="shared" si="146"/>
        <v>42582.458333333328</v>
      </c>
      <c r="U1305" s="14" t="str">
        <f t="shared" si="147"/>
        <v>Jul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42"/>
        <v>39.627499999999998</v>
      </c>
      <c r="P1306">
        <f t="shared" si="141"/>
        <v>384.61538461538464</v>
      </c>
      <c r="Q1306" t="str">
        <f t="shared" si="143"/>
        <v>technology</v>
      </c>
      <c r="R1306" t="str">
        <f t="shared" si="144"/>
        <v>wearables</v>
      </c>
      <c r="S1306" s="12">
        <f t="shared" si="145"/>
        <v>42747.194502314815</v>
      </c>
      <c r="T1306" s="12">
        <f t="shared" si="146"/>
        <v>42807.152835648143</v>
      </c>
      <c r="U1306" s="14" t="str">
        <f t="shared" si="147"/>
        <v>Jan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42"/>
        <v>25.976666666666663</v>
      </c>
      <c r="P1307">
        <f t="shared" si="141"/>
        <v>348.83720930232556</v>
      </c>
      <c r="Q1307" t="str">
        <f t="shared" si="143"/>
        <v>technology</v>
      </c>
      <c r="R1307" t="str">
        <f t="shared" si="144"/>
        <v>wearables</v>
      </c>
      <c r="S1307" s="12">
        <f t="shared" si="145"/>
        <v>42543.665601851855</v>
      </c>
      <c r="T1307" s="12">
        <f t="shared" si="146"/>
        <v>42572.729166666672</v>
      </c>
      <c r="U1307" s="14" t="str">
        <f t="shared" si="147"/>
        <v>Jun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42"/>
        <v>65.24636363636364</v>
      </c>
      <c r="P1308">
        <f t="shared" si="141"/>
        <v>308.98876404494382</v>
      </c>
      <c r="Q1308" t="str">
        <f t="shared" si="143"/>
        <v>technology</v>
      </c>
      <c r="R1308" t="str">
        <f t="shared" si="144"/>
        <v>wearables</v>
      </c>
      <c r="S1308" s="12">
        <f t="shared" si="145"/>
        <v>41947.457569444443</v>
      </c>
      <c r="T1308" s="12">
        <f t="shared" si="146"/>
        <v>41977.457569444443</v>
      </c>
      <c r="U1308" s="14" t="str">
        <f t="shared" si="147"/>
        <v>Nov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42"/>
        <v>11.514000000000001</v>
      </c>
      <c r="P1309">
        <f t="shared" si="141"/>
        <v>1111.1111111111111</v>
      </c>
      <c r="Q1309" t="str">
        <f t="shared" si="143"/>
        <v>technology</v>
      </c>
      <c r="R1309" t="str">
        <f t="shared" si="144"/>
        <v>wearables</v>
      </c>
      <c r="S1309" s="12">
        <f t="shared" si="145"/>
        <v>42387.503229166665</v>
      </c>
      <c r="T1309" s="12">
        <f t="shared" si="146"/>
        <v>42417.503229166665</v>
      </c>
      <c r="U1309" s="14" t="str">
        <f t="shared" si="147"/>
        <v>Jan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42"/>
        <v>11.360000000000001</v>
      </c>
      <c r="P1310">
        <f t="shared" si="141"/>
        <v>263.15789473684208</v>
      </c>
      <c r="Q1310" t="str">
        <f t="shared" si="143"/>
        <v>technology</v>
      </c>
      <c r="R1310" t="str">
        <f t="shared" si="144"/>
        <v>wearables</v>
      </c>
      <c r="S1310" s="12">
        <f t="shared" si="145"/>
        <v>42611.613564814819</v>
      </c>
      <c r="T1310" s="12">
        <f t="shared" si="146"/>
        <v>42651.613564814819</v>
      </c>
      <c r="U1310" s="14" t="str">
        <f t="shared" si="147"/>
        <v>Aug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42"/>
        <v>111.99130434782609</v>
      </c>
      <c r="P1311">
        <f t="shared" si="141"/>
        <v>328.57142857142856</v>
      </c>
      <c r="Q1311" t="str">
        <f t="shared" si="143"/>
        <v>technology</v>
      </c>
      <c r="R1311" t="str">
        <f t="shared" si="144"/>
        <v>wearables</v>
      </c>
      <c r="S1311" s="12">
        <f t="shared" si="145"/>
        <v>42257.882731481484</v>
      </c>
      <c r="T1311" s="12">
        <f t="shared" si="146"/>
        <v>42292.882731481484</v>
      </c>
      <c r="U1311" s="14" t="str">
        <f t="shared" si="147"/>
        <v>Sep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42"/>
        <v>15.5</v>
      </c>
      <c r="P1312">
        <f t="shared" si="141"/>
        <v>833.33333333333337</v>
      </c>
      <c r="Q1312" t="str">
        <f t="shared" si="143"/>
        <v>technology</v>
      </c>
      <c r="R1312" t="str">
        <f t="shared" si="144"/>
        <v>wearables</v>
      </c>
      <c r="S1312" s="12">
        <f t="shared" si="145"/>
        <v>42556.667245370365</v>
      </c>
      <c r="T1312" s="12">
        <f t="shared" si="146"/>
        <v>42601.667245370365</v>
      </c>
      <c r="U1312" s="14" t="str">
        <f t="shared" si="147"/>
        <v>Jul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42"/>
        <v>32.027999999999999</v>
      </c>
      <c r="P1313">
        <f t="shared" si="141"/>
        <v>2500</v>
      </c>
      <c r="Q1313" t="str">
        <f t="shared" si="143"/>
        <v>technology</v>
      </c>
      <c r="R1313" t="str">
        <f t="shared" si="144"/>
        <v>wearables</v>
      </c>
      <c r="S1313" s="12">
        <f t="shared" si="145"/>
        <v>42669.802303240736</v>
      </c>
      <c r="T1313" s="12">
        <f t="shared" si="146"/>
        <v>42704.843969907408</v>
      </c>
      <c r="U1313" s="14" t="str">
        <f t="shared" si="147"/>
        <v>Oct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42"/>
        <v>0.60869565217391308</v>
      </c>
      <c r="P1314">
        <f t="shared" si="141"/>
        <v>4600</v>
      </c>
      <c r="Q1314" t="str">
        <f t="shared" si="143"/>
        <v>technology</v>
      </c>
      <c r="R1314" t="str">
        <f t="shared" si="144"/>
        <v>wearables</v>
      </c>
      <c r="S1314" s="12">
        <f t="shared" si="145"/>
        <v>42082.702800925923</v>
      </c>
      <c r="T1314" s="12">
        <f t="shared" si="146"/>
        <v>42112.702800925923</v>
      </c>
      <c r="U1314" s="14" t="str">
        <f t="shared" si="147"/>
        <v>Mar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42"/>
        <v>31.114999999999998</v>
      </c>
      <c r="P1315">
        <f t="shared" si="141"/>
        <v>327.86885245901641</v>
      </c>
      <c r="Q1315" t="str">
        <f t="shared" si="143"/>
        <v>technology</v>
      </c>
      <c r="R1315" t="str">
        <f t="shared" si="144"/>
        <v>wearables</v>
      </c>
      <c r="S1315" s="12">
        <f t="shared" si="145"/>
        <v>42402.709652777776</v>
      </c>
      <c r="T1315" s="12">
        <f t="shared" si="146"/>
        <v>42432.709652777776</v>
      </c>
      <c r="U1315" s="14" t="str">
        <f t="shared" si="147"/>
        <v>Feb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42"/>
        <v>1.1266666666666667</v>
      </c>
      <c r="P1316">
        <f t="shared" si="141"/>
        <v>16363.636363636364</v>
      </c>
      <c r="Q1316" t="str">
        <f t="shared" si="143"/>
        <v>technology</v>
      </c>
      <c r="R1316" t="str">
        <f t="shared" si="144"/>
        <v>wearables</v>
      </c>
      <c r="S1316" s="12">
        <f t="shared" si="145"/>
        <v>42604.669675925921</v>
      </c>
      <c r="T1316" s="12">
        <f t="shared" si="146"/>
        <v>42664.669675925921</v>
      </c>
      <c r="U1316" s="14" t="str">
        <f t="shared" si="147"/>
        <v>Aug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42"/>
        <v>40.404000000000003</v>
      </c>
      <c r="P1317">
        <f t="shared" si="141"/>
        <v>403.22580645161293</v>
      </c>
      <c r="Q1317" t="str">
        <f t="shared" si="143"/>
        <v>technology</v>
      </c>
      <c r="R1317" t="str">
        <f t="shared" si="144"/>
        <v>wearables</v>
      </c>
      <c r="S1317" s="12">
        <f t="shared" si="145"/>
        <v>42278.498240740737</v>
      </c>
      <c r="T1317" s="12">
        <f t="shared" si="146"/>
        <v>42314.041666666672</v>
      </c>
      <c r="U1317" s="14" t="str">
        <f t="shared" si="147"/>
        <v>Oct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42"/>
        <v>1.3333333333333333E-3</v>
      </c>
      <c r="P1318">
        <f t="shared" si="141"/>
        <v>75000</v>
      </c>
      <c r="Q1318" t="str">
        <f t="shared" si="143"/>
        <v>technology</v>
      </c>
      <c r="R1318" t="str">
        <f t="shared" si="144"/>
        <v>wearables</v>
      </c>
      <c r="S1318" s="12">
        <f t="shared" si="145"/>
        <v>42393.961909722217</v>
      </c>
      <c r="T1318" s="12">
        <f t="shared" si="146"/>
        <v>42428.961909722217</v>
      </c>
      <c r="U1318" s="14" t="str">
        <f t="shared" si="147"/>
        <v>Jan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42"/>
        <v>5.7334999999999994</v>
      </c>
      <c r="P1319">
        <f t="shared" si="141"/>
        <v>10526.315789473685</v>
      </c>
      <c r="Q1319" t="str">
        <f t="shared" si="143"/>
        <v>technology</v>
      </c>
      <c r="R1319" t="str">
        <f t="shared" si="144"/>
        <v>wearables</v>
      </c>
      <c r="S1319" s="12">
        <f t="shared" si="145"/>
        <v>42520.235486111109</v>
      </c>
      <c r="T1319" s="12">
        <f t="shared" si="146"/>
        <v>42572.583333333328</v>
      </c>
      <c r="U1319" s="14" t="str">
        <f t="shared" si="147"/>
        <v>May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42"/>
        <v>15.324999999999999</v>
      </c>
      <c r="P1320">
        <f t="shared" ref="P1320:P1383" si="148">D1320 / L1320</f>
        <v>296.2962962962963</v>
      </c>
      <c r="Q1320" t="str">
        <f t="shared" si="143"/>
        <v>technology</v>
      </c>
      <c r="R1320" t="str">
        <f t="shared" si="144"/>
        <v>wearables</v>
      </c>
      <c r="S1320" s="12">
        <f t="shared" si="145"/>
        <v>41985.043657407412</v>
      </c>
      <c r="T1320" s="12">
        <f t="shared" si="146"/>
        <v>42015.043657407412</v>
      </c>
      <c r="U1320" s="14" t="str">
        <f t="shared" si="147"/>
        <v>Dec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42"/>
        <v>15.103448275862069</v>
      </c>
      <c r="P1321">
        <f t="shared" si="148"/>
        <v>644.44444444444446</v>
      </c>
      <c r="Q1321" t="str">
        <f t="shared" si="143"/>
        <v>technology</v>
      </c>
      <c r="R1321" t="str">
        <f t="shared" si="144"/>
        <v>wearables</v>
      </c>
      <c r="S1321" s="12">
        <f t="shared" si="145"/>
        <v>41816.812094907407</v>
      </c>
      <c r="T1321" s="12">
        <f t="shared" si="146"/>
        <v>41831.666666666664</v>
      </c>
      <c r="U1321" s="14" t="str">
        <f t="shared" si="147"/>
        <v>Jun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42"/>
        <v>0.503</v>
      </c>
      <c r="P1322">
        <f t="shared" si="148"/>
        <v>33333.333333333336</v>
      </c>
      <c r="Q1322" t="str">
        <f t="shared" si="143"/>
        <v>technology</v>
      </c>
      <c r="R1322" t="str">
        <f t="shared" si="144"/>
        <v>wearables</v>
      </c>
      <c r="S1322" s="12">
        <f t="shared" si="145"/>
        <v>42705.690347222218</v>
      </c>
      <c r="T1322" s="12">
        <f t="shared" si="146"/>
        <v>42734.958333333328</v>
      </c>
      <c r="U1322" s="14" t="str">
        <f t="shared" si="147"/>
        <v>Dec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42"/>
        <v>1.3028138528138529</v>
      </c>
      <c r="P1323">
        <f t="shared" si="148"/>
        <v>66000</v>
      </c>
      <c r="Q1323" t="str">
        <f t="shared" si="143"/>
        <v>technology</v>
      </c>
      <c r="R1323" t="str">
        <f t="shared" si="144"/>
        <v>wearables</v>
      </c>
      <c r="S1323" s="12">
        <f t="shared" si="145"/>
        <v>42697.74927083333</v>
      </c>
      <c r="T1323" s="12">
        <f t="shared" si="146"/>
        <v>42727.74927083333</v>
      </c>
      <c r="U1323" s="14" t="str">
        <f t="shared" si="147"/>
        <v>Nov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42"/>
        <v>0.30285714285714288</v>
      </c>
      <c r="P1324">
        <f t="shared" si="148"/>
        <v>8750</v>
      </c>
      <c r="Q1324" t="str">
        <f t="shared" si="143"/>
        <v>technology</v>
      </c>
      <c r="R1324" t="str">
        <f t="shared" si="144"/>
        <v>wearables</v>
      </c>
      <c r="S1324" s="12">
        <f t="shared" si="145"/>
        <v>42115.656539351854</v>
      </c>
      <c r="T1324" s="12">
        <f t="shared" si="146"/>
        <v>42145.656539351854</v>
      </c>
      <c r="U1324" s="14" t="str">
        <f t="shared" si="147"/>
        <v>Apr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42"/>
        <v>8.8800000000000008</v>
      </c>
      <c r="P1325">
        <f t="shared" si="148"/>
        <v>340.90909090909093</v>
      </c>
      <c r="Q1325" t="str">
        <f t="shared" si="143"/>
        <v>technology</v>
      </c>
      <c r="R1325" t="str">
        <f t="shared" si="144"/>
        <v>wearables</v>
      </c>
      <c r="S1325" s="12">
        <f t="shared" si="145"/>
        <v>42451.698449074072</v>
      </c>
      <c r="T1325" s="12">
        <f t="shared" si="146"/>
        <v>42486.288194444445</v>
      </c>
      <c r="U1325" s="14" t="str">
        <f t="shared" si="147"/>
        <v>Mar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42"/>
        <v>9.84</v>
      </c>
      <c r="P1326">
        <f t="shared" si="148"/>
        <v>555.55555555555554</v>
      </c>
      <c r="Q1326" t="str">
        <f t="shared" si="143"/>
        <v>technology</v>
      </c>
      <c r="R1326" t="str">
        <f t="shared" si="144"/>
        <v>wearables</v>
      </c>
      <c r="S1326" s="12">
        <f t="shared" si="145"/>
        <v>42626.633703703701</v>
      </c>
      <c r="T1326" s="12">
        <f t="shared" si="146"/>
        <v>42656.633703703701</v>
      </c>
      <c r="U1326" s="14" t="str">
        <f t="shared" si="147"/>
        <v>Sep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42"/>
        <v>2.4299999999999997</v>
      </c>
      <c r="P1327">
        <f t="shared" si="148"/>
        <v>2500</v>
      </c>
      <c r="Q1327" t="str">
        <f t="shared" si="143"/>
        <v>technology</v>
      </c>
      <c r="R1327" t="str">
        <f t="shared" si="144"/>
        <v>wearables</v>
      </c>
      <c r="S1327" s="12">
        <f t="shared" si="145"/>
        <v>42704.086053240739</v>
      </c>
      <c r="T1327" s="12">
        <f t="shared" si="146"/>
        <v>42734.086053240739</v>
      </c>
      <c r="U1327" s="14" t="str">
        <f t="shared" si="147"/>
        <v>Nov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42"/>
        <v>1.1299999999999999</v>
      </c>
      <c r="P1328">
        <f t="shared" si="148"/>
        <v>9090.9090909090901</v>
      </c>
      <c r="Q1328" t="str">
        <f t="shared" si="143"/>
        <v>technology</v>
      </c>
      <c r="R1328" t="str">
        <f t="shared" si="144"/>
        <v>wearables</v>
      </c>
      <c r="S1328" s="12">
        <f t="shared" si="145"/>
        <v>41974.791990740734</v>
      </c>
      <c r="T1328" s="12">
        <f t="shared" si="146"/>
        <v>42019.791990740734</v>
      </c>
      <c r="U1328" s="14" t="str">
        <f t="shared" si="147"/>
        <v>Dec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42"/>
        <v>3.5520833333333335</v>
      </c>
      <c r="P1329">
        <f t="shared" si="148"/>
        <v>1170.7317073170732</v>
      </c>
      <c r="Q1329" t="str">
        <f t="shared" si="143"/>
        <v>technology</v>
      </c>
      <c r="R1329" t="str">
        <f t="shared" si="144"/>
        <v>wearables</v>
      </c>
      <c r="S1329" s="12">
        <f t="shared" si="145"/>
        <v>42123.678645833337</v>
      </c>
      <c r="T1329" s="12">
        <f t="shared" si="146"/>
        <v>42153.678645833337</v>
      </c>
      <c r="U1329" s="14" t="str">
        <f t="shared" si="147"/>
        <v>Apr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42"/>
        <v>2.3306666666666667</v>
      </c>
      <c r="P1330">
        <f t="shared" si="148"/>
        <v>5000</v>
      </c>
      <c r="Q1330" t="str">
        <f t="shared" si="143"/>
        <v>technology</v>
      </c>
      <c r="R1330" t="str">
        <f t="shared" si="144"/>
        <v>wearables</v>
      </c>
      <c r="S1330" s="12">
        <f t="shared" si="145"/>
        <v>42612.642754629633</v>
      </c>
      <c r="T1330" s="12">
        <f t="shared" si="146"/>
        <v>42657.642754629633</v>
      </c>
      <c r="U1330" s="14" t="str">
        <f t="shared" si="147"/>
        <v>Aug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42"/>
        <v>0.81600000000000006</v>
      </c>
      <c r="P1331">
        <f t="shared" si="148"/>
        <v>5555.5555555555557</v>
      </c>
      <c r="Q1331" t="str">
        <f t="shared" si="143"/>
        <v>technology</v>
      </c>
      <c r="R1331" t="str">
        <f t="shared" si="144"/>
        <v>wearables</v>
      </c>
      <c r="S1331" s="12">
        <f t="shared" si="145"/>
        <v>41935.221585648149</v>
      </c>
      <c r="T1331" s="12">
        <f t="shared" si="146"/>
        <v>41975.263252314813</v>
      </c>
      <c r="U1331" s="14" t="str">
        <f t="shared" si="147"/>
        <v>Oct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42"/>
        <v>22.494285714285713</v>
      </c>
      <c r="P1332">
        <f t="shared" si="148"/>
        <v>700</v>
      </c>
      <c r="Q1332" t="str">
        <f t="shared" si="143"/>
        <v>technology</v>
      </c>
      <c r="R1332" t="str">
        <f t="shared" si="144"/>
        <v>wearables</v>
      </c>
      <c r="S1332" s="12">
        <f t="shared" si="145"/>
        <v>42522.276724537034</v>
      </c>
      <c r="T1332" s="12">
        <f t="shared" si="146"/>
        <v>42553.166666666672</v>
      </c>
      <c r="U1332" s="14" t="str">
        <f t="shared" si="147"/>
        <v>Jun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42"/>
        <v>1.3668</v>
      </c>
      <c r="P1333">
        <f t="shared" si="148"/>
        <v>7352.9411764705883</v>
      </c>
      <c r="Q1333" t="str">
        <f t="shared" si="143"/>
        <v>technology</v>
      </c>
      <c r="R1333" t="str">
        <f t="shared" si="144"/>
        <v>wearables</v>
      </c>
      <c r="S1333" s="12">
        <f t="shared" si="145"/>
        <v>42569.50409722222</v>
      </c>
      <c r="T1333" s="12">
        <f t="shared" si="146"/>
        <v>42599.50409722222</v>
      </c>
      <c r="U1333" s="14" t="str">
        <f t="shared" si="147"/>
        <v>Jul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42"/>
        <v>0</v>
      </c>
      <c r="P1334" t="e">
        <f t="shared" si="148"/>
        <v>#DIV/0!</v>
      </c>
      <c r="Q1334" t="str">
        <f t="shared" si="143"/>
        <v>technology</v>
      </c>
      <c r="R1334" t="str">
        <f t="shared" si="144"/>
        <v>wearables</v>
      </c>
      <c r="S1334" s="12">
        <f t="shared" si="145"/>
        <v>42732.060277777782</v>
      </c>
      <c r="T1334" s="12">
        <f t="shared" si="146"/>
        <v>42762.060277777782</v>
      </c>
      <c r="U1334" s="14" t="str">
        <f t="shared" si="147"/>
        <v>Dec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42"/>
        <v>0</v>
      </c>
      <c r="P1335" t="e">
        <f t="shared" si="148"/>
        <v>#DIV/0!</v>
      </c>
      <c r="Q1335" t="str">
        <f t="shared" si="143"/>
        <v>technology</v>
      </c>
      <c r="R1335" t="str">
        <f t="shared" si="144"/>
        <v>wearables</v>
      </c>
      <c r="S1335" s="12">
        <f t="shared" si="145"/>
        <v>41806.106770833336</v>
      </c>
      <c r="T1335" s="12">
        <f t="shared" si="146"/>
        <v>41836.106770833336</v>
      </c>
      <c r="U1335" s="14" t="str">
        <f t="shared" si="147"/>
        <v>Jun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42"/>
        <v>10.754135338345865</v>
      </c>
      <c r="P1336">
        <f t="shared" si="148"/>
        <v>481.8840579710145</v>
      </c>
      <c r="Q1336" t="str">
        <f t="shared" si="143"/>
        <v>technology</v>
      </c>
      <c r="R1336" t="str">
        <f t="shared" si="144"/>
        <v>wearables</v>
      </c>
      <c r="S1336" s="12">
        <f t="shared" si="145"/>
        <v>42410.774155092593</v>
      </c>
      <c r="T1336" s="12">
        <f t="shared" si="146"/>
        <v>42440.774155092593</v>
      </c>
      <c r="U1336" s="14" t="str">
        <f t="shared" si="147"/>
        <v>Feb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42"/>
        <v>19.759999999999998</v>
      </c>
      <c r="P1337">
        <f t="shared" si="148"/>
        <v>1562.5</v>
      </c>
      <c r="Q1337" t="str">
        <f t="shared" si="143"/>
        <v>technology</v>
      </c>
      <c r="R1337" t="str">
        <f t="shared" si="144"/>
        <v>wearables</v>
      </c>
      <c r="S1337" s="12">
        <f t="shared" si="145"/>
        <v>42313.936365740738</v>
      </c>
      <c r="T1337" s="12">
        <f t="shared" si="146"/>
        <v>42343.936365740738</v>
      </c>
      <c r="U1337" s="14" t="str">
        <f t="shared" si="147"/>
        <v>Nov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42"/>
        <v>84.946999999999989</v>
      </c>
      <c r="P1338">
        <f t="shared" si="148"/>
        <v>446.42857142857144</v>
      </c>
      <c r="Q1338" t="str">
        <f t="shared" si="143"/>
        <v>technology</v>
      </c>
      <c r="R1338" t="str">
        <f t="shared" si="144"/>
        <v>wearables</v>
      </c>
      <c r="S1338" s="12">
        <f t="shared" si="145"/>
        <v>41955.863750000004</v>
      </c>
      <c r="T1338" s="12">
        <f t="shared" si="146"/>
        <v>41990.863750000004</v>
      </c>
      <c r="U1338" s="14" t="str">
        <f t="shared" si="147"/>
        <v>Nov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42"/>
        <v>49.381999999999998</v>
      </c>
      <c r="P1339">
        <f t="shared" si="148"/>
        <v>357.14285714285717</v>
      </c>
      <c r="Q1339" t="str">
        <f t="shared" si="143"/>
        <v>technology</v>
      </c>
      <c r="R1339" t="str">
        <f t="shared" si="144"/>
        <v>wearables</v>
      </c>
      <c r="S1339" s="12">
        <f t="shared" si="145"/>
        <v>42767.577303240745</v>
      </c>
      <c r="T1339" s="12">
        <f t="shared" si="146"/>
        <v>42797.577303240745</v>
      </c>
      <c r="U1339" s="14" t="str">
        <f t="shared" si="147"/>
        <v>Feb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42"/>
        <v>3.3033333333333332</v>
      </c>
      <c r="P1340">
        <f t="shared" si="148"/>
        <v>2000</v>
      </c>
      <c r="Q1340" t="str">
        <f t="shared" si="143"/>
        <v>technology</v>
      </c>
      <c r="R1340" t="str">
        <f t="shared" si="144"/>
        <v>wearables</v>
      </c>
      <c r="S1340" s="12">
        <f t="shared" si="145"/>
        <v>42188.803622685184</v>
      </c>
      <c r="T1340" s="12">
        <f t="shared" si="146"/>
        <v>42218.803622685184</v>
      </c>
      <c r="U1340" s="14" t="str">
        <f t="shared" si="147"/>
        <v>Jul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42"/>
        <v>6.6339999999999995</v>
      </c>
      <c r="P1341">
        <f t="shared" si="148"/>
        <v>1351.3513513513512</v>
      </c>
      <c r="Q1341" t="str">
        <f t="shared" si="143"/>
        <v>technology</v>
      </c>
      <c r="R1341" t="str">
        <f t="shared" si="144"/>
        <v>wearables</v>
      </c>
      <c r="S1341" s="12">
        <f t="shared" si="145"/>
        <v>41936.647164351853</v>
      </c>
      <c r="T1341" s="12">
        <f t="shared" si="146"/>
        <v>41981.688831018517</v>
      </c>
      <c r="U1341" s="14" t="str">
        <f t="shared" si="147"/>
        <v>Oct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42"/>
        <v>0</v>
      </c>
      <c r="P1342" t="e">
        <f t="shared" si="148"/>
        <v>#DIV/0!</v>
      </c>
      <c r="Q1342" t="str">
        <f t="shared" si="143"/>
        <v>technology</v>
      </c>
      <c r="R1342" t="str">
        <f t="shared" si="144"/>
        <v>wearables</v>
      </c>
      <c r="S1342" s="12">
        <f t="shared" si="145"/>
        <v>41836.595520833333</v>
      </c>
      <c r="T1342" s="12">
        <f t="shared" si="146"/>
        <v>41866.595520833333</v>
      </c>
      <c r="U1342" s="14" t="str">
        <f t="shared" si="147"/>
        <v>Jul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42"/>
        <v>70.36</v>
      </c>
      <c r="P1343">
        <f t="shared" si="148"/>
        <v>543.47826086956525</v>
      </c>
      <c r="Q1343" t="str">
        <f t="shared" si="143"/>
        <v>technology</v>
      </c>
      <c r="R1343" t="str">
        <f t="shared" si="144"/>
        <v>wearables</v>
      </c>
      <c r="S1343" s="12">
        <f t="shared" si="145"/>
        <v>42612.624039351853</v>
      </c>
      <c r="T1343" s="12">
        <f t="shared" si="146"/>
        <v>42644.624039351853</v>
      </c>
      <c r="U1343" s="14" t="str">
        <f t="shared" si="147"/>
        <v>Aug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42"/>
        <v>0.2</v>
      </c>
      <c r="P1344">
        <f t="shared" si="148"/>
        <v>50000</v>
      </c>
      <c r="Q1344" t="str">
        <f t="shared" si="143"/>
        <v>technology</v>
      </c>
      <c r="R1344" t="str">
        <f t="shared" si="144"/>
        <v>wearables</v>
      </c>
      <c r="S1344" s="12">
        <f t="shared" si="145"/>
        <v>42172.816423611104</v>
      </c>
      <c r="T1344" s="12">
        <f t="shared" si="146"/>
        <v>42202.816423611104</v>
      </c>
      <c r="U1344" s="14" t="str">
        <f t="shared" si="147"/>
        <v>Jun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42"/>
        <v>102.298</v>
      </c>
      <c r="P1345">
        <f t="shared" si="148"/>
        <v>154.79876160990713</v>
      </c>
      <c r="Q1345" t="str">
        <f t="shared" si="143"/>
        <v>technology</v>
      </c>
      <c r="R1345" t="str">
        <f t="shared" si="144"/>
        <v>wearables</v>
      </c>
      <c r="S1345" s="12">
        <f t="shared" si="145"/>
        <v>42542.526423611111</v>
      </c>
      <c r="T1345" s="12">
        <f t="shared" si="146"/>
        <v>42601.165972222225</v>
      </c>
      <c r="U1345" s="14" t="str">
        <f t="shared" si="147"/>
        <v>Jun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42"/>
        <v>377.73333333333335</v>
      </c>
      <c r="P1346">
        <f t="shared" si="148"/>
        <v>10.791366906474821</v>
      </c>
      <c r="Q1346" t="str">
        <f t="shared" si="143"/>
        <v>publishing</v>
      </c>
      <c r="R1346" t="str">
        <f t="shared" si="144"/>
        <v>nonfiction</v>
      </c>
      <c r="S1346" s="12">
        <f t="shared" si="145"/>
        <v>42522.789803240739</v>
      </c>
      <c r="T1346" s="12">
        <f t="shared" si="146"/>
        <v>42551.789803240739</v>
      </c>
      <c r="U1346" s="14" t="str">
        <f t="shared" si="147"/>
        <v>Jun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49">E1347/D1347 * 100</f>
        <v>125</v>
      </c>
      <c r="P1347">
        <f t="shared" si="148"/>
        <v>42.857142857142854</v>
      </c>
      <c r="Q1347" t="str">
        <f t="shared" ref="Q1347:Q1410" si="150">LEFT(N1347,FIND("/",N1347) -1)</f>
        <v>publishing</v>
      </c>
      <c r="R1347" t="str">
        <f t="shared" ref="R1347:R1410" si="151">RIGHT(N1347,LEN(N1347)-FIND("/",N1347))</f>
        <v>nonfiction</v>
      </c>
      <c r="S1347" s="12">
        <f t="shared" ref="S1347:U1410" si="152">(((J1347/60)/60)/24)+DATE(1970,1,1)</f>
        <v>41799.814340277779</v>
      </c>
      <c r="T1347" s="12">
        <f t="shared" ref="T1347:V1410" si="153">(((I1347/60)/60)/24)+DATE(1970,1,1)</f>
        <v>41834.814340277779</v>
      </c>
      <c r="U1347" s="14" t="str">
        <f t="shared" ref="U1347:U1410" si="154">TEXT(S1347, "mmm")</f>
        <v>Jun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49"/>
        <v>147.32653061224491</v>
      </c>
      <c r="P1348">
        <f t="shared" si="148"/>
        <v>32.885906040268459</v>
      </c>
      <c r="Q1348" t="str">
        <f t="shared" si="150"/>
        <v>publishing</v>
      </c>
      <c r="R1348" t="str">
        <f t="shared" si="151"/>
        <v>nonfiction</v>
      </c>
      <c r="S1348" s="12">
        <f t="shared" si="152"/>
        <v>41422.075821759259</v>
      </c>
      <c r="T1348" s="12">
        <f t="shared" si="153"/>
        <v>41452.075821759259</v>
      </c>
      <c r="U1348" s="14" t="str">
        <f t="shared" si="154"/>
        <v>May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49"/>
        <v>102.2</v>
      </c>
      <c r="P1349">
        <f t="shared" si="148"/>
        <v>80.645161290322577</v>
      </c>
      <c r="Q1349" t="str">
        <f t="shared" si="150"/>
        <v>publishing</v>
      </c>
      <c r="R1349" t="str">
        <f t="shared" si="151"/>
        <v>nonfiction</v>
      </c>
      <c r="S1349" s="12">
        <f t="shared" si="152"/>
        <v>42040.638020833328</v>
      </c>
      <c r="T1349" s="12">
        <f t="shared" si="153"/>
        <v>42070.638020833328</v>
      </c>
      <c r="U1349" s="14" t="str">
        <f t="shared" si="154"/>
        <v>Feb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49"/>
        <v>101.8723404255319</v>
      </c>
      <c r="P1350">
        <f t="shared" si="148"/>
        <v>225.96153846153845</v>
      </c>
      <c r="Q1350" t="str">
        <f t="shared" si="150"/>
        <v>publishing</v>
      </c>
      <c r="R1350" t="str">
        <f t="shared" si="151"/>
        <v>nonfiction</v>
      </c>
      <c r="S1350" s="12">
        <f t="shared" si="152"/>
        <v>41963.506168981476</v>
      </c>
      <c r="T1350" s="12">
        <f t="shared" si="153"/>
        <v>41991.506168981476</v>
      </c>
      <c r="U1350" s="14" t="str">
        <f t="shared" si="154"/>
        <v>Nov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49"/>
        <v>204.2</v>
      </c>
      <c r="P1351">
        <f t="shared" si="148"/>
        <v>29.069767441860463</v>
      </c>
      <c r="Q1351" t="str">
        <f t="shared" si="150"/>
        <v>publishing</v>
      </c>
      <c r="R1351" t="str">
        <f t="shared" si="151"/>
        <v>nonfiction</v>
      </c>
      <c r="S1351" s="12">
        <f t="shared" si="152"/>
        <v>42317.33258101852</v>
      </c>
      <c r="T1351" s="12">
        <f t="shared" si="153"/>
        <v>42354.290972222225</v>
      </c>
      <c r="U1351" s="14" t="str">
        <f t="shared" si="154"/>
        <v>Nov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49"/>
        <v>104.05</v>
      </c>
      <c r="P1352">
        <f t="shared" si="148"/>
        <v>64.102564102564102</v>
      </c>
      <c r="Q1352" t="str">
        <f t="shared" si="150"/>
        <v>publishing</v>
      </c>
      <c r="R1352" t="str">
        <f t="shared" si="151"/>
        <v>nonfiction</v>
      </c>
      <c r="S1352" s="12">
        <f t="shared" si="152"/>
        <v>42334.013124999998</v>
      </c>
      <c r="T1352" s="12">
        <f t="shared" si="153"/>
        <v>42364.013124999998</v>
      </c>
      <c r="U1352" s="14" t="str">
        <f t="shared" si="154"/>
        <v>Nov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49"/>
        <v>101.265</v>
      </c>
      <c r="P1353">
        <f t="shared" si="148"/>
        <v>166.66666666666666</v>
      </c>
      <c r="Q1353" t="str">
        <f t="shared" si="150"/>
        <v>publishing</v>
      </c>
      <c r="R1353" t="str">
        <f t="shared" si="151"/>
        <v>nonfiction</v>
      </c>
      <c r="S1353" s="12">
        <f t="shared" si="152"/>
        <v>42382.74009259259</v>
      </c>
      <c r="T1353" s="12">
        <f t="shared" si="153"/>
        <v>42412.74009259259</v>
      </c>
      <c r="U1353" s="14" t="str">
        <f t="shared" si="154"/>
        <v>Jan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49"/>
        <v>136.13999999999999</v>
      </c>
      <c r="P1354">
        <f t="shared" si="148"/>
        <v>44.052863436123346</v>
      </c>
      <c r="Q1354" t="str">
        <f t="shared" si="150"/>
        <v>publishing</v>
      </c>
      <c r="R1354" t="str">
        <f t="shared" si="151"/>
        <v>nonfiction</v>
      </c>
      <c r="S1354" s="12">
        <f t="shared" si="152"/>
        <v>42200.578310185185</v>
      </c>
      <c r="T1354" s="12">
        <f t="shared" si="153"/>
        <v>42252.165972222225</v>
      </c>
      <c r="U1354" s="14" t="str">
        <f t="shared" si="154"/>
        <v>Jul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49"/>
        <v>133.6</v>
      </c>
      <c r="P1355">
        <f t="shared" si="148"/>
        <v>23.80952380952381</v>
      </c>
      <c r="Q1355" t="str">
        <f t="shared" si="150"/>
        <v>publishing</v>
      </c>
      <c r="R1355" t="str">
        <f t="shared" si="151"/>
        <v>nonfiction</v>
      </c>
      <c r="S1355" s="12">
        <f t="shared" si="152"/>
        <v>41309.11791666667</v>
      </c>
      <c r="T1355" s="12">
        <f t="shared" si="153"/>
        <v>41344</v>
      </c>
      <c r="U1355" s="14" t="str">
        <f t="shared" si="154"/>
        <v>Feb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49"/>
        <v>130.25</v>
      </c>
      <c r="P1356">
        <f t="shared" si="148"/>
        <v>18.75</v>
      </c>
      <c r="Q1356" t="str">
        <f t="shared" si="150"/>
        <v>publishing</v>
      </c>
      <c r="R1356" t="str">
        <f t="shared" si="151"/>
        <v>nonfiction</v>
      </c>
      <c r="S1356" s="12">
        <f t="shared" si="152"/>
        <v>42502.807627314818</v>
      </c>
      <c r="T1356" s="12">
        <f t="shared" si="153"/>
        <v>42532.807627314818</v>
      </c>
      <c r="U1356" s="14" t="str">
        <f t="shared" si="154"/>
        <v>May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49"/>
        <v>122.67999999999999</v>
      </c>
      <c r="P1357">
        <f t="shared" si="148"/>
        <v>20.66115702479339</v>
      </c>
      <c r="Q1357" t="str">
        <f t="shared" si="150"/>
        <v>publishing</v>
      </c>
      <c r="R1357" t="str">
        <f t="shared" si="151"/>
        <v>nonfiction</v>
      </c>
      <c r="S1357" s="12">
        <f t="shared" si="152"/>
        <v>41213.254687499997</v>
      </c>
      <c r="T1357" s="12">
        <f t="shared" si="153"/>
        <v>41243.416666666664</v>
      </c>
      <c r="U1357" s="14" t="str">
        <f t="shared" si="154"/>
        <v>Oct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49"/>
        <v>182.81058823529412</v>
      </c>
      <c r="P1358">
        <f t="shared" si="148"/>
        <v>39.080459770114942</v>
      </c>
      <c r="Q1358" t="str">
        <f t="shared" si="150"/>
        <v>publishing</v>
      </c>
      <c r="R1358" t="str">
        <f t="shared" si="151"/>
        <v>nonfiction</v>
      </c>
      <c r="S1358" s="12">
        <f t="shared" si="152"/>
        <v>41430.038888888892</v>
      </c>
      <c r="T1358" s="12">
        <f t="shared" si="153"/>
        <v>41460.038888888892</v>
      </c>
      <c r="U1358" s="14" t="str">
        <f t="shared" si="154"/>
        <v>Jun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49"/>
        <v>125.29999999999998</v>
      </c>
      <c r="P1359">
        <f t="shared" si="148"/>
        <v>30.76923076923077</v>
      </c>
      <c r="Q1359" t="str">
        <f t="shared" si="150"/>
        <v>publishing</v>
      </c>
      <c r="R1359" t="str">
        <f t="shared" si="151"/>
        <v>nonfiction</v>
      </c>
      <c r="S1359" s="12">
        <f t="shared" si="152"/>
        <v>41304.962233796294</v>
      </c>
      <c r="T1359" s="12">
        <f t="shared" si="153"/>
        <v>41334.249305555553</v>
      </c>
      <c r="U1359" s="14" t="str">
        <f t="shared" si="154"/>
        <v>Jan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49"/>
        <v>111.66666666666667</v>
      </c>
      <c r="P1360">
        <f t="shared" si="148"/>
        <v>61.224489795918366</v>
      </c>
      <c r="Q1360" t="str">
        <f t="shared" si="150"/>
        <v>publishing</v>
      </c>
      <c r="R1360" t="str">
        <f t="shared" si="151"/>
        <v>nonfiction</v>
      </c>
      <c r="S1360" s="12">
        <f t="shared" si="152"/>
        <v>40689.570868055554</v>
      </c>
      <c r="T1360" s="12">
        <f t="shared" si="153"/>
        <v>40719.570868055554</v>
      </c>
      <c r="U1360" s="14" t="str">
        <f t="shared" si="154"/>
        <v>May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49"/>
        <v>115.75757575757575</v>
      </c>
      <c r="P1361">
        <f t="shared" si="148"/>
        <v>34.736842105263158</v>
      </c>
      <c r="Q1361" t="str">
        <f t="shared" si="150"/>
        <v>publishing</v>
      </c>
      <c r="R1361" t="str">
        <f t="shared" si="151"/>
        <v>nonfiction</v>
      </c>
      <c r="S1361" s="12">
        <f t="shared" si="152"/>
        <v>40668.814699074072</v>
      </c>
      <c r="T1361" s="12">
        <f t="shared" si="153"/>
        <v>40730.814699074072</v>
      </c>
      <c r="U1361" s="14" t="str">
        <f t="shared" si="154"/>
        <v>May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49"/>
        <v>173.2</v>
      </c>
      <c r="P1362">
        <f t="shared" si="148"/>
        <v>18.518518518518519</v>
      </c>
      <c r="Q1362" t="str">
        <f t="shared" si="150"/>
        <v>publishing</v>
      </c>
      <c r="R1362" t="str">
        <f t="shared" si="151"/>
        <v>nonfiction</v>
      </c>
      <c r="S1362" s="12">
        <f t="shared" si="152"/>
        <v>41095.900694444441</v>
      </c>
      <c r="T1362" s="12">
        <f t="shared" si="153"/>
        <v>41123.900694444441</v>
      </c>
      <c r="U1362" s="14" t="str">
        <f t="shared" si="154"/>
        <v>Jul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49"/>
        <v>125.98333333333333</v>
      </c>
      <c r="P1363">
        <f t="shared" si="148"/>
        <v>22.727272727272727</v>
      </c>
      <c r="Q1363" t="str">
        <f t="shared" si="150"/>
        <v>publishing</v>
      </c>
      <c r="R1363" t="str">
        <f t="shared" si="151"/>
        <v>nonfiction</v>
      </c>
      <c r="S1363" s="12">
        <f t="shared" si="152"/>
        <v>41781.717268518521</v>
      </c>
      <c r="T1363" s="12">
        <f t="shared" si="153"/>
        <v>41811.717268518521</v>
      </c>
      <c r="U1363" s="14" t="str">
        <f t="shared" si="154"/>
        <v>May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49"/>
        <v>109.1</v>
      </c>
      <c r="P1364">
        <f t="shared" si="148"/>
        <v>40</v>
      </c>
      <c r="Q1364" t="str">
        <f t="shared" si="150"/>
        <v>publishing</v>
      </c>
      <c r="R1364" t="str">
        <f t="shared" si="151"/>
        <v>nonfiction</v>
      </c>
      <c r="S1364" s="12">
        <f t="shared" si="152"/>
        <v>41464.934386574074</v>
      </c>
      <c r="T1364" s="12">
        <f t="shared" si="153"/>
        <v>41524.934386574074</v>
      </c>
      <c r="U1364" s="14" t="str">
        <f t="shared" si="154"/>
        <v>Jul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49"/>
        <v>100</v>
      </c>
      <c r="P1365">
        <f t="shared" si="148"/>
        <v>40</v>
      </c>
      <c r="Q1365" t="str">
        <f t="shared" si="150"/>
        <v>publishing</v>
      </c>
      <c r="R1365" t="str">
        <f t="shared" si="151"/>
        <v>nonfiction</v>
      </c>
      <c r="S1365" s="12">
        <f t="shared" si="152"/>
        <v>42396.8440625</v>
      </c>
      <c r="T1365" s="12">
        <f t="shared" si="153"/>
        <v>42415.332638888889</v>
      </c>
      <c r="U1365" s="14" t="str">
        <f t="shared" si="154"/>
        <v>Jan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49"/>
        <v>118.64285714285714</v>
      </c>
      <c r="P1366">
        <f t="shared" si="148"/>
        <v>291.66666666666669</v>
      </c>
      <c r="Q1366" t="str">
        <f t="shared" si="150"/>
        <v>music</v>
      </c>
      <c r="R1366" t="str">
        <f t="shared" si="151"/>
        <v>rock</v>
      </c>
      <c r="S1366" s="12">
        <f t="shared" si="152"/>
        <v>41951.695671296293</v>
      </c>
      <c r="T1366" s="12">
        <f t="shared" si="153"/>
        <v>42011.6956712963</v>
      </c>
      <c r="U1366" s="14" t="str">
        <f t="shared" si="154"/>
        <v>Nov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49"/>
        <v>100.26666666666667</v>
      </c>
      <c r="P1367">
        <f t="shared" si="148"/>
        <v>81.521739130434781</v>
      </c>
      <c r="Q1367" t="str">
        <f t="shared" si="150"/>
        <v>music</v>
      </c>
      <c r="R1367" t="str">
        <f t="shared" si="151"/>
        <v>rock</v>
      </c>
      <c r="S1367" s="12">
        <f t="shared" si="152"/>
        <v>42049.733240740738</v>
      </c>
      <c r="T1367" s="12">
        <f t="shared" si="153"/>
        <v>42079.691574074073</v>
      </c>
      <c r="U1367" s="14" t="str">
        <f t="shared" si="154"/>
        <v>Feb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49"/>
        <v>126.48920000000001</v>
      </c>
      <c r="P1368">
        <f t="shared" si="148"/>
        <v>51.020408163265309</v>
      </c>
      <c r="Q1368" t="str">
        <f t="shared" si="150"/>
        <v>music</v>
      </c>
      <c r="R1368" t="str">
        <f t="shared" si="151"/>
        <v>rock</v>
      </c>
      <c r="S1368" s="12">
        <f t="shared" si="152"/>
        <v>41924.996099537035</v>
      </c>
      <c r="T1368" s="12">
        <f t="shared" si="153"/>
        <v>41970.037766203706</v>
      </c>
      <c r="U1368" s="14" t="str">
        <f t="shared" si="154"/>
        <v>Oct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49"/>
        <v>114.26</v>
      </c>
      <c r="P1369">
        <f t="shared" si="148"/>
        <v>55.555555555555557</v>
      </c>
      <c r="Q1369" t="str">
        <f t="shared" si="150"/>
        <v>music</v>
      </c>
      <c r="R1369" t="str">
        <f t="shared" si="151"/>
        <v>rock</v>
      </c>
      <c r="S1369" s="12">
        <f t="shared" si="152"/>
        <v>42292.002893518518</v>
      </c>
      <c r="T1369" s="12">
        <f t="shared" si="153"/>
        <v>42322.044560185182</v>
      </c>
      <c r="U1369" s="14" t="str">
        <f t="shared" si="154"/>
        <v>Oct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49"/>
        <v>110.7</v>
      </c>
      <c r="P1370">
        <f t="shared" si="148"/>
        <v>57.47126436781609</v>
      </c>
      <c r="Q1370" t="str">
        <f t="shared" si="150"/>
        <v>music</v>
      </c>
      <c r="R1370" t="str">
        <f t="shared" si="151"/>
        <v>rock</v>
      </c>
      <c r="S1370" s="12">
        <f t="shared" si="152"/>
        <v>42146.190902777773</v>
      </c>
      <c r="T1370" s="12">
        <f t="shared" si="153"/>
        <v>42170.190902777773</v>
      </c>
      <c r="U1370" s="14" t="str">
        <f t="shared" si="154"/>
        <v>May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49"/>
        <v>105.34805315203954</v>
      </c>
      <c r="P1371">
        <f t="shared" si="148"/>
        <v>79.70443349753694</v>
      </c>
      <c r="Q1371" t="str">
        <f t="shared" si="150"/>
        <v>music</v>
      </c>
      <c r="R1371" t="str">
        <f t="shared" si="151"/>
        <v>rock</v>
      </c>
      <c r="S1371" s="12">
        <f t="shared" si="152"/>
        <v>41710.594282407408</v>
      </c>
      <c r="T1371" s="12">
        <f t="shared" si="153"/>
        <v>41740.594282407408</v>
      </c>
      <c r="U1371" s="14" t="str">
        <f t="shared" si="154"/>
        <v>Mar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49"/>
        <v>103.66666666666666</v>
      </c>
      <c r="P1372">
        <f t="shared" si="148"/>
        <v>75</v>
      </c>
      <c r="Q1372" t="str">
        <f t="shared" si="150"/>
        <v>music</v>
      </c>
      <c r="R1372" t="str">
        <f t="shared" si="151"/>
        <v>rock</v>
      </c>
      <c r="S1372" s="12">
        <f t="shared" si="152"/>
        <v>41548.00335648148</v>
      </c>
      <c r="T1372" s="12">
        <f t="shared" si="153"/>
        <v>41563.00335648148</v>
      </c>
      <c r="U1372" s="14" t="str">
        <f t="shared" si="154"/>
        <v>Oct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49"/>
        <v>107.08672667523933</v>
      </c>
      <c r="P1373">
        <f t="shared" si="148"/>
        <v>99.98571428571428</v>
      </c>
      <c r="Q1373" t="str">
        <f t="shared" si="150"/>
        <v>music</v>
      </c>
      <c r="R1373" t="str">
        <f t="shared" si="151"/>
        <v>rock</v>
      </c>
      <c r="S1373" s="12">
        <f t="shared" si="152"/>
        <v>42101.758587962962</v>
      </c>
      <c r="T1373" s="12">
        <f t="shared" si="153"/>
        <v>42131.758587962962</v>
      </c>
      <c r="U1373" s="14" t="str">
        <f t="shared" si="154"/>
        <v>Apr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49"/>
        <v>124</v>
      </c>
      <c r="P1374">
        <f t="shared" si="148"/>
        <v>31.25</v>
      </c>
      <c r="Q1374" t="str">
        <f t="shared" si="150"/>
        <v>music</v>
      </c>
      <c r="R1374" t="str">
        <f t="shared" si="151"/>
        <v>rock</v>
      </c>
      <c r="S1374" s="12">
        <f t="shared" si="152"/>
        <v>41072.739953703705</v>
      </c>
      <c r="T1374" s="12">
        <f t="shared" si="153"/>
        <v>41102.739953703705</v>
      </c>
      <c r="U1374" s="14" t="str">
        <f t="shared" si="154"/>
        <v>Jun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49"/>
        <v>105.01</v>
      </c>
      <c r="P1375">
        <f t="shared" si="148"/>
        <v>192.30769230769232</v>
      </c>
      <c r="Q1375" t="str">
        <f t="shared" si="150"/>
        <v>music</v>
      </c>
      <c r="R1375" t="str">
        <f t="shared" si="151"/>
        <v>rock</v>
      </c>
      <c r="S1375" s="12">
        <f t="shared" si="152"/>
        <v>42704.95177083333</v>
      </c>
      <c r="T1375" s="12">
        <f t="shared" si="153"/>
        <v>42734.95177083333</v>
      </c>
      <c r="U1375" s="14" t="str">
        <f t="shared" si="154"/>
        <v>Nov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49"/>
        <v>189.46666666666667</v>
      </c>
      <c r="P1376">
        <f t="shared" si="148"/>
        <v>22.727272727272727</v>
      </c>
      <c r="Q1376" t="str">
        <f t="shared" si="150"/>
        <v>music</v>
      </c>
      <c r="R1376" t="str">
        <f t="shared" si="151"/>
        <v>rock</v>
      </c>
      <c r="S1376" s="12">
        <f t="shared" si="152"/>
        <v>42424.161898148144</v>
      </c>
      <c r="T1376" s="12">
        <f t="shared" si="153"/>
        <v>42454.12023148148</v>
      </c>
      <c r="U1376" s="14" t="str">
        <f t="shared" si="154"/>
        <v>Feb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49"/>
        <v>171.32499999999999</v>
      </c>
      <c r="P1377">
        <f t="shared" si="148"/>
        <v>36.697247706422019</v>
      </c>
      <c r="Q1377" t="str">
        <f t="shared" si="150"/>
        <v>music</v>
      </c>
      <c r="R1377" t="str">
        <f t="shared" si="151"/>
        <v>rock</v>
      </c>
      <c r="S1377" s="12">
        <f t="shared" si="152"/>
        <v>42720.066192129627</v>
      </c>
      <c r="T1377" s="12">
        <f t="shared" si="153"/>
        <v>42750.066192129627</v>
      </c>
      <c r="U1377" s="14" t="str">
        <f t="shared" si="154"/>
        <v>Dec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49"/>
        <v>252.48648648648651</v>
      </c>
      <c r="P1378">
        <f t="shared" si="148"/>
        <v>22.023809523809526</v>
      </c>
      <c r="Q1378" t="str">
        <f t="shared" si="150"/>
        <v>music</v>
      </c>
      <c r="R1378" t="str">
        <f t="shared" si="151"/>
        <v>rock</v>
      </c>
      <c r="S1378" s="12">
        <f t="shared" si="152"/>
        <v>42677.669050925921</v>
      </c>
      <c r="T1378" s="12">
        <f t="shared" si="153"/>
        <v>42707.710717592592</v>
      </c>
      <c r="U1378" s="14" t="str">
        <f t="shared" si="154"/>
        <v>Nov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49"/>
        <v>116.15384615384616</v>
      </c>
      <c r="P1379">
        <f t="shared" si="148"/>
        <v>41.935483870967744</v>
      </c>
      <c r="Q1379" t="str">
        <f t="shared" si="150"/>
        <v>music</v>
      </c>
      <c r="R1379" t="str">
        <f t="shared" si="151"/>
        <v>rock</v>
      </c>
      <c r="S1379" s="12">
        <f t="shared" si="152"/>
        <v>42747.219560185185</v>
      </c>
      <c r="T1379" s="12">
        <f t="shared" si="153"/>
        <v>42769.174305555556</v>
      </c>
      <c r="U1379" s="14" t="str">
        <f t="shared" si="154"/>
        <v>Jan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49"/>
        <v>203.35000000000002</v>
      </c>
      <c r="P1380">
        <f t="shared" si="148"/>
        <v>15.037593984962406</v>
      </c>
      <c r="Q1380" t="str">
        <f t="shared" si="150"/>
        <v>music</v>
      </c>
      <c r="R1380" t="str">
        <f t="shared" si="151"/>
        <v>rock</v>
      </c>
      <c r="S1380" s="12">
        <f t="shared" si="152"/>
        <v>42568.759374999994</v>
      </c>
      <c r="T1380" s="12">
        <f t="shared" si="153"/>
        <v>42583.759374999994</v>
      </c>
      <c r="U1380" s="14" t="str">
        <f t="shared" si="154"/>
        <v>Jul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49"/>
        <v>111.60000000000001</v>
      </c>
      <c r="P1381">
        <f t="shared" si="148"/>
        <v>66.225165562913901</v>
      </c>
      <c r="Q1381" t="str">
        <f t="shared" si="150"/>
        <v>music</v>
      </c>
      <c r="R1381" t="str">
        <f t="shared" si="151"/>
        <v>rock</v>
      </c>
      <c r="S1381" s="12">
        <f t="shared" si="152"/>
        <v>42130.491620370376</v>
      </c>
      <c r="T1381" s="12">
        <f t="shared" si="153"/>
        <v>42160.491620370376</v>
      </c>
      <c r="U1381" s="14" t="str">
        <f t="shared" si="154"/>
        <v>May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49"/>
        <v>424</v>
      </c>
      <c r="P1382">
        <f t="shared" si="148"/>
        <v>5</v>
      </c>
      <c r="Q1382" t="str">
        <f t="shared" si="150"/>
        <v>music</v>
      </c>
      <c r="R1382" t="str">
        <f t="shared" si="151"/>
        <v>rock</v>
      </c>
      <c r="S1382" s="12">
        <f t="shared" si="152"/>
        <v>42141.762800925921</v>
      </c>
      <c r="T1382" s="12">
        <f t="shared" si="153"/>
        <v>42164.083333333328</v>
      </c>
      <c r="U1382" s="14" t="str">
        <f t="shared" si="154"/>
        <v>May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49"/>
        <v>107.1</v>
      </c>
      <c r="P1383">
        <f t="shared" si="148"/>
        <v>68.493150684931507</v>
      </c>
      <c r="Q1383" t="str">
        <f t="shared" si="150"/>
        <v>music</v>
      </c>
      <c r="R1383" t="str">
        <f t="shared" si="151"/>
        <v>rock</v>
      </c>
      <c r="S1383" s="12">
        <f t="shared" si="152"/>
        <v>42703.214409722219</v>
      </c>
      <c r="T1383" s="12">
        <f t="shared" si="153"/>
        <v>42733.214409722219</v>
      </c>
      <c r="U1383" s="14" t="str">
        <f t="shared" si="154"/>
        <v>Nov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49"/>
        <v>104.3625</v>
      </c>
      <c r="P1384">
        <f t="shared" ref="P1384:P1447" si="155">D1384 / L1384</f>
        <v>54.054054054054056</v>
      </c>
      <c r="Q1384" t="str">
        <f t="shared" si="150"/>
        <v>music</v>
      </c>
      <c r="R1384" t="str">
        <f t="shared" si="151"/>
        <v>rock</v>
      </c>
      <c r="S1384" s="12">
        <f t="shared" si="152"/>
        <v>41370.800185185188</v>
      </c>
      <c r="T1384" s="12">
        <f t="shared" si="153"/>
        <v>41400.800185185188</v>
      </c>
      <c r="U1384" s="14" t="str">
        <f t="shared" si="154"/>
        <v>Apr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49"/>
        <v>212.40909090909091</v>
      </c>
      <c r="P1385">
        <f t="shared" si="155"/>
        <v>23.655913978494624</v>
      </c>
      <c r="Q1385" t="str">
        <f t="shared" si="150"/>
        <v>music</v>
      </c>
      <c r="R1385" t="str">
        <f t="shared" si="151"/>
        <v>rock</v>
      </c>
      <c r="S1385" s="12">
        <f t="shared" si="152"/>
        <v>42707.074976851851</v>
      </c>
      <c r="T1385" s="12">
        <f t="shared" si="153"/>
        <v>42727.074976851851</v>
      </c>
      <c r="U1385" s="14" t="str">
        <f t="shared" si="154"/>
        <v>Dec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49"/>
        <v>124.08571428571429</v>
      </c>
      <c r="P1386">
        <f t="shared" si="155"/>
        <v>55.555555555555557</v>
      </c>
      <c r="Q1386" t="str">
        <f t="shared" si="150"/>
        <v>music</v>
      </c>
      <c r="R1386" t="str">
        <f t="shared" si="151"/>
        <v>rock</v>
      </c>
      <c r="S1386" s="12">
        <f t="shared" si="152"/>
        <v>42160.735208333332</v>
      </c>
      <c r="T1386" s="12">
        <f t="shared" si="153"/>
        <v>42190.735208333332</v>
      </c>
      <c r="U1386" s="14" t="str">
        <f t="shared" si="154"/>
        <v>Jun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49"/>
        <v>110.406125</v>
      </c>
      <c r="P1387">
        <f t="shared" si="155"/>
        <v>59.701492537313435</v>
      </c>
      <c r="Q1387" t="str">
        <f t="shared" si="150"/>
        <v>music</v>
      </c>
      <c r="R1387" t="str">
        <f t="shared" si="151"/>
        <v>rock</v>
      </c>
      <c r="S1387" s="12">
        <f t="shared" si="152"/>
        <v>42433.688900462963</v>
      </c>
      <c r="T1387" s="12">
        <f t="shared" si="153"/>
        <v>42489.507638888885</v>
      </c>
      <c r="U1387" s="14" t="str">
        <f t="shared" si="154"/>
        <v>Mar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49"/>
        <v>218.75</v>
      </c>
      <c r="P1388">
        <f t="shared" si="155"/>
        <v>28.571428571428573</v>
      </c>
      <c r="Q1388" t="str">
        <f t="shared" si="150"/>
        <v>music</v>
      </c>
      <c r="R1388" t="str">
        <f t="shared" si="151"/>
        <v>rock</v>
      </c>
      <c r="S1388" s="12">
        <f t="shared" si="152"/>
        <v>42184.646863425922</v>
      </c>
      <c r="T1388" s="12">
        <f t="shared" si="153"/>
        <v>42214.646863425922</v>
      </c>
      <c r="U1388" s="14" t="str">
        <f t="shared" si="154"/>
        <v>Jun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49"/>
        <v>136.625</v>
      </c>
      <c r="P1389">
        <f t="shared" si="155"/>
        <v>51.282051282051285</v>
      </c>
      <c r="Q1389" t="str">
        <f t="shared" si="150"/>
        <v>music</v>
      </c>
      <c r="R1389" t="str">
        <f t="shared" si="151"/>
        <v>rock</v>
      </c>
      <c r="S1389" s="12">
        <f t="shared" si="152"/>
        <v>42126.92123842593</v>
      </c>
      <c r="T1389" s="12">
        <f t="shared" si="153"/>
        <v>42158.1875</v>
      </c>
      <c r="U1389" s="14" t="str">
        <f t="shared" si="154"/>
        <v>May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49"/>
        <v>134.8074</v>
      </c>
      <c r="P1390">
        <f t="shared" si="155"/>
        <v>44.642857142857146</v>
      </c>
      <c r="Q1390" t="str">
        <f t="shared" si="150"/>
        <v>music</v>
      </c>
      <c r="R1390" t="str">
        <f t="shared" si="151"/>
        <v>rock</v>
      </c>
      <c r="S1390" s="12">
        <f t="shared" si="152"/>
        <v>42634.614780092597</v>
      </c>
      <c r="T1390" s="12">
        <f t="shared" si="153"/>
        <v>42660.676388888889</v>
      </c>
      <c r="U1390" s="14" t="str">
        <f t="shared" si="154"/>
        <v>Sep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49"/>
        <v>145.4</v>
      </c>
      <c r="P1391">
        <f t="shared" si="155"/>
        <v>14.705882352941176</v>
      </c>
      <c r="Q1391" t="str">
        <f t="shared" si="150"/>
        <v>music</v>
      </c>
      <c r="R1391" t="str">
        <f t="shared" si="151"/>
        <v>rock</v>
      </c>
      <c r="S1391" s="12">
        <f t="shared" si="152"/>
        <v>42565.480983796297</v>
      </c>
      <c r="T1391" s="12">
        <f t="shared" si="153"/>
        <v>42595.480983796297</v>
      </c>
      <c r="U1391" s="14" t="str">
        <f t="shared" si="154"/>
        <v>Jul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49"/>
        <v>109.10714285714285</v>
      </c>
      <c r="P1392">
        <f t="shared" si="155"/>
        <v>147.36842105263159</v>
      </c>
      <c r="Q1392" t="str">
        <f t="shared" si="150"/>
        <v>music</v>
      </c>
      <c r="R1392" t="str">
        <f t="shared" si="151"/>
        <v>rock</v>
      </c>
      <c r="S1392" s="12">
        <f t="shared" si="152"/>
        <v>42087.803310185183</v>
      </c>
      <c r="T1392" s="12">
        <f t="shared" si="153"/>
        <v>42121.716666666667</v>
      </c>
      <c r="U1392" s="14" t="str">
        <f t="shared" si="154"/>
        <v>Mar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49"/>
        <v>110.2</v>
      </c>
      <c r="P1393">
        <f t="shared" si="155"/>
        <v>38.46153846153846</v>
      </c>
      <c r="Q1393" t="str">
        <f t="shared" si="150"/>
        <v>music</v>
      </c>
      <c r="R1393" t="str">
        <f t="shared" si="151"/>
        <v>rock</v>
      </c>
      <c r="S1393" s="12">
        <f t="shared" si="152"/>
        <v>42193.650671296295</v>
      </c>
      <c r="T1393" s="12">
        <f t="shared" si="153"/>
        <v>42238.207638888889</v>
      </c>
      <c r="U1393" s="14" t="str">
        <f t="shared" si="154"/>
        <v>Jul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49"/>
        <v>113.64000000000001</v>
      </c>
      <c r="P1394">
        <f t="shared" si="155"/>
        <v>24.03846153846154</v>
      </c>
      <c r="Q1394" t="str">
        <f t="shared" si="150"/>
        <v>music</v>
      </c>
      <c r="R1394" t="str">
        <f t="shared" si="151"/>
        <v>rock</v>
      </c>
      <c r="S1394" s="12">
        <f t="shared" si="152"/>
        <v>42401.154930555553</v>
      </c>
      <c r="T1394" s="12">
        <f t="shared" si="153"/>
        <v>42432.154930555553</v>
      </c>
      <c r="U1394" s="14" t="str">
        <f t="shared" si="154"/>
        <v>Feb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49"/>
        <v>102.35000000000001</v>
      </c>
      <c r="P1395">
        <f t="shared" si="155"/>
        <v>192.30769230769232</v>
      </c>
      <c r="Q1395" t="str">
        <f t="shared" si="150"/>
        <v>music</v>
      </c>
      <c r="R1395" t="str">
        <f t="shared" si="151"/>
        <v>rock</v>
      </c>
      <c r="S1395" s="12">
        <f t="shared" si="152"/>
        <v>42553.681979166664</v>
      </c>
      <c r="T1395" s="12">
        <f t="shared" si="153"/>
        <v>42583.681979166664</v>
      </c>
      <c r="U1395" s="14" t="str">
        <f t="shared" si="154"/>
        <v>Jul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49"/>
        <v>122.13333333333334</v>
      </c>
      <c r="P1396">
        <f t="shared" si="155"/>
        <v>44.117647058823529</v>
      </c>
      <c r="Q1396" t="str">
        <f t="shared" si="150"/>
        <v>music</v>
      </c>
      <c r="R1396" t="str">
        <f t="shared" si="151"/>
        <v>rock</v>
      </c>
      <c r="S1396" s="12">
        <f t="shared" si="152"/>
        <v>42752.144976851851</v>
      </c>
      <c r="T1396" s="12">
        <f t="shared" si="153"/>
        <v>42795.125</v>
      </c>
      <c r="U1396" s="14" t="str">
        <f t="shared" si="154"/>
        <v>Jan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49"/>
        <v>111.88571428571427</v>
      </c>
      <c r="P1397">
        <f t="shared" si="155"/>
        <v>42.68292682926829</v>
      </c>
      <c r="Q1397" t="str">
        <f t="shared" si="150"/>
        <v>music</v>
      </c>
      <c r="R1397" t="str">
        <f t="shared" si="151"/>
        <v>rock</v>
      </c>
      <c r="S1397" s="12">
        <f t="shared" si="152"/>
        <v>42719.90834490741</v>
      </c>
      <c r="T1397" s="12">
        <f t="shared" si="153"/>
        <v>42749.90834490741</v>
      </c>
      <c r="U1397" s="14" t="str">
        <f t="shared" si="154"/>
        <v>Dec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49"/>
        <v>107.3</v>
      </c>
      <c r="P1398">
        <f t="shared" si="155"/>
        <v>82.191780821917803</v>
      </c>
      <c r="Q1398" t="str">
        <f t="shared" si="150"/>
        <v>music</v>
      </c>
      <c r="R1398" t="str">
        <f t="shared" si="151"/>
        <v>rock</v>
      </c>
      <c r="S1398" s="12">
        <f t="shared" si="152"/>
        <v>42018.99863425926</v>
      </c>
      <c r="T1398" s="12">
        <f t="shared" si="153"/>
        <v>42048.99863425926</v>
      </c>
      <c r="U1398" s="14" t="str">
        <f t="shared" si="154"/>
        <v>Jan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49"/>
        <v>113.85000000000001</v>
      </c>
      <c r="P1399">
        <f t="shared" si="155"/>
        <v>63.291139240506332</v>
      </c>
      <c r="Q1399" t="str">
        <f t="shared" si="150"/>
        <v>music</v>
      </c>
      <c r="R1399" t="str">
        <f t="shared" si="151"/>
        <v>rock</v>
      </c>
      <c r="S1399" s="12">
        <f t="shared" si="152"/>
        <v>42640.917939814812</v>
      </c>
      <c r="T1399" s="12">
        <f t="shared" si="153"/>
        <v>42670.888194444444</v>
      </c>
      <c r="U1399" s="14" t="str">
        <f t="shared" si="154"/>
        <v>Sep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49"/>
        <v>109.68181818181819</v>
      </c>
      <c r="P1400">
        <f t="shared" si="155"/>
        <v>67.692307692307693</v>
      </c>
      <c r="Q1400" t="str">
        <f t="shared" si="150"/>
        <v>music</v>
      </c>
      <c r="R1400" t="str">
        <f t="shared" si="151"/>
        <v>rock</v>
      </c>
      <c r="S1400" s="12">
        <f t="shared" si="152"/>
        <v>42526.874236111107</v>
      </c>
      <c r="T1400" s="12">
        <f t="shared" si="153"/>
        <v>42556.874236111107</v>
      </c>
      <c r="U1400" s="14" t="str">
        <f t="shared" si="154"/>
        <v>Jun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49"/>
        <v>126.14444444444443</v>
      </c>
      <c r="P1401">
        <f t="shared" si="155"/>
        <v>48.913043478260867</v>
      </c>
      <c r="Q1401" t="str">
        <f t="shared" si="150"/>
        <v>music</v>
      </c>
      <c r="R1401" t="str">
        <f t="shared" si="151"/>
        <v>rock</v>
      </c>
      <c r="S1401" s="12">
        <f t="shared" si="152"/>
        <v>41889.004317129627</v>
      </c>
      <c r="T1401" s="12">
        <f t="shared" si="153"/>
        <v>41919.004317129627</v>
      </c>
      <c r="U1401" s="14" t="str">
        <f t="shared" si="154"/>
        <v>Sep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49"/>
        <v>167.42857142857144</v>
      </c>
      <c r="P1402">
        <f t="shared" si="155"/>
        <v>10.294117647058824</v>
      </c>
      <c r="Q1402" t="str">
        <f t="shared" si="150"/>
        <v>music</v>
      </c>
      <c r="R1402" t="str">
        <f t="shared" si="151"/>
        <v>rock</v>
      </c>
      <c r="S1402" s="12">
        <f t="shared" si="152"/>
        <v>42498.341122685189</v>
      </c>
      <c r="T1402" s="12">
        <f t="shared" si="153"/>
        <v>42533.229166666672</v>
      </c>
      <c r="U1402" s="14" t="str">
        <f t="shared" si="154"/>
        <v>May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49"/>
        <v>496.52000000000004</v>
      </c>
      <c r="P1403">
        <f t="shared" si="155"/>
        <v>10.416666666666666</v>
      </c>
      <c r="Q1403" t="str">
        <f t="shared" si="150"/>
        <v>music</v>
      </c>
      <c r="R1403" t="str">
        <f t="shared" si="151"/>
        <v>rock</v>
      </c>
      <c r="S1403" s="12">
        <f t="shared" si="152"/>
        <v>41399.99622685185</v>
      </c>
      <c r="T1403" s="12">
        <f t="shared" si="153"/>
        <v>41420.99622685185</v>
      </c>
      <c r="U1403" s="14" t="str">
        <f t="shared" si="154"/>
        <v>May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49"/>
        <v>109.16</v>
      </c>
      <c r="P1404">
        <f t="shared" si="155"/>
        <v>22.123893805309734</v>
      </c>
      <c r="Q1404" t="str">
        <f t="shared" si="150"/>
        <v>music</v>
      </c>
      <c r="R1404" t="str">
        <f t="shared" si="151"/>
        <v>rock</v>
      </c>
      <c r="S1404" s="12">
        <f t="shared" si="152"/>
        <v>42065.053368055553</v>
      </c>
      <c r="T1404" s="12">
        <f t="shared" si="153"/>
        <v>42125.011701388896</v>
      </c>
      <c r="U1404" s="14" t="str">
        <f t="shared" si="154"/>
        <v>Mar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49"/>
        <v>102.57499999999999</v>
      </c>
      <c r="P1405">
        <f t="shared" si="155"/>
        <v>60.606060606060609</v>
      </c>
      <c r="Q1405" t="str">
        <f t="shared" si="150"/>
        <v>music</v>
      </c>
      <c r="R1405" t="str">
        <f t="shared" si="151"/>
        <v>rock</v>
      </c>
      <c r="S1405" s="12">
        <f t="shared" si="152"/>
        <v>41451.062905092593</v>
      </c>
      <c r="T1405" s="12">
        <f t="shared" si="153"/>
        <v>41481.062905092593</v>
      </c>
      <c r="U1405" s="14" t="str">
        <f t="shared" si="154"/>
        <v>Jun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49"/>
        <v>1.6620689655172414</v>
      </c>
      <c r="P1406">
        <f t="shared" si="155"/>
        <v>2900</v>
      </c>
      <c r="Q1406" t="str">
        <f t="shared" si="150"/>
        <v>publishing</v>
      </c>
      <c r="R1406" t="str">
        <f t="shared" si="151"/>
        <v>translations</v>
      </c>
      <c r="S1406" s="12">
        <f t="shared" si="152"/>
        <v>42032.510243055556</v>
      </c>
      <c r="T1406" s="12">
        <f t="shared" si="153"/>
        <v>42057.510243055556</v>
      </c>
      <c r="U1406" s="14" t="str">
        <f t="shared" si="154"/>
        <v>Jan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49"/>
        <v>0.42</v>
      </c>
      <c r="P1407">
        <f t="shared" si="155"/>
        <v>1470.5882352941176</v>
      </c>
      <c r="Q1407" t="str">
        <f t="shared" si="150"/>
        <v>publishing</v>
      </c>
      <c r="R1407" t="str">
        <f t="shared" si="151"/>
        <v>translations</v>
      </c>
      <c r="S1407" s="12">
        <f t="shared" si="152"/>
        <v>41941.680567129632</v>
      </c>
      <c r="T1407" s="12">
        <f t="shared" si="153"/>
        <v>41971.722233796296</v>
      </c>
      <c r="U1407" s="14" t="str">
        <f t="shared" si="154"/>
        <v>Oct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49"/>
        <v>0.125</v>
      </c>
      <c r="P1408">
        <f t="shared" si="155"/>
        <v>4000</v>
      </c>
      <c r="Q1408" t="str">
        <f t="shared" si="150"/>
        <v>publishing</v>
      </c>
      <c r="R1408" t="str">
        <f t="shared" si="151"/>
        <v>translations</v>
      </c>
      <c r="S1408" s="12">
        <f t="shared" si="152"/>
        <v>42297.432951388888</v>
      </c>
      <c r="T1408" s="12">
        <f t="shared" si="153"/>
        <v>42350.416666666672</v>
      </c>
      <c r="U1408" s="14" t="str">
        <f t="shared" si="154"/>
        <v>Oct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49"/>
        <v>0.5</v>
      </c>
      <c r="P1409">
        <f t="shared" si="155"/>
        <v>1500</v>
      </c>
      <c r="Q1409" t="str">
        <f t="shared" si="150"/>
        <v>publishing</v>
      </c>
      <c r="R1409" t="str">
        <f t="shared" si="151"/>
        <v>translations</v>
      </c>
      <c r="S1409" s="12">
        <f t="shared" si="152"/>
        <v>41838.536782407406</v>
      </c>
      <c r="T1409" s="12">
        <f t="shared" si="153"/>
        <v>41863.536782407406</v>
      </c>
      <c r="U1409" s="14" t="str">
        <f t="shared" si="154"/>
        <v>Jul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49"/>
        <v>7.1999999999999993</v>
      </c>
      <c r="P1410">
        <f t="shared" si="155"/>
        <v>166.66666666666666</v>
      </c>
      <c r="Q1410" t="str">
        <f t="shared" si="150"/>
        <v>publishing</v>
      </c>
      <c r="R1410" t="str">
        <f t="shared" si="151"/>
        <v>translations</v>
      </c>
      <c r="S1410" s="12">
        <f t="shared" si="152"/>
        <v>42291.872175925921</v>
      </c>
      <c r="T1410" s="12">
        <f t="shared" si="153"/>
        <v>42321.913842592592</v>
      </c>
      <c r="U1410" s="14" t="str">
        <f t="shared" si="154"/>
        <v>Oct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56">E1411/D1411 * 100</f>
        <v>0</v>
      </c>
      <c r="P1411" t="e">
        <f t="shared" si="155"/>
        <v>#DIV/0!</v>
      </c>
      <c r="Q1411" t="str">
        <f t="shared" ref="Q1411:Q1474" si="157">LEFT(N1411,FIND("/",N1411) -1)</f>
        <v>publishing</v>
      </c>
      <c r="R1411" t="str">
        <f t="shared" ref="R1411:R1474" si="158">RIGHT(N1411,LEN(N1411)-FIND("/",N1411))</f>
        <v>translations</v>
      </c>
      <c r="S1411" s="12">
        <f t="shared" ref="S1411:U1474" si="159">(((J1411/60)/60)/24)+DATE(1970,1,1)</f>
        <v>41945.133506944447</v>
      </c>
      <c r="T1411" s="12">
        <f t="shared" ref="T1411:V1474" si="160">(((I1411/60)/60)/24)+DATE(1970,1,1)</f>
        <v>42005.175173611111</v>
      </c>
      <c r="U1411" s="14" t="str">
        <f t="shared" ref="U1411:U1474" si="161">TEXT(S1411, "mmm")</f>
        <v>Nov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56"/>
        <v>1.6666666666666666E-2</v>
      </c>
      <c r="P1412">
        <f t="shared" si="155"/>
        <v>6000</v>
      </c>
      <c r="Q1412" t="str">
        <f t="shared" si="157"/>
        <v>publishing</v>
      </c>
      <c r="R1412" t="str">
        <f t="shared" si="158"/>
        <v>translations</v>
      </c>
      <c r="S1412" s="12">
        <f t="shared" si="159"/>
        <v>42479.318518518514</v>
      </c>
      <c r="T1412" s="12">
        <f t="shared" si="160"/>
        <v>42524.318518518514</v>
      </c>
      <c r="U1412" s="14" t="str">
        <f t="shared" si="161"/>
        <v>Apr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56"/>
        <v>0.23333333333333336</v>
      </c>
      <c r="P1413">
        <f t="shared" si="155"/>
        <v>1000</v>
      </c>
      <c r="Q1413" t="str">
        <f t="shared" si="157"/>
        <v>publishing</v>
      </c>
      <c r="R1413" t="str">
        <f t="shared" si="158"/>
        <v>translations</v>
      </c>
      <c r="S1413" s="12">
        <f t="shared" si="159"/>
        <v>42013.059027777781</v>
      </c>
      <c r="T1413" s="12">
        <f t="shared" si="160"/>
        <v>42041.059027777781</v>
      </c>
      <c r="U1413" s="14" t="str">
        <f t="shared" si="161"/>
        <v>Jan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56"/>
        <v>4.5714285714285712</v>
      </c>
      <c r="P1414">
        <f t="shared" si="155"/>
        <v>538.46153846153845</v>
      </c>
      <c r="Q1414" t="str">
        <f t="shared" si="157"/>
        <v>publishing</v>
      </c>
      <c r="R1414" t="str">
        <f t="shared" si="158"/>
        <v>translations</v>
      </c>
      <c r="S1414" s="12">
        <f t="shared" si="159"/>
        <v>41947.063645833332</v>
      </c>
      <c r="T1414" s="12">
        <f t="shared" si="160"/>
        <v>41977.063645833332</v>
      </c>
      <c r="U1414" s="14" t="str">
        <f t="shared" si="161"/>
        <v>Nov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56"/>
        <v>5</v>
      </c>
      <c r="P1415">
        <f t="shared" si="155"/>
        <v>2000</v>
      </c>
      <c r="Q1415" t="str">
        <f t="shared" si="157"/>
        <v>publishing</v>
      </c>
      <c r="R1415" t="str">
        <f t="shared" si="158"/>
        <v>translations</v>
      </c>
      <c r="S1415" s="12">
        <f t="shared" si="159"/>
        <v>42360.437152777777</v>
      </c>
      <c r="T1415" s="12">
        <f t="shared" si="160"/>
        <v>42420.437152777777</v>
      </c>
      <c r="U1415" s="14" t="str">
        <f t="shared" si="161"/>
        <v>Dec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56"/>
        <v>0.2</v>
      </c>
      <c r="P1416">
        <f t="shared" si="155"/>
        <v>500</v>
      </c>
      <c r="Q1416" t="str">
        <f t="shared" si="157"/>
        <v>publishing</v>
      </c>
      <c r="R1416" t="str">
        <f t="shared" si="158"/>
        <v>translations</v>
      </c>
      <c r="S1416" s="12">
        <f t="shared" si="159"/>
        <v>42708.25309027778</v>
      </c>
      <c r="T1416" s="12">
        <f t="shared" si="160"/>
        <v>42738.25309027778</v>
      </c>
      <c r="U1416" s="14" t="str">
        <f t="shared" si="161"/>
        <v>Dec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56"/>
        <v>18.181818181818183</v>
      </c>
      <c r="P1417">
        <f t="shared" si="155"/>
        <v>488.88888888888891</v>
      </c>
      <c r="Q1417" t="str">
        <f t="shared" si="157"/>
        <v>publishing</v>
      </c>
      <c r="R1417" t="str">
        <f t="shared" si="158"/>
        <v>translations</v>
      </c>
      <c r="S1417" s="12">
        <f t="shared" si="159"/>
        <v>42192.675821759258</v>
      </c>
      <c r="T1417" s="12">
        <f t="shared" si="160"/>
        <v>42232.675821759258</v>
      </c>
      <c r="U1417" s="14" t="str">
        <f t="shared" si="161"/>
        <v>Jul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56"/>
        <v>0</v>
      </c>
      <c r="P1418" t="e">
        <f t="shared" si="155"/>
        <v>#DIV/0!</v>
      </c>
      <c r="Q1418" t="str">
        <f t="shared" si="157"/>
        <v>publishing</v>
      </c>
      <c r="R1418" t="str">
        <f t="shared" si="158"/>
        <v>translations</v>
      </c>
      <c r="S1418" s="12">
        <f t="shared" si="159"/>
        <v>42299.926145833335</v>
      </c>
      <c r="T1418" s="12">
        <f t="shared" si="160"/>
        <v>42329.967812499999</v>
      </c>
      <c r="U1418" s="14" t="str">
        <f t="shared" si="161"/>
        <v>Oct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56"/>
        <v>1.2222222222222223</v>
      </c>
      <c r="P1419">
        <f t="shared" si="155"/>
        <v>2250</v>
      </c>
      <c r="Q1419" t="str">
        <f t="shared" si="157"/>
        <v>publishing</v>
      </c>
      <c r="R1419" t="str">
        <f t="shared" si="158"/>
        <v>translations</v>
      </c>
      <c r="S1419" s="12">
        <f t="shared" si="159"/>
        <v>42232.15016203704</v>
      </c>
      <c r="T1419" s="12">
        <f t="shared" si="160"/>
        <v>42262.465972222228</v>
      </c>
      <c r="U1419" s="14" t="str">
        <f t="shared" si="161"/>
        <v>Aug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56"/>
        <v>0.2</v>
      </c>
      <c r="P1420">
        <f t="shared" si="155"/>
        <v>3000</v>
      </c>
      <c r="Q1420" t="str">
        <f t="shared" si="157"/>
        <v>publishing</v>
      </c>
      <c r="R1420" t="str">
        <f t="shared" si="158"/>
        <v>translations</v>
      </c>
      <c r="S1420" s="12">
        <f t="shared" si="159"/>
        <v>42395.456412037034</v>
      </c>
      <c r="T1420" s="12">
        <f t="shared" si="160"/>
        <v>42425.456412037034</v>
      </c>
      <c r="U1420" s="14" t="str">
        <f t="shared" si="161"/>
        <v>Jan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56"/>
        <v>7.0634920634920633</v>
      </c>
      <c r="P1421">
        <f t="shared" si="155"/>
        <v>630</v>
      </c>
      <c r="Q1421" t="str">
        <f t="shared" si="157"/>
        <v>publishing</v>
      </c>
      <c r="R1421" t="str">
        <f t="shared" si="158"/>
        <v>translations</v>
      </c>
      <c r="S1421" s="12">
        <f t="shared" si="159"/>
        <v>42622.456238425926</v>
      </c>
      <c r="T1421" s="12">
        <f t="shared" si="160"/>
        <v>42652.456238425926</v>
      </c>
      <c r="U1421" s="14" t="str">
        <f t="shared" si="161"/>
        <v>Sep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56"/>
        <v>2.7272727272727271</v>
      </c>
      <c r="P1422">
        <f t="shared" si="155"/>
        <v>36.666666666666664</v>
      </c>
      <c r="Q1422" t="str">
        <f t="shared" si="157"/>
        <v>publishing</v>
      </c>
      <c r="R1422" t="str">
        <f t="shared" si="158"/>
        <v>translations</v>
      </c>
      <c r="S1422" s="12">
        <f t="shared" si="159"/>
        <v>42524.667662037042</v>
      </c>
      <c r="T1422" s="12">
        <f t="shared" si="160"/>
        <v>42549.667662037042</v>
      </c>
      <c r="U1422" s="14" t="str">
        <f t="shared" si="161"/>
        <v>Jun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56"/>
        <v>0.1</v>
      </c>
      <c r="P1423">
        <f t="shared" si="155"/>
        <v>100000</v>
      </c>
      <c r="Q1423" t="str">
        <f t="shared" si="157"/>
        <v>publishing</v>
      </c>
      <c r="R1423" t="str">
        <f t="shared" si="158"/>
        <v>translations</v>
      </c>
      <c r="S1423" s="12">
        <f t="shared" si="159"/>
        <v>42013.915613425925</v>
      </c>
      <c r="T1423" s="12">
        <f t="shared" si="160"/>
        <v>42043.915613425925</v>
      </c>
      <c r="U1423" s="14" t="str">
        <f t="shared" si="161"/>
        <v>Jan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56"/>
        <v>0.104</v>
      </c>
      <c r="P1424">
        <f t="shared" si="155"/>
        <v>12500</v>
      </c>
      <c r="Q1424" t="str">
        <f t="shared" si="157"/>
        <v>publishing</v>
      </c>
      <c r="R1424" t="str">
        <f t="shared" si="158"/>
        <v>translations</v>
      </c>
      <c r="S1424" s="12">
        <f t="shared" si="159"/>
        <v>42604.239629629628</v>
      </c>
      <c r="T1424" s="12">
        <f t="shared" si="160"/>
        <v>42634.239629629628</v>
      </c>
      <c r="U1424" s="14" t="str">
        <f t="shared" si="161"/>
        <v>Aug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56"/>
        <v>0.33333333333333337</v>
      </c>
      <c r="P1425">
        <f t="shared" si="155"/>
        <v>30000</v>
      </c>
      <c r="Q1425" t="str">
        <f t="shared" si="157"/>
        <v>publishing</v>
      </c>
      <c r="R1425" t="str">
        <f t="shared" si="158"/>
        <v>translations</v>
      </c>
      <c r="S1425" s="12">
        <f t="shared" si="159"/>
        <v>42340.360312500001</v>
      </c>
      <c r="T1425" s="12">
        <f t="shared" si="160"/>
        <v>42370.360312500001</v>
      </c>
      <c r="U1425" s="14" t="str">
        <f t="shared" si="161"/>
        <v>Dec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56"/>
        <v>20.36</v>
      </c>
      <c r="P1426">
        <f t="shared" si="155"/>
        <v>535.71428571428567</v>
      </c>
      <c r="Q1426" t="str">
        <f t="shared" si="157"/>
        <v>publishing</v>
      </c>
      <c r="R1426" t="str">
        <f t="shared" si="158"/>
        <v>translations</v>
      </c>
      <c r="S1426" s="12">
        <f t="shared" si="159"/>
        <v>42676.717615740738</v>
      </c>
      <c r="T1426" s="12">
        <f t="shared" si="160"/>
        <v>42689.759282407409</v>
      </c>
      <c r="U1426" s="14" t="str">
        <f t="shared" si="161"/>
        <v>Nov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56"/>
        <v>0</v>
      </c>
      <c r="P1427" t="e">
        <f t="shared" si="155"/>
        <v>#DIV/0!</v>
      </c>
      <c r="Q1427" t="str">
        <f t="shared" si="157"/>
        <v>publishing</v>
      </c>
      <c r="R1427" t="str">
        <f t="shared" si="158"/>
        <v>translations</v>
      </c>
      <c r="S1427" s="12">
        <f t="shared" si="159"/>
        <v>42093.131469907406</v>
      </c>
      <c r="T1427" s="12">
        <f t="shared" si="160"/>
        <v>42123.131469907406</v>
      </c>
      <c r="U1427" s="14" t="str">
        <f t="shared" si="161"/>
        <v>Mar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56"/>
        <v>0</v>
      </c>
      <c r="P1428" t="e">
        <f t="shared" si="155"/>
        <v>#DIV/0!</v>
      </c>
      <c r="Q1428" t="str">
        <f t="shared" si="157"/>
        <v>publishing</v>
      </c>
      <c r="R1428" t="str">
        <f t="shared" si="158"/>
        <v>translations</v>
      </c>
      <c r="S1428" s="12">
        <f t="shared" si="159"/>
        <v>42180.390277777777</v>
      </c>
      <c r="T1428" s="12">
        <f t="shared" si="160"/>
        <v>42240.390277777777</v>
      </c>
      <c r="U1428" s="14" t="str">
        <f t="shared" si="161"/>
        <v>Jun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56"/>
        <v>8.3800000000000008</v>
      </c>
      <c r="P1429">
        <f t="shared" si="155"/>
        <v>1250</v>
      </c>
      <c r="Q1429" t="str">
        <f t="shared" si="157"/>
        <v>publishing</v>
      </c>
      <c r="R1429" t="str">
        <f t="shared" si="158"/>
        <v>translations</v>
      </c>
      <c r="S1429" s="12">
        <f t="shared" si="159"/>
        <v>42601.851678240739</v>
      </c>
      <c r="T1429" s="12">
        <f t="shared" si="160"/>
        <v>42631.851678240739</v>
      </c>
      <c r="U1429" s="14" t="str">
        <f t="shared" si="161"/>
        <v>Aug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56"/>
        <v>4.5</v>
      </c>
      <c r="P1430">
        <f t="shared" si="155"/>
        <v>333.33333333333331</v>
      </c>
      <c r="Q1430" t="str">
        <f t="shared" si="157"/>
        <v>publishing</v>
      </c>
      <c r="R1430" t="str">
        <f t="shared" si="158"/>
        <v>translations</v>
      </c>
      <c r="S1430" s="12">
        <f t="shared" si="159"/>
        <v>42432.379826388889</v>
      </c>
      <c r="T1430" s="12">
        <f t="shared" si="160"/>
        <v>42462.338159722218</v>
      </c>
      <c r="U1430" s="14" t="str">
        <f t="shared" si="161"/>
        <v>Mar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56"/>
        <v>0</v>
      </c>
      <c r="P1431" t="e">
        <f t="shared" si="155"/>
        <v>#DIV/0!</v>
      </c>
      <c r="Q1431" t="str">
        <f t="shared" si="157"/>
        <v>publishing</v>
      </c>
      <c r="R1431" t="str">
        <f t="shared" si="158"/>
        <v>translations</v>
      </c>
      <c r="S1431" s="12">
        <f t="shared" si="159"/>
        <v>42074.060671296291</v>
      </c>
      <c r="T1431" s="12">
        <f t="shared" si="160"/>
        <v>42104.060671296291</v>
      </c>
      <c r="U1431" s="14" t="str">
        <f t="shared" si="161"/>
        <v>Mar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56"/>
        <v>8.06</v>
      </c>
      <c r="P1432">
        <f t="shared" si="155"/>
        <v>1000</v>
      </c>
      <c r="Q1432" t="str">
        <f t="shared" si="157"/>
        <v>publishing</v>
      </c>
      <c r="R1432" t="str">
        <f t="shared" si="158"/>
        <v>translations</v>
      </c>
      <c r="S1432" s="12">
        <f t="shared" si="159"/>
        <v>41961.813518518517</v>
      </c>
      <c r="T1432" s="12">
        <f t="shared" si="160"/>
        <v>41992.813518518517</v>
      </c>
      <c r="U1432" s="14" t="str">
        <f t="shared" si="161"/>
        <v>Nov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56"/>
        <v>31.94705882352941</v>
      </c>
      <c r="P1433">
        <f t="shared" si="155"/>
        <v>361.70212765957444</v>
      </c>
      <c r="Q1433" t="str">
        <f t="shared" si="157"/>
        <v>publishing</v>
      </c>
      <c r="R1433" t="str">
        <f t="shared" si="158"/>
        <v>translations</v>
      </c>
      <c r="S1433" s="12">
        <f t="shared" si="159"/>
        <v>42304.210833333331</v>
      </c>
      <c r="T1433" s="12">
        <f t="shared" si="160"/>
        <v>42334.252500000002</v>
      </c>
      <c r="U1433" s="14" t="str">
        <f t="shared" si="161"/>
        <v>Oct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56"/>
        <v>0</v>
      </c>
      <c r="P1434" t="e">
        <f t="shared" si="155"/>
        <v>#DIV/0!</v>
      </c>
      <c r="Q1434" t="str">
        <f t="shared" si="157"/>
        <v>publishing</v>
      </c>
      <c r="R1434" t="str">
        <f t="shared" si="158"/>
        <v>translations</v>
      </c>
      <c r="S1434" s="12">
        <f t="shared" si="159"/>
        <v>42175.780416666668</v>
      </c>
      <c r="T1434" s="12">
        <f t="shared" si="160"/>
        <v>42205.780416666668</v>
      </c>
      <c r="U1434" s="14" t="str">
        <f t="shared" si="161"/>
        <v>Jun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56"/>
        <v>6.708333333333333</v>
      </c>
      <c r="P1435">
        <f t="shared" si="155"/>
        <v>1200</v>
      </c>
      <c r="Q1435" t="str">
        <f t="shared" si="157"/>
        <v>publishing</v>
      </c>
      <c r="R1435" t="str">
        <f t="shared" si="158"/>
        <v>translations</v>
      </c>
      <c r="S1435" s="12">
        <f t="shared" si="159"/>
        <v>42673.625868055555</v>
      </c>
      <c r="T1435" s="12">
        <f t="shared" si="160"/>
        <v>42714.458333333328</v>
      </c>
      <c r="U1435" s="14" t="str">
        <f t="shared" si="161"/>
        <v>Oct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56"/>
        <v>9.9878048780487809</v>
      </c>
      <c r="P1436">
        <f t="shared" si="155"/>
        <v>7454.545454545455</v>
      </c>
      <c r="Q1436" t="str">
        <f t="shared" si="157"/>
        <v>publishing</v>
      </c>
      <c r="R1436" t="str">
        <f t="shared" si="158"/>
        <v>translations</v>
      </c>
      <c r="S1436" s="12">
        <f t="shared" si="159"/>
        <v>42142.767106481479</v>
      </c>
      <c r="T1436" s="12">
        <f t="shared" si="160"/>
        <v>42163.625</v>
      </c>
      <c r="U1436" s="14" t="str">
        <f t="shared" si="161"/>
        <v>May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56"/>
        <v>0.1</v>
      </c>
      <c r="P1437">
        <f t="shared" si="155"/>
        <v>7500</v>
      </c>
      <c r="Q1437" t="str">
        <f t="shared" si="157"/>
        <v>publishing</v>
      </c>
      <c r="R1437" t="str">
        <f t="shared" si="158"/>
        <v>translations</v>
      </c>
      <c r="S1437" s="12">
        <f t="shared" si="159"/>
        <v>42258.780324074076</v>
      </c>
      <c r="T1437" s="12">
        <f t="shared" si="160"/>
        <v>42288.780324074076</v>
      </c>
      <c r="U1437" s="14" t="str">
        <f t="shared" si="161"/>
        <v>Sep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56"/>
        <v>0.77</v>
      </c>
      <c r="P1438">
        <f t="shared" si="155"/>
        <v>5000</v>
      </c>
      <c r="Q1438" t="str">
        <f t="shared" si="157"/>
        <v>publishing</v>
      </c>
      <c r="R1438" t="str">
        <f t="shared" si="158"/>
        <v>translations</v>
      </c>
      <c r="S1438" s="12">
        <f t="shared" si="159"/>
        <v>42391.35019675926</v>
      </c>
      <c r="T1438" s="12">
        <f t="shared" si="160"/>
        <v>42421.35019675926</v>
      </c>
      <c r="U1438" s="14" t="str">
        <f t="shared" si="161"/>
        <v>Jan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56"/>
        <v>26.900000000000002</v>
      </c>
      <c r="P1439">
        <f t="shared" si="155"/>
        <v>136.36363636363637</v>
      </c>
      <c r="Q1439" t="str">
        <f t="shared" si="157"/>
        <v>publishing</v>
      </c>
      <c r="R1439" t="str">
        <f t="shared" si="158"/>
        <v>translations</v>
      </c>
      <c r="S1439" s="12">
        <f t="shared" si="159"/>
        <v>41796.531701388885</v>
      </c>
      <c r="T1439" s="12">
        <f t="shared" si="160"/>
        <v>41833.207638888889</v>
      </c>
      <c r="U1439" s="14" t="str">
        <f t="shared" si="161"/>
        <v>Jun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56"/>
        <v>3</v>
      </c>
      <c r="P1440">
        <f t="shared" si="155"/>
        <v>2500</v>
      </c>
      <c r="Q1440" t="str">
        <f t="shared" si="157"/>
        <v>publishing</v>
      </c>
      <c r="R1440" t="str">
        <f t="shared" si="158"/>
        <v>translations</v>
      </c>
      <c r="S1440" s="12">
        <f t="shared" si="159"/>
        <v>42457.871516203704</v>
      </c>
      <c r="T1440" s="12">
        <f t="shared" si="160"/>
        <v>42487.579861111109</v>
      </c>
      <c r="U1440" s="14" t="str">
        <f t="shared" si="161"/>
        <v>Mar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56"/>
        <v>6.6055045871559637</v>
      </c>
      <c r="P1441">
        <f t="shared" si="155"/>
        <v>454.16666666666669</v>
      </c>
      <c r="Q1441" t="str">
        <f t="shared" si="157"/>
        <v>publishing</v>
      </c>
      <c r="R1441" t="str">
        <f t="shared" si="158"/>
        <v>translations</v>
      </c>
      <c r="S1441" s="12">
        <f t="shared" si="159"/>
        <v>42040.829872685179</v>
      </c>
      <c r="T1441" s="12">
        <f t="shared" si="160"/>
        <v>42070.829872685179</v>
      </c>
      <c r="U1441" s="14" t="str">
        <f t="shared" si="161"/>
        <v>Feb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56"/>
        <v>7.6923076923076927E-3</v>
      </c>
      <c r="P1442">
        <f t="shared" si="155"/>
        <v>13000</v>
      </c>
      <c r="Q1442" t="str">
        <f t="shared" si="157"/>
        <v>publishing</v>
      </c>
      <c r="R1442" t="str">
        <f t="shared" si="158"/>
        <v>translations</v>
      </c>
      <c r="S1442" s="12">
        <f t="shared" si="159"/>
        <v>42486.748414351852</v>
      </c>
      <c r="T1442" s="12">
        <f t="shared" si="160"/>
        <v>42516.748414351852</v>
      </c>
      <c r="U1442" s="14" t="str">
        <f t="shared" si="161"/>
        <v>Apr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56"/>
        <v>1.1222222222222222</v>
      </c>
      <c r="P1443">
        <f t="shared" si="155"/>
        <v>60000</v>
      </c>
      <c r="Q1443" t="str">
        <f t="shared" si="157"/>
        <v>publishing</v>
      </c>
      <c r="R1443" t="str">
        <f t="shared" si="158"/>
        <v>translations</v>
      </c>
      <c r="S1443" s="12">
        <f t="shared" si="159"/>
        <v>42198.765844907408</v>
      </c>
      <c r="T1443" s="12">
        <f t="shared" si="160"/>
        <v>42258.765844907408</v>
      </c>
      <c r="U1443" s="14" t="str">
        <f t="shared" si="161"/>
        <v>Jul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56"/>
        <v>0</v>
      </c>
      <c r="P1444" t="e">
        <f t="shared" si="155"/>
        <v>#DIV/0!</v>
      </c>
      <c r="Q1444" t="str">
        <f t="shared" si="157"/>
        <v>publishing</v>
      </c>
      <c r="R1444" t="str">
        <f t="shared" si="158"/>
        <v>translations</v>
      </c>
      <c r="S1444" s="12">
        <f t="shared" si="159"/>
        <v>42485.64534722222</v>
      </c>
      <c r="T1444" s="12">
        <f t="shared" si="160"/>
        <v>42515.64534722222</v>
      </c>
      <c r="U1444" s="14" t="str">
        <f t="shared" si="161"/>
        <v>Apr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56"/>
        <v>0</v>
      </c>
      <c r="P1445" t="e">
        <f t="shared" si="155"/>
        <v>#DIV/0!</v>
      </c>
      <c r="Q1445" t="str">
        <f t="shared" si="157"/>
        <v>publishing</v>
      </c>
      <c r="R1445" t="str">
        <f t="shared" si="158"/>
        <v>translations</v>
      </c>
      <c r="S1445" s="12">
        <f t="shared" si="159"/>
        <v>42707.926030092596</v>
      </c>
      <c r="T1445" s="12">
        <f t="shared" si="160"/>
        <v>42737.926030092596</v>
      </c>
      <c r="U1445" s="14" t="str">
        <f t="shared" si="161"/>
        <v>Dec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56"/>
        <v>0</v>
      </c>
      <c r="P1446" t="e">
        <f t="shared" si="155"/>
        <v>#DIV/0!</v>
      </c>
      <c r="Q1446" t="str">
        <f t="shared" si="157"/>
        <v>publishing</v>
      </c>
      <c r="R1446" t="str">
        <f t="shared" si="158"/>
        <v>translations</v>
      </c>
      <c r="S1446" s="12">
        <f t="shared" si="159"/>
        <v>42199.873402777783</v>
      </c>
      <c r="T1446" s="12">
        <f t="shared" si="160"/>
        <v>42259.873402777783</v>
      </c>
      <c r="U1446" s="14" t="str">
        <f t="shared" si="161"/>
        <v>Jul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56"/>
        <v>0</v>
      </c>
      <c r="P1447" t="e">
        <f t="shared" si="155"/>
        <v>#DIV/0!</v>
      </c>
      <c r="Q1447" t="str">
        <f t="shared" si="157"/>
        <v>publishing</v>
      </c>
      <c r="R1447" t="str">
        <f t="shared" si="158"/>
        <v>translations</v>
      </c>
      <c r="S1447" s="12">
        <f t="shared" si="159"/>
        <v>42139.542303240742</v>
      </c>
      <c r="T1447" s="12">
        <f t="shared" si="160"/>
        <v>42169.542303240742</v>
      </c>
      <c r="U1447" s="14" t="str">
        <f t="shared" si="161"/>
        <v>May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56"/>
        <v>0</v>
      </c>
      <c r="P1448" t="e">
        <f t="shared" ref="P1448:P1511" si="162">D1448 / L1448</f>
        <v>#DIV/0!</v>
      </c>
      <c r="Q1448" t="str">
        <f t="shared" si="157"/>
        <v>publishing</v>
      </c>
      <c r="R1448" t="str">
        <f t="shared" si="158"/>
        <v>translations</v>
      </c>
      <c r="S1448" s="12">
        <f t="shared" si="159"/>
        <v>42461.447662037041</v>
      </c>
      <c r="T1448" s="12">
        <f t="shared" si="160"/>
        <v>42481.447662037041</v>
      </c>
      <c r="U1448" s="14" t="str">
        <f t="shared" si="161"/>
        <v>Apr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56"/>
        <v>1.4999999999999999E-2</v>
      </c>
      <c r="P1449">
        <f t="shared" si="162"/>
        <v>166666.66666666666</v>
      </c>
      <c r="Q1449" t="str">
        <f t="shared" si="157"/>
        <v>publishing</v>
      </c>
      <c r="R1449" t="str">
        <f t="shared" si="158"/>
        <v>translations</v>
      </c>
      <c r="S1449" s="12">
        <f t="shared" si="159"/>
        <v>42529.730717592596</v>
      </c>
      <c r="T1449" s="12">
        <f t="shared" si="160"/>
        <v>42559.730717592596</v>
      </c>
      <c r="U1449" s="14" t="str">
        <f t="shared" si="161"/>
        <v>Jun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56"/>
        <v>0</v>
      </c>
      <c r="P1450" t="e">
        <f t="shared" si="162"/>
        <v>#DIV/0!</v>
      </c>
      <c r="Q1450" t="str">
        <f t="shared" si="157"/>
        <v>publishing</v>
      </c>
      <c r="R1450" t="str">
        <f t="shared" si="158"/>
        <v>translations</v>
      </c>
      <c r="S1450" s="12">
        <f t="shared" si="159"/>
        <v>42115.936550925922</v>
      </c>
      <c r="T1450" s="12">
        <f t="shared" si="160"/>
        <v>42146.225694444445</v>
      </c>
      <c r="U1450" s="14" t="str">
        <f t="shared" si="161"/>
        <v>Apr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56"/>
        <v>0</v>
      </c>
      <c r="P1451" t="e">
        <f t="shared" si="162"/>
        <v>#DIV/0!</v>
      </c>
      <c r="Q1451" t="str">
        <f t="shared" si="157"/>
        <v>publishing</v>
      </c>
      <c r="R1451" t="str">
        <f t="shared" si="158"/>
        <v>translations</v>
      </c>
      <c r="S1451" s="12">
        <f t="shared" si="159"/>
        <v>42086.811400462961</v>
      </c>
      <c r="T1451" s="12">
        <f t="shared" si="160"/>
        <v>42134.811400462961</v>
      </c>
      <c r="U1451" s="14" t="str">
        <f t="shared" si="161"/>
        <v>Mar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56"/>
        <v>1E-3</v>
      </c>
      <c r="P1452">
        <f t="shared" si="162"/>
        <v>100000</v>
      </c>
      <c r="Q1452" t="str">
        <f t="shared" si="157"/>
        <v>publishing</v>
      </c>
      <c r="R1452" t="str">
        <f t="shared" si="158"/>
        <v>translations</v>
      </c>
      <c r="S1452" s="12">
        <f t="shared" si="159"/>
        <v>42390.171261574069</v>
      </c>
      <c r="T1452" s="12">
        <f t="shared" si="160"/>
        <v>42420.171261574069</v>
      </c>
      <c r="U1452" s="14" t="str">
        <f t="shared" si="161"/>
        <v>Jan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56"/>
        <v>1.0554089709762533E-2</v>
      </c>
      <c r="P1453">
        <f t="shared" si="162"/>
        <v>9475</v>
      </c>
      <c r="Q1453" t="str">
        <f t="shared" si="157"/>
        <v>publishing</v>
      </c>
      <c r="R1453" t="str">
        <f t="shared" si="158"/>
        <v>translations</v>
      </c>
      <c r="S1453" s="12">
        <f t="shared" si="159"/>
        <v>41931.959016203706</v>
      </c>
      <c r="T1453" s="12">
        <f t="shared" si="160"/>
        <v>41962.00068287037</v>
      </c>
      <c r="U1453" s="14" t="str">
        <f t="shared" si="161"/>
        <v>Oct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56"/>
        <v>0</v>
      </c>
      <c r="P1454" t="e">
        <f t="shared" si="162"/>
        <v>#DIV/0!</v>
      </c>
      <c r="Q1454" t="str">
        <f t="shared" si="157"/>
        <v>publishing</v>
      </c>
      <c r="R1454" t="str">
        <f t="shared" si="158"/>
        <v>translations</v>
      </c>
      <c r="S1454" s="12">
        <f t="shared" si="159"/>
        <v>41818.703275462962</v>
      </c>
      <c r="T1454" s="12">
        <f t="shared" si="160"/>
        <v>41848.703275462962</v>
      </c>
      <c r="U1454" s="14" t="str">
        <f t="shared" si="161"/>
        <v>Jun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56"/>
        <v>0</v>
      </c>
      <c r="P1455" t="e">
        <f t="shared" si="162"/>
        <v>#DIV/0!</v>
      </c>
      <c r="Q1455" t="str">
        <f t="shared" si="157"/>
        <v>publishing</v>
      </c>
      <c r="R1455" t="str">
        <f t="shared" si="158"/>
        <v>translations</v>
      </c>
      <c r="S1455" s="12">
        <f t="shared" si="159"/>
        <v>42795.696145833332</v>
      </c>
      <c r="T1455" s="12">
        <f t="shared" si="160"/>
        <v>42840.654479166667</v>
      </c>
      <c r="U1455" s="14" t="str">
        <f t="shared" si="161"/>
        <v>Mar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56"/>
        <v>0.85714285714285721</v>
      </c>
      <c r="P1456">
        <f t="shared" si="162"/>
        <v>1750</v>
      </c>
      <c r="Q1456" t="str">
        <f t="shared" si="157"/>
        <v>publishing</v>
      </c>
      <c r="R1456" t="str">
        <f t="shared" si="158"/>
        <v>translations</v>
      </c>
      <c r="S1456" s="12">
        <f t="shared" si="159"/>
        <v>42463.866666666669</v>
      </c>
      <c r="T1456" s="12">
        <f t="shared" si="160"/>
        <v>42484.915972222225</v>
      </c>
      <c r="U1456" s="14" t="str">
        <f t="shared" si="161"/>
        <v>Apr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56"/>
        <v>10.5</v>
      </c>
      <c r="P1457">
        <f t="shared" si="162"/>
        <v>2142.8571428571427</v>
      </c>
      <c r="Q1457" t="str">
        <f t="shared" si="157"/>
        <v>publishing</v>
      </c>
      <c r="R1457" t="str">
        <f t="shared" si="158"/>
        <v>translations</v>
      </c>
      <c r="S1457" s="12">
        <f t="shared" si="159"/>
        <v>41832.672685185185</v>
      </c>
      <c r="T1457" s="12">
        <f t="shared" si="160"/>
        <v>41887.568749999999</v>
      </c>
      <c r="U1457" s="14" t="str">
        <f t="shared" si="161"/>
        <v>Jul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56"/>
        <v>2.9000000000000004</v>
      </c>
      <c r="P1458">
        <f t="shared" si="162"/>
        <v>1666.6666666666667</v>
      </c>
      <c r="Q1458" t="str">
        <f t="shared" si="157"/>
        <v>publishing</v>
      </c>
      <c r="R1458" t="str">
        <f t="shared" si="158"/>
        <v>translations</v>
      </c>
      <c r="S1458" s="12">
        <f t="shared" si="159"/>
        <v>42708.668576388889</v>
      </c>
      <c r="T1458" s="12">
        <f t="shared" si="160"/>
        <v>42738.668576388889</v>
      </c>
      <c r="U1458" s="14" t="str">
        <f t="shared" si="161"/>
        <v>Dec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56"/>
        <v>0</v>
      </c>
      <c r="P1459" t="e">
        <f t="shared" si="162"/>
        <v>#DIV/0!</v>
      </c>
      <c r="Q1459" t="str">
        <f t="shared" si="157"/>
        <v>publishing</v>
      </c>
      <c r="R1459" t="str">
        <f t="shared" si="158"/>
        <v>translations</v>
      </c>
      <c r="S1459" s="12">
        <f t="shared" si="159"/>
        <v>42289.89634259259</v>
      </c>
      <c r="T1459" s="12">
        <f t="shared" si="160"/>
        <v>42319.938009259262</v>
      </c>
      <c r="U1459" s="14" t="str">
        <f t="shared" si="161"/>
        <v>Oct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56"/>
        <v>0</v>
      </c>
      <c r="P1460" t="e">
        <f t="shared" si="162"/>
        <v>#DIV/0!</v>
      </c>
      <c r="Q1460" t="str">
        <f t="shared" si="157"/>
        <v>publishing</v>
      </c>
      <c r="R1460" t="str">
        <f t="shared" si="158"/>
        <v>translations</v>
      </c>
      <c r="S1460" s="12">
        <f t="shared" si="159"/>
        <v>41831.705555555556</v>
      </c>
      <c r="T1460" s="12">
        <f t="shared" si="160"/>
        <v>41862.166666666664</v>
      </c>
      <c r="U1460" s="14" t="str">
        <f t="shared" si="161"/>
        <v>Jul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56"/>
        <v>0</v>
      </c>
      <c r="P1461" t="e">
        <f t="shared" si="162"/>
        <v>#DIV/0!</v>
      </c>
      <c r="Q1461" t="str">
        <f t="shared" si="157"/>
        <v>publishing</v>
      </c>
      <c r="R1461" t="str">
        <f t="shared" si="158"/>
        <v>translations</v>
      </c>
      <c r="S1461" s="12">
        <f t="shared" si="159"/>
        <v>42312.204814814817</v>
      </c>
      <c r="T1461" s="12">
        <f t="shared" si="160"/>
        <v>42340.725694444445</v>
      </c>
      <c r="U1461" s="14" t="str">
        <f t="shared" si="161"/>
        <v>Nov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56"/>
        <v>0</v>
      </c>
      <c r="P1462" t="e">
        <f t="shared" si="162"/>
        <v>#DIV/0!</v>
      </c>
      <c r="Q1462" t="str">
        <f t="shared" si="157"/>
        <v>publishing</v>
      </c>
      <c r="R1462" t="str">
        <f t="shared" si="158"/>
        <v>translations</v>
      </c>
      <c r="S1462" s="12">
        <f t="shared" si="159"/>
        <v>41915.896967592591</v>
      </c>
      <c r="T1462" s="12">
        <f t="shared" si="160"/>
        <v>41973.989583333328</v>
      </c>
      <c r="U1462" s="14" t="str">
        <f t="shared" si="161"/>
        <v>Oct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56"/>
        <v>101.24459999999999</v>
      </c>
      <c r="P1463">
        <f t="shared" si="162"/>
        <v>44.117647058823529</v>
      </c>
      <c r="Q1463" t="str">
        <f t="shared" si="157"/>
        <v>publishing</v>
      </c>
      <c r="R1463" t="str">
        <f t="shared" si="158"/>
        <v>radio &amp; podcasts</v>
      </c>
      <c r="S1463" s="12">
        <f t="shared" si="159"/>
        <v>41899.645300925928</v>
      </c>
      <c r="T1463" s="12">
        <f t="shared" si="160"/>
        <v>41933</v>
      </c>
      <c r="U1463" s="14" t="str">
        <f t="shared" si="161"/>
        <v>Sep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56"/>
        <v>108.5175</v>
      </c>
      <c r="P1464">
        <f t="shared" si="162"/>
        <v>26.666666666666668</v>
      </c>
      <c r="Q1464" t="str">
        <f t="shared" si="157"/>
        <v>publishing</v>
      </c>
      <c r="R1464" t="str">
        <f t="shared" si="158"/>
        <v>radio &amp; podcasts</v>
      </c>
      <c r="S1464" s="12">
        <f t="shared" si="159"/>
        <v>41344.662858796299</v>
      </c>
      <c r="T1464" s="12">
        <f t="shared" si="160"/>
        <v>41374.662858796299</v>
      </c>
      <c r="U1464" s="14" t="str">
        <f t="shared" si="161"/>
        <v>Mar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56"/>
        <v>147.66666666666666</v>
      </c>
      <c r="P1465">
        <f t="shared" si="162"/>
        <v>24</v>
      </c>
      <c r="Q1465" t="str">
        <f t="shared" si="157"/>
        <v>publishing</v>
      </c>
      <c r="R1465" t="str">
        <f t="shared" si="158"/>
        <v>radio &amp; podcasts</v>
      </c>
      <c r="S1465" s="12">
        <f t="shared" si="159"/>
        <v>41326.911319444444</v>
      </c>
      <c r="T1465" s="12">
        <f t="shared" si="160"/>
        <v>41371.869652777779</v>
      </c>
      <c r="U1465" s="14" t="str">
        <f t="shared" si="161"/>
        <v>Feb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56"/>
        <v>163.19999999999999</v>
      </c>
      <c r="P1466">
        <f t="shared" si="162"/>
        <v>21.367521367521366</v>
      </c>
      <c r="Q1466" t="str">
        <f t="shared" si="157"/>
        <v>publishing</v>
      </c>
      <c r="R1466" t="str">
        <f t="shared" si="158"/>
        <v>radio &amp; podcasts</v>
      </c>
      <c r="S1466" s="12">
        <f t="shared" si="159"/>
        <v>41291.661550925928</v>
      </c>
      <c r="T1466" s="12">
        <f t="shared" si="160"/>
        <v>41321.661550925928</v>
      </c>
      <c r="U1466" s="14" t="str">
        <f t="shared" si="161"/>
        <v>Jan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56"/>
        <v>456.41449999999998</v>
      </c>
      <c r="P1467">
        <f t="shared" si="162"/>
        <v>11.529592621060722</v>
      </c>
      <c r="Q1467" t="str">
        <f t="shared" si="157"/>
        <v>publishing</v>
      </c>
      <c r="R1467" t="str">
        <f t="shared" si="158"/>
        <v>radio &amp; podcasts</v>
      </c>
      <c r="S1467" s="12">
        <f t="shared" si="159"/>
        <v>40959.734398148146</v>
      </c>
      <c r="T1467" s="12">
        <f t="shared" si="160"/>
        <v>40990.125</v>
      </c>
      <c r="U1467" s="14" t="str">
        <f t="shared" si="161"/>
        <v>Feb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56"/>
        <v>107.87731249999999</v>
      </c>
      <c r="P1468">
        <f t="shared" si="162"/>
        <v>64.516129032258064</v>
      </c>
      <c r="Q1468" t="str">
        <f t="shared" si="157"/>
        <v>publishing</v>
      </c>
      <c r="R1468" t="str">
        <f t="shared" si="158"/>
        <v>radio &amp; podcasts</v>
      </c>
      <c r="S1468" s="12">
        <f t="shared" si="159"/>
        <v>42340.172060185185</v>
      </c>
      <c r="T1468" s="12">
        <f t="shared" si="160"/>
        <v>42381.208333333328</v>
      </c>
      <c r="U1468" s="14" t="str">
        <f t="shared" si="161"/>
        <v>Dec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56"/>
        <v>115.08</v>
      </c>
      <c r="P1469">
        <f t="shared" si="162"/>
        <v>66.666666666666671</v>
      </c>
      <c r="Q1469" t="str">
        <f t="shared" si="157"/>
        <v>publishing</v>
      </c>
      <c r="R1469" t="str">
        <f t="shared" si="158"/>
        <v>radio &amp; podcasts</v>
      </c>
      <c r="S1469" s="12">
        <f t="shared" si="159"/>
        <v>40933.80190972222</v>
      </c>
      <c r="T1469" s="12">
        <f t="shared" si="160"/>
        <v>40993.760243055556</v>
      </c>
      <c r="U1469" s="14" t="str">
        <f t="shared" si="161"/>
        <v>Jan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56"/>
        <v>102.36842105263158</v>
      </c>
      <c r="P1470">
        <f t="shared" si="162"/>
        <v>32.423208191126278</v>
      </c>
      <c r="Q1470" t="str">
        <f t="shared" si="157"/>
        <v>publishing</v>
      </c>
      <c r="R1470" t="str">
        <f t="shared" si="158"/>
        <v>radio &amp; podcasts</v>
      </c>
      <c r="S1470" s="12">
        <f t="shared" si="159"/>
        <v>40646.014456018522</v>
      </c>
      <c r="T1470" s="12">
        <f t="shared" si="160"/>
        <v>40706.014456018522</v>
      </c>
      <c r="U1470" s="14" t="str">
        <f t="shared" si="161"/>
        <v>Apr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56"/>
        <v>108.42485875706214</v>
      </c>
      <c r="P1471">
        <f t="shared" si="162"/>
        <v>137.85046728971963</v>
      </c>
      <c r="Q1471" t="str">
        <f t="shared" si="157"/>
        <v>publishing</v>
      </c>
      <c r="R1471" t="str">
        <f t="shared" si="158"/>
        <v>radio &amp; podcasts</v>
      </c>
      <c r="S1471" s="12">
        <f t="shared" si="159"/>
        <v>41290.598483796297</v>
      </c>
      <c r="T1471" s="12">
        <f t="shared" si="160"/>
        <v>41320.598483796297</v>
      </c>
      <c r="U1471" s="14" t="str">
        <f t="shared" si="161"/>
        <v>Jan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56"/>
        <v>125.13333333333334</v>
      </c>
      <c r="P1472">
        <f t="shared" si="162"/>
        <v>18.518518518518519</v>
      </c>
      <c r="Q1472" t="str">
        <f t="shared" si="157"/>
        <v>publishing</v>
      </c>
      <c r="R1472" t="str">
        <f t="shared" si="158"/>
        <v>radio &amp; podcasts</v>
      </c>
      <c r="S1472" s="12">
        <f t="shared" si="159"/>
        <v>41250.827118055553</v>
      </c>
      <c r="T1472" s="12">
        <f t="shared" si="160"/>
        <v>41271.827118055553</v>
      </c>
      <c r="U1472" s="14" t="str">
        <f t="shared" si="161"/>
        <v>Dec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56"/>
        <v>103.840625</v>
      </c>
      <c r="P1473">
        <f t="shared" si="162"/>
        <v>93.294460641399411</v>
      </c>
      <c r="Q1473" t="str">
        <f t="shared" si="157"/>
        <v>publishing</v>
      </c>
      <c r="R1473" t="str">
        <f t="shared" si="158"/>
        <v>radio &amp; podcasts</v>
      </c>
      <c r="S1473" s="12">
        <f t="shared" si="159"/>
        <v>42073.957569444443</v>
      </c>
      <c r="T1473" s="12">
        <f t="shared" si="160"/>
        <v>42103.957569444443</v>
      </c>
      <c r="U1473" s="14" t="str">
        <f t="shared" si="161"/>
        <v>Mar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56"/>
        <v>138.70400000000001</v>
      </c>
      <c r="P1474">
        <f t="shared" si="162"/>
        <v>74.404761904761898</v>
      </c>
      <c r="Q1474" t="str">
        <f t="shared" si="157"/>
        <v>publishing</v>
      </c>
      <c r="R1474" t="str">
        <f t="shared" si="158"/>
        <v>radio &amp; podcasts</v>
      </c>
      <c r="S1474" s="12">
        <f t="shared" si="159"/>
        <v>41533.542858796296</v>
      </c>
      <c r="T1474" s="12">
        <f t="shared" si="160"/>
        <v>41563.542858796296</v>
      </c>
      <c r="U1474" s="14" t="str">
        <f t="shared" si="161"/>
        <v>Sep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63">E1475/D1475 * 100</f>
        <v>120.51600000000001</v>
      </c>
      <c r="P1475">
        <f t="shared" si="162"/>
        <v>31.914893617021278</v>
      </c>
      <c r="Q1475" t="str">
        <f t="shared" ref="Q1475:Q1538" si="164">LEFT(N1475,FIND("/",N1475) -1)</f>
        <v>publishing</v>
      </c>
      <c r="R1475" t="str">
        <f t="shared" ref="R1475:R1538" si="165">RIGHT(N1475,LEN(N1475)-FIND("/",N1475))</f>
        <v>radio &amp; podcasts</v>
      </c>
      <c r="S1475" s="12">
        <f t="shared" ref="S1475:U1538" si="166">(((J1475/60)/60)/24)+DATE(1970,1,1)</f>
        <v>40939.979618055557</v>
      </c>
      <c r="T1475" s="12">
        <f t="shared" ref="T1475:V1538" si="167">(((I1475/60)/60)/24)+DATE(1970,1,1)</f>
        <v>40969.979618055557</v>
      </c>
      <c r="U1475" s="14" t="str">
        <f t="shared" ref="U1475:U1538" si="168">TEXT(S1475, "mmm")</f>
        <v>Jan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63"/>
        <v>112.26666666666667</v>
      </c>
      <c r="P1476">
        <f t="shared" si="162"/>
        <v>39.473684210526315</v>
      </c>
      <c r="Q1476" t="str">
        <f t="shared" si="164"/>
        <v>publishing</v>
      </c>
      <c r="R1476" t="str">
        <f t="shared" si="165"/>
        <v>radio &amp; podcasts</v>
      </c>
      <c r="S1476" s="12">
        <f t="shared" si="166"/>
        <v>41500.727916666663</v>
      </c>
      <c r="T1476" s="12">
        <f t="shared" si="167"/>
        <v>41530.727916666663</v>
      </c>
      <c r="U1476" s="14" t="str">
        <f t="shared" si="168"/>
        <v>Aug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63"/>
        <v>188.66966666666667</v>
      </c>
      <c r="P1477">
        <f t="shared" si="162"/>
        <v>34.013605442176868</v>
      </c>
      <c r="Q1477" t="str">
        <f t="shared" si="164"/>
        <v>publishing</v>
      </c>
      <c r="R1477" t="str">
        <f t="shared" si="165"/>
        <v>radio &amp; podcasts</v>
      </c>
      <c r="S1477" s="12">
        <f t="shared" si="166"/>
        <v>41960.722951388889</v>
      </c>
      <c r="T1477" s="12">
        <f t="shared" si="167"/>
        <v>41993.207638888889</v>
      </c>
      <c r="U1477" s="14" t="str">
        <f t="shared" si="168"/>
        <v>Nov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63"/>
        <v>661.55466666666666</v>
      </c>
      <c r="P1478">
        <f t="shared" si="162"/>
        <v>6.5502183406113534</v>
      </c>
      <c r="Q1478" t="str">
        <f t="shared" si="164"/>
        <v>publishing</v>
      </c>
      <c r="R1478" t="str">
        <f t="shared" si="165"/>
        <v>radio &amp; podcasts</v>
      </c>
      <c r="S1478" s="12">
        <f t="shared" si="166"/>
        <v>40766.041921296295</v>
      </c>
      <c r="T1478" s="12">
        <f t="shared" si="167"/>
        <v>40796.041921296295</v>
      </c>
      <c r="U1478" s="14" t="str">
        <f t="shared" si="168"/>
        <v>Aug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63"/>
        <v>111.31</v>
      </c>
      <c r="P1479">
        <f t="shared" si="162"/>
        <v>81.300813008130078</v>
      </c>
      <c r="Q1479" t="str">
        <f t="shared" si="164"/>
        <v>publishing</v>
      </c>
      <c r="R1479" t="str">
        <f t="shared" si="165"/>
        <v>radio &amp; podcasts</v>
      </c>
      <c r="S1479" s="12">
        <f t="shared" si="166"/>
        <v>40840.615787037037</v>
      </c>
      <c r="T1479" s="12">
        <f t="shared" si="167"/>
        <v>40900.125</v>
      </c>
      <c r="U1479" s="14" t="str">
        <f t="shared" si="168"/>
        <v>Oct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63"/>
        <v>1181.6142199999999</v>
      </c>
      <c r="P1480">
        <f t="shared" si="162"/>
        <v>2.4701116490465367</v>
      </c>
      <c r="Q1480" t="str">
        <f t="shared" si="164"/>
        <v>publishing</v>
      </c>
      <c r="R1480" t="str">
        <f t="shared" si="165"/>
        <v>radio &amp; podcasts</v>
      </c>
      <c r="S1480" s="12">
        <f t="shared" si="166"/>
        <v>41394.871678240743</v>
      </c>
      <c r="T1480" s="12">
        <f t="shared" si="167"/>
        <v>41408.871678240743</v>
      </c>
      <c r="U1480" s="14" t="str">
        <f t="shared" si="168"/>
        <v>Apr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63"/>
        <v>137.375</v>
      </c>
      <c r="P1481">
        <f t="shared" si="162"/>
        <v>22.535211267605632</v>
      </c>
      <c r="Q1481" t="str">
        <f t="shared" si="164"/>
        <v>publishing</v>
      </c>
      <c r="R1481" t="str">
        <f t="shared" si="165"/>
        <v>radio &amp; podcasts</v>
      </c>
      <c r="S1481" s="12">
        <f t="shared" si="166"/>
        <v>41754.745243055557</v>
      </c>
      <c r="T1481" s="12">
        <f t="shared" si="167"/>
        <v>41769.165972222225</v>
      </c>
      <c r="U1481" s="14" t="str">
        <f t="shared" si="168"/>
        <v>Apr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63"/>
        <v>117.04040000000001</v>
      </c>
      <c r="P1482">
        <f t="shared" si="162"/>
        <v>78.740157480314963</v>
      </c>
      <c r="Q1482" t="str">
        <f t="shared" si="164"/>
        <v>publishing</v>
      </c>
      <c r="R1482" t="str">
        <f t="shared" si="165"/>
        <v>radio &amp; podcasts</v>
      </c>
      <c r="S1482" s="12">
        <f t="shared" si="166"/>
        <v>41464.934016203704</v>
      </c>
      <c r="T1482" s="12">
        <f t="shared" si="167"/>
        <v>41481.708333333336</v>
      </c>
      <c r="U1482" s="14" t="str">
        <f t="shared" si="168"/>
        <v>Jul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63"/>
        <v>2.1</v>
      </c>
      <c r="P1483">
        <f t="shared" si="162"/>
        <v>833.33333333333337</v>
      </c>
      <c r="Q1483" t="str">
        <f t="shared" si="164"/>
        <v>publishing</v>
      </c>
      <c r="R1483" t="str">
        <f t="shared" si="165"/>
        <v>fiction</v>
      </c>
      <c r="S1483" s="12">
        <f t="shared" si="166"/>
        <v>41550.922974537039</v>
      </c>
      <c r="T1483" s="12">
        <f t="shared" si="167"/>
        <v>41580.922974537039</v>
      </c>
      <c r="U1483" s="14" t="str">
        <f t="shared" si="168"/>
        <v>Oct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63"/>
        <v>0.1</v>
      </c>
      <c r="P1484">
        <f t="shared" si="162"/>
        <v>5000</v>
      </c>
      <c r="Q1484" t="str">
        <f t="shared" si="164"/>
        <v>publishing</v>
      </c>
      <c r="R1484" t="str">
        <f t="shared" si="165"/>
        <v>fiction</v>
      </c>
      <c r="S1484" s="12">
        <f t="shared" si="166"/>
        <v>41136.85805555556</v>
      </c>
      <c r="T1484" s="12">
        <f t="shared" si="167"/>
        <v>41159.32708333333</v>
      </c>
      <c r="U1484" s="14" t="str">
        <f t="shared" si="168"/>
        <v>Aug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63"/>
        <v>0.7142857142857143</v>
      </c>
      <c r="P1485">
        <f t="shared" si="162"/>
        <v>3500</v>
      </c>
      <c r="Q1485" t="str">
        <f t="shared" si="164"/>
        <v>publishing</v>
      </c>
      <c r="R1485" t="str">
        <f t="shared" si="165"/>
        <v>fiction</v>
      </c>
      <c r="S1485" s="12">
        <f t="shared" si="166"/>
        <v>42548.192997685182</v>
      </c>
      <c r="T1485" s="12">
        <f t="shared" si="167"/>
        <v>42573.192997685182</v>
      </c>
      <c r="U1485" s="14" t="str">
        <f t="shared" si="168"/>
        <v>Jun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63"/>
        <v>0</v>
      </c>
      <c r="P1486" t="e">
        <f t="shared" si="162"/>
        <v>#DIV/0!</v>
      </c>
      <c r="Q1486" t="str">
        <f t="shared" si="164"/>
        <v>publishing</v>
      </c>
      <c r="R1486" t="str">
        <f t="shared" si="165"/>
        <v>fiction</v>
      </c>
      <c r="S1486" s="12">
        <f t="shared" si="166"/>
        <v>41053.200960648144</v>
      </c>
      <c r="T1486" s="12">
        <f t="shared" si="167"/>
        <v>41111.618750000001</v>
      </c>
      <c r="U1486" s="14" t="str">
        <f t="shared" si="168"/>
        <v>May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63"/>
        <v>2.2388059701492535</v>
      </c>
      <c r="P1487">
        <f t="shared" si="162"/>
        <v>2233.3333333333335</v>
      </c>
      <c r="Q1487" t="str">
        <f t="shared" si="164"/>
        <v>publishing</v>
      </c>
      <c r="R1487" t="str">
        <f t="shared" si="165"/>
        <v>fiction</v>
      </c>
      <c r="S1487" s="12">
        <f t="shared" si="166"/>
        <v>42130.795983796299</v>
      </c>
      <c r="T1487" s="12">
        <f t="shared" si="167"/>
        <v>42175.795983796299</v>
      </c>
      <c r="U1487" s="14" t="str">
        <f t="shared" si="168"/>
        <v>May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63"/>
        <v>0.24</v>
      </c>
      <c r="P1488">
        <f t="shared" si="162"/>
        <v>6666.666666666667</v>
      </c>
      <c r="Q1488" t="str">
        <f t="shared" si="164"/>
        <v>publishing</v>
      </c>
      <c r="R1488" t="str">
        <f t="shared" si="165"/>
        <v>fiction</v>
      </c>
      <c r="S1488" s="12">
        <f t="shared" si="166"/>
        <v>42032.168530092589</v>
      </c>
      <c r="T1488" s="12">
        <f t="shared" si="167"/>
        <v>42062.168530092589</v>
      </c>
      <c r="U1488" s="14" t="str">
        <f t="shared" si="168"/>
        <v>Jan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63"/>
        <v>0</v>
      </c>
      <c r="P1489" t="e">
        <f t="shared" si="162"/>
        <v>#DIV/0!</v>
      </c>
      <c r="Q1489" t="str">
        <f t="shared" si="164"/>
        <v>publishing</v>
      </c>
      <c r="R1489" t="str">
        <f t="shared" si="165"/>
        <v>fiction</v>
      </c>
      <c r="S1489" s="12">
        <f t="shared" si="166"/>
        <v>42554.917488425926</v>
      </c>
      <c r="T1489" s="12">
        <f t="shared" si="167"/>
        <v>42584.917488425926</v>
      </c>
      <c r="U1489" s="14" t="str">
        <f t="shared" si="168"/>
        <v>Jul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63"/>
        <v>2.4</v>
      </c>
      <c r="P1490">
        <f t="shared" si="162"/>
        <v>2500</v>
      </c>
      <c r="Q1490" t="str">
        <f t="shared" si="164"/>
        <v>publishing</v>
      </c>
      <c r="R1490" t="str">
        <f t="shared" si="165"/>
        <v>fiction</v>
      </c>
      <c r="S1490" s="12">
        <f t="shared" si="166"/>
        <v>41614.563194444447</v>
      </c>
      <c r="T1490" s="12">
        <f t="shared" si="167"/>
        <v>41644.563194444447</v>
      </c>
      <c r="U1490" s="14" t="str">
        <f t="shared" si="168"/>
        <v>Dec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63"/>
        <v>0</v>
      </c>
      <c r="P1491" t="e">
        <f t="shared" si="162"/>
        <v>#DIV/0!</v>
      </c>
      <c r="Q1491" t="str">
        <f t="shared" si="164"/>
        <v>publishing</v>
      </c>
      <c r="R1491" t="str">
        <f t="shared" si="165"/>
        <v>fiction</v>
      </c>
      <c r="S1491" s="12">
        <f t="shared" si="166"/>
        <v>41198.611712962964</v>
      </c>
      <c r="T1491" s="12">
        <f t="shared" si="167"/>
        <v>41228.653379629628</v>
      </c>
      <c r="U1491" s="14" t="str">
        <f t="shared" si="168"/>
        <v>Oct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63"/>
        <v>30.862068965517242</v>
      </c>
      <c r="P1492">
        <f t="shared" si="162"/>
        <v>152.63157894736841</v>
      </c>
      <c r="Q1492" t="str">
        <f t="shared" si="164"/>
        <v>publishing</v>
      </c>
      <c r="R1492" t="str">
        <f t="shared" si="165"/>
        <v>fiction</v>
      </c>
      <c r="S1492" s="12">
        <f t="shared" si="166"/>
        <v>41520.561041666668</v>
      </c>
      <c r="T1492" s="12">
        <f t="shared" si="167"/>
        <v>41549.561041666668</v>
      </c>
      <c r="U1492" s="14" t="str">
        <f t="shared" si="168"/>
        <v>Sep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63"/>
        <v>8.3333333333333321</v>
      </c>
      <c r="P1493">
        <f t="shared" si="162"/>
        <v>1200</v>
      </c>
      <c r="Q1493" t="str">
        <f t="shared" si="164"/>
        <v>publishing</v>
      </c>
      <c r="R1493" t="str">
        <f t="shared" si="165"/>
        <v>fiction</v>
      </c>
      <c r="S1493" s="12">
        <f t="shared" si="166"/>
        <v>41991.713460648149</v>
      </c>
      <c r="T1493" s="12">
        <f t="shared" si="167"/>
        <v>42050.651388888888</v>
      </c>
      <c r="U1493" s="14" t="str">
        <f t="shared" si="168"/>
        <v>Dec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63"/>
        <v>0.75</v>
      </c>
      <c r="P1494">
        <f t="shared" si="162"/>
        <v>2000</v>
      </c>
      <c r="Q1494" t="str">
        <f t="shared" si="164"/>
        <v>publishing</v>
      </c>
      <c r="R1494" t="str">
        <f t="shared" si="165"/>
        <v>fiction</v>
      </c>
      <c r="S1494" s="12">
        <f t="shared" si="166"/>
        <v>40682.884791666671</v>
      </c>
      <c r="T1494" s="12">
        <f t="shared" si="167"/>
        <v>40712.884791666671</v>
      </c>
      <c r="U1494" s="14" t="str">
        <f t="shared" si="168"/>
        <v>May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63"/>
        <v>0</v>
      </c>
      <c r="P1495" t="e">
        <f t="shared" si="162"/>
        <v>#DIV/0!</v>
      </c>
      <c r="Q1495" t="str">
        <f t="shared" si="164"/>
        <v>publishing</v>
      </c>
      <c r="R1495" t="str">
        <f t="shared" si="165"/>
        <v>fiction</v>
      </c>
      <c r="S1495" s="12">
        <f t="shared" si="166"/>
        <v>41411.866608796299</v>
      </c>
      <c r="T1495" s="12">
        <f t="shared" si="167"/>
        <v>41441.866608796299</v>
      </c>
      <c r="U1495" s="14" t="str">
        <f t="shared" si="168"/>
        <v>May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63"/>
        <v>8.9</v>
      </c>
      <c r="P1496">
        <f t="shared" si="162"/>
        <v>454.54545454545456</v>
      </c>
      <c r="Q1496" t="str">
        <f t="shared" si="164"/>
        <v>publishing</v>
      </c>
      <c r="R1496" t="str">
        <f t="shared" si="165"/>
        <v>fiction</v>
      </c>
      <c r="S1496" s="12">
        <f t="shared" si="166"/>
        <v>42067.722372685181</v>
      </c>
      <c r="T1496" s="12">
        <f t="shared" si="167"/>
        <v>42097.651388888888</v>
      </c>
      <c r="U1496" s="14" t="str">
        <f t="shared" si="168"/>
        <v>Mar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63"/>
        <v>0</v>
      </c>
      <c r="P1497" t="e">
        <f t="shared" si="162"/>
        <v>#DIV/0!</v>
      </c>
      <c r="Q1497" t="str">
        <f t="shared" si="164"/>
        <v>publishing</v>
      </c>
      <c r="R1497" t="str">
        <f t="shared" si="165"/>
        <v>fiction</v>
      </c>
      <c r="S1497" s="12">
        <f t="shared" si="166"/>
        <v>40752.789710648147</v>
      </c>
      <c r="T1497" s="12">
        <f t="shared" si="167"/>
        <v>40782.789710648147</v>
      </c>
      <c r="U1497" s="14" t="str">
        <f t="shared" si="168"/>
        <v>Jul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63"/>
        <v>0</v>
      </c>
      <c r="P1498" t="e">
        <f t="shared" si="162"/>
        <v>#DIV/0!</v>
      </c>
      <c r="Q1498" t="str">
        <f t="shared" si="164"/>
        <v>publishing</v>
      </c>
      <c r="R1498" t="str">
        <f t="shared" si="165"/>
        <v>fiction</v>
      </c>
      <c r="S1498" s="12">
        <f t="shared" si="166"/>
        <v>41838.475219907406</v>
      </c>
      <c r="T1498" s="12">
        <f t="shared" si="167"/>
        <v>41898.475219907406</v>
      </c>
      <c r="U1498" s="14" t="str">
        <f t="shared" si="168"/>
        <v>Jul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63"/>
        <v>6.6666666666666671E-3</v>
      </c>
      <c r="P1499">
        <f t="shared" si="162"/>
        <v>15000</v>
      </c>
      <c r="Q1499" t="str">
        <f t="shared" si="164"/>
        <v>publishing</v>
      </c>
      <c r="R1499" t="str">
        <f t="shared" si="165"/>
        <v>fiction</v>
      </c>
      <c r="S1499" s="12">
        <f t="shared" si="166"/>
        <v>41444.64261574074</v>
      </c>
      <c r="T1499" s="12">
        <f t="shared" si="167"/>
        <v>41486.821527777778</v>
      </c>
      <c r="U1499" s="14" t="str">
        <f t="shared" si="168"/>
        <v>Jun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63"/>
        <v>1.9</v>
      </c>
      <c r="P1500">
        <f t="shared" si="162"/>
        <v>1000</v>
      </c>
      <c r="Q1500" t="str">
        <f t="shared" si="164"/>
        <v>publishing</v>
      </c>
      <c r="R1500" t="str">
        <f t="shared" si="165"/>
        <v>fiction</v>
      </c>
      <c r="S1500" s="12">
        <f t="shared" si="166"/>
        <v>41840.983541666668</v>
      </c>
      <c r="T1500" s="12">
        <f t="shared" si="167"/>
        <v>41885.983541666668</v>
      </c>
      <c r="U1500" s="14" t="str">
        <f t="shared" si="168"/>
        <v>Jul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63"/>
        <v>0.25</v>
      </c>
      <c r="P1501">
        <f t="shared" si="162"/>
        <v>2000</v>
      </c>
      <c r="Q1501" t="str">
        <f t="shared" si="164"/>
        <v>publishing</v>
      </c>
      <c r="R1501" t="str">
        <f t="shared" si="165"/>
        <v>fiction</v>
      </c>
      <c r="S1501" s="12">
        <f t="shared" si="166"/>
        <v>42527.007326388892</v>
      </c>
      <c r="T1501" s="12">
        <f t="shared" si="167"/>
        <v>42587.007326388892</v>
      </c>
      <c r="U1501" s="14" t="str">
        <f t="shared" si="168"/>
        <v>Jun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63"/>
        <v>25.035714285714285</v>
      </c>
      <c r="P1502">
        <f t="shared" si="162"/>
        <v>186.66666666666666</v>
      </c>
      <c r="Q1502" t="str">
        <f t="shared" si="164"/>
        <v>publishing</v>
      </c>
      <c r="R1502" t="str">
        <f t="shared" si="165"/>
        <v>fiction</v>
      </c>
      <c r="S1502" s="12">
        <f t="shared" si="166"/>
        <v>41365.904594907406</v>
      </c>
      <c r="T1502" s="12">
        <f t="shared" si="167"/>
        <v>41395.904594907406</v>
      </c>
      <c r="U1502" s="14" t="str">
        <f t="shared" si="168"/>
        <v>Apr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63"/>
        <v>166.33076923076925</v>
      </c>
      <c r="P1503">
        <f t="shared" si="162"/>
        <v>58.757062146892657</v>
      </c>
      <c r="Q1503" t="str">
        <f t="shared" si="164"/>
        <v>photography</v>
      </c>
      <c r="R1503" t="str">
        <f t="shared" si="165"/>
        <v>photobooks</v>
      </c>
      <c r="S1503" s="12">
        <f t="shared" si="166"/>
        <v>42163.583599537036</v>
      </c>
      <c r="T1503" s="12">
        <f t="shared" si="167"/>
        <v>42193.583599537036</v>
      </c>
      <c r="U1503" s="14" t="str">
        <f t="shared" si="168"/>
        <v>Jun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63"/>
        <v>101.44545454545455</v>
      </c>
      <c r="P1504">
        <f t="shared" si="162"/>
        <v>66.869300911854097</v>
      </c>
      <c r="Q1504" t="str">
        <f t="shared" si="164"/>
        <v>photography</v>
      </c>
      <c r="R1504" t="str">
        <f t="shared" si="165"/>
        <v>photobooks</v>
      </c>
      <c r="S1504" s="12">
        <f t="shared" si="166"/>
        <v>42426.542592592596</v>
      </c>
      <c r="T1504" s="12">
        <f t="shared" si="167"/>
        <v>42454.916666666672</v>
      </c>
      <c r="U1504" s="14" t="str">
        <f t="shared" si="168"/>
        <v>Feb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63"/>
        <v>107.89146666666667</v>
      </c>
      <c r="P1505">
        <f t="shared" si="162"/>
        <v>52.816901408450704</v>
      </c>
      <c r="Q1505" t="str">
        <f t="shared" si="164"/>
        <v>photography</v>
      </c>
      <c r="R1505" t="str">
        <f t="shared" si="165"/>
        <v>photobooks</v>
      </c>
      <c r="S1505" s="12">
        <f t="shared" si="166"/>
        <v>42606.347233796296</v>
      </c>
      <c r="T1505" s="12">
        <f t="shared" si="167"/>
        <v>42666.347233796296</v>
      </c>
      <c r="U1505" s="14" t="str">
        <f t="shared" si="168"/>
        <v>Aug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63"/>
        <v>277.93846153846158</v>
      </c>
      <c r="P1506">
        <f t="shared" si="162"/>
        <v>24.1635687732342</v>
      </c>
      <c r="Q1506" t="str">
        <f t="shared" si="164"/>
        <v>photography</v>
      </c>
      <c r="R1506" t="str">
        <f t="shared" si="165"/>
        <v>photobooks</v>
      </c>
      <c r="S1506" s="12">
        <f t="shared" si="166"/>
        <v>41772.657685185186</v>
      </c>
      <c r="T1506" s="12">
        <f t="shared" si="167"/>
        <v>41800.356249999997</v>
      </c>
      <c r="U1506" s="14" t="str">
        <f t="shared" si="168"/>
        <v>May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63"/>
        <v>103.58125</v>
      </c>
      <c r="P1507">
        <f t="shared" si="162"/>
        <v>46.376811594202898</v>
      </c>
      <c r="Q1507" t="str">
        <f t="shared" si="164"/>
        <v>photography</v>
      </c>
      <c r="R1507" t="str">
        <f t="shared" si="165"/>
        <v>photobooks</v>
      </c>
      <c r="S1507" s="12">
        <f t="shared" si="166"/>
        <v>42414.44332175926</v>
      </c>
      <c r="T1507" s="12">
        <f t="shared" si="167"/>
        <v>42451.834027777775</v>
      </c>
      <c r="U1507" s="14" t="str">
        <f t="shared" si="168"/>
        <v>Feb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63"/>
        <v>111.4</v>
      </c>
      <c r="P1508">
        <f t="shared" si="162"/>
        <v>34.883720930232556</v>
      </c>
      <c r="Q1508" t="str">
        <f t="shared" si="164"/>
        <v>photography</v>
      </c>
      <c r="R1508" t="str">
        <f t="shared" si="165"/>
        <v>photobooks</v>
      </c>
      <c r="S1508" s="12">
        <f t="shared" si="166"/>
        <v>41814.785925925928</v>
      </c>
      <c r="T1508" s="12">
        <f t="shared" si="167"/>
        <v>41844.785925925928</v>
      </c>
      <c r="U1508" s="14" t="str">
        <f t="shared" si="168"/>
        <v>Jun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63"/>
        <v>215</v>
      </c>
      <c r="P1509">
        <f t="shared" si="162"/>
        <v>36.363636363636367</v>
      </c>
      <c r="Q1509" t="str">
        <f t="shared" si="164"/>
        <v>photography</v>
      </c>
      <c r="R1509" t="str">
        <f t="shared" si="165"/>
        <v>photobooks</v>
      </c>
      <c r="S1509" s="12">
        <f t="shared" si="166"/>
        <v>40254.450335648151</v>
      </c>
      <c r="T1509" s="12">
        <f t="shared" si="167"/>
        <v>40313.340277777781</v>
      </c>
      <c r="U1509" s="14" t="str">
        <f t="shared" si="168"/>
        <v>Mar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63"/>
        <v>110.76216216216217</v>
      </c>
      <c r="P1510">
        <f t="shared" si="162"/>
        <v>87.677725118483409</v>
      </c>
      <c r="Q1510" t="str">
        <f t="shared" si="164"/>
        <v>photography</v>
      </c>
      <c r="R1510" t="str">
        <f t="shared" si="165"/>
        <v>photobooks</v>
      </c>
      <c r="S1510" s="12">
        <f t="shared" si="166"/>
        <v>41786.614363425928</v>
      </c>
      <c r="T1510" s="12">
        <f t="shared" si="167"/>
        <v>41817.614363425928</v>
      </c>
      <c r="U1510" s="14" t="str">
        <f t="shared" si="168"/>
        <v>May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63"/>
        <v>123.64125714285714</v>
      </c>
      <c r="P1511">
        <f t="shared" si="162"/>
        <v>89.285714285714292</v>
      </c>
      <c r="Q1511" t="str">
        <f t="shared" si="164"/>
        <v>photography</v>
      </c>
      <c r="R1511" t="str">
        <f t="shared" si="165"/>
        <v>photobooks</v>
      </c>
      <c r="S1511" s="12">
        <f t="shared" si="166"/>
        <v>42751.533391203702</v>
      </c>
      <c r="T1511" s="12">
        <f t="shared" si="167"/>
        <v>42780.957638888889</v>
      </c>
      <c r="U1511" s="14" t="str">
        <f t="shared" si="168"/>
        <v>Jan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63"/>
        <v>101.03500000000001</v>
      </c>
      <c r="P1512">
        <f t="shared" ref="P1512:P1575" si="169">D1512 / L1512</f>
        <v>39.506172839506171</v>
      </c>
      <c r="Q1512" t="str">
        <f t="shared" si="164"/>
        <v>photography</v>
      </c>
      <c r="R1512" t="str">
        <f t="shared" si="165"/>
        <v>photobooks</v>
      </c>
      <c r="S1512" s="12">
        <f t="shared" si="166"/>
        <v>41809.385162037033</v>
      </c>
      <c r="T1512" s="12">
        <f t="shared" si="167"/>
        <v>41839.385162037033</v>
      </c>
      <c r="U1512" s="14" t="str">
        <f t="shared" si="168"/>
        <v>Jun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63"/>
        <v>111.79285714285714</v>
      </c>
      <c r="P1513">
        <f t="shared" si="169"/>
        <v>67.961165048543691</v>
      </c>
      <c r="Q1513" t="str">
        <f t="shared" si="164"/>
        <v>photography</v>
      </c>
      <c r="R1513" t="str">
        <f t="shared" si="165"/>
        <v>photobooks</v>
      </c>
      <c r="S1513" s="12">
        <f t="shared" si="166"/>
        <v>42296.583379629628</v>
      </c>
      <c r="T1513" s="12">
        <f t="shared" si="167"/>
        <v>42326.625046296293</v>
      </c>
      <c r="U1513" s="14" t="str">
        <f t="shared" si="168"/>
        <v>Oct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63"/>
        <v>558.7714285714286</v>
      </c>
      <c r="P1514">
        <f t="shared" si="169"/>
        <v>10.447761194029852</v>
      </c>
      <c r="Q1514" t="str">
        <f t="shared" si="164"/>
        <v>photography</v>
      </c>
      <c r="R1514" t="str">
        <f t="shared" si="165"/>
        <v>photobooks</v>
      </c>
      <c r="S1514" s="12">
        <f t="shared" si="166"/>
        <v>42741.684479166666</v>
      </c>
      <c r="T1514" s="12">
        <f t="shared" si="167"/>
        <v>42771.684479166666</v>
      </c>
      <c r="U1514" s="14" t="str">
        <f t="shared" si="168"/>
        <v>Jan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63"/>
        <v>150.01875000000001</v>
      </c>
      <c r="P1515">
        <f t="shared" si="169"/>
        <v>37.209302325581397</v>
      </c>
      <c r="Q1515" t="str">
        <f t="shared" si="164"/>
        <v>photography</v>
      </c>
      <c r="R1515" t="str">
        <f t="shared" si="165"/>
        <v>photobooks</v>
      </c>
      <c r="S1515" s="12">
        <f t="shared" si="166"/>
        <v>41806.637337962966</v>
      </c>
      <c r="T1515" s="12">
        <f t="shared" si="167"/>
        <v>41836.637337962966</v>
      </c>
      <c r="U1515" s="14" t="str">
        <f t="shared" si="168"/>
        <v>Jun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63"/>
        <v>106.476</v>
      </c>
      <c r="P1516">
        <f t="shared" si="169"/>
        <v>142.04545454545453</v>
      </c>
      <c r="Q1516" t="str">
        <f t="shared" si="164"/>
        <v>photography</v>
      </c>
      <c r="R1516" t="str">
        <f t="shared" si="165"/>
        <v>photobooks</v>
      </c>
      <c r="S1516" s="12">
        <f t="shared" si="166"/>
        <v>42234.597685185188</v>
      </c>
      <c r="T1516" s="12">
        <f t="shared" si="167"/>
        <v>42274.597685185188</v>
      </c>
      <c r="U1516" s="14" t="str">
        <f t="shared" si="168"/>
        <v>Aug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63"/>
        <v>157.18899999999999</v>
      </c>
      <c r="P1517">
        <f t="shared" si="169"/>
        <v>540.54054054054052</v>
      </c>
      <c r="Q1517" t="str">
        <f t="shared" si="164"/>
        <v>photography</v>
      </c>
      <c r="R1517" t="str">
        <f t="shared" si="165"/>
        <v>photobooks</v>
      </c>
      <c r="S1517" s="12">
        <f t="shared" si="166"/>
        <v>42415.253437499996</v>
      </c>
      <c r="T1517" s="12">
        <f t="shared" si="167"/>
        <v>42445.211770833332</v>
      </c>
      <c r="U1517" s="14" t="str">
        <f t="shared" si="168"/>
        <v>Feb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63"/>
        <v>108.65882352941176</v>
      </c>
      <c r="P1518">
        <f t="shared" si="169"/>
        <v>146.55172413793105</v>
      </c>
      <c r="Q1518" t="str">
        <f t="shared" si="164"/>
        <v>photography</v>
      </c>
      <c r="R1518" t="str">
        <f t="shared" si="165"/>
        <v>photobooks</v>
      </c>
      <c r="S1518" s="12">
        <f t="shared" si="166"/>
        <v>42619.466342592597</v>
      </c>
      <c r="T1518" s="12">
        <f t="shared" si="167"/>
        <v>42649.583333333328</v>
      </c>
      <c r="U1518" s="14" t="str">
        <f t="shared" si="168"/>
        <v>Sep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63"/>
        <v>161.97999999999999</v>
      </c>
      <c r="P1519">
        <f t="shared" si="169"/>
        <v>24.390243902439025</v>
      </c>
      <c r="Q1519" t="str">
        <f t="shared" si="164"/>
        <v>photography</v>
      </c>
      <c r="R1519" t="str">
        <f t="shared" si="165"/>
        <v>photobooks</v>
      </c>
      <c r="S1519" s="12">
        <f t="shared" si="166"/>
        <v>41948.56658564815</v>
      </c>
      <c r="T1519" s="12">
        <f t="shared" si="167"/>
        <v>41979.25</v>
      </c>
      <c r="U1519" s="14" t="str">
        <f t="shared" si="168"/>
        <v>Nov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63"/>
        <v>205.36666666666665</v>
      </c>
      <c r="P1520">
        <f t="shared" si="169"/>
        <v>63.559322033898304</v>
      </c>
      <c r="Q1520" t="str">
        <f t="shared" si="164"/>
        <v>photography</v>
      </c>
      <c r="R1520" t="str">
        <f t="shared" si="165"/>
        <v>photobooks</v>
      </c>
      <c r="S1520" s="12">
        <f t="shared" si="166"/>
        <v>41760.8200462963</v>
      </c>
      <c r="T1520" s="12">
        <f t="shared" si="167"/>
        <v>41790.8200462963</v>
      </c>
      <c r="U1520" s="14" t="str">
        <f t="shared" si="168"/>
        <v>May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63"/>
        <v>103.36388888888889</v>
      </c>
      <c r="P1521">
        <f t="shared" si="169"/>
        <v>62.068965517241381</v>
      </c>
      <c r="Q1521" t="str">
        <f t="shared" si="164"/>
        <v>photography</v>
      </c>
      <c r="R1521" t="str">
        <f t="shared" si="165"/>
        <v>photobooks</v>
      </c>
      <c r="S1521" s="12">
        <f t="shared" si="166"/>
        <v>41782.741701388892</v>
      </c>
      <c r="T1521" s="12">
        <f t="shared" si="167"/>
        <v>41810.915972222225</v>
      </c>
      <c r="U1521" s="14" t="str">
        <f t="shared" si="168"/>
        <v>May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63"/>
        <v>103.47222222222223</v>
      </c>
      <c r="P1522">
        <f t="shared" si="169"/>
        <v>107.78443113772455</v>
      </c>
      <c r="Q1522" t="str">
        <f t="shared" si="164"/>
        <v>photography</v>
      </c>
      <c r="R1522" t="str">
        <f t="shared" si="165"/>
        <v>photobooks</v>
      </c>
      <c r="S1522" s="12">
        <f t="shared" si="166"/>
        <v>41955.857789351852</v>
      </c>
      <c r="T1522" s="12">
        <f t="shared" si="167"/>
        <v>41992.166666666672</v>
      </c>
      <c r="U1522" s="14" t="str">
        <f t="shared" si="168"/>
        <v>Nov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63"/>
        <v>106.81333333333333</v>
      </c>
      <c r="P1523">
        <f t="shared" si="169"/>
        <v>159.57446808510639</v>
      </c>
      <c r="Q1523" t="str">
        <f t="shared" si="164"/>
        <v>photography</v>
      </c>
      <c r="R1523" t="str">
        <f t="shared" si="165"/>
        <v>photobooks</v>
      </c>
      <c r="S1523" s="12">
        <f t="shared" si="166"/>
        <v>42493.167719907404</v>
      </c>
      <c r="T1523" s="12">
        <f t="shared" si="167"/>
        <v>42528.167719907404</v>
      </c>
      <c r="U1523" s="14" t="str">
        <f t="shared" si="168"/>
        <v>May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63"/>
        <v>138.96574712643678</v>
      </c>
      <c r="P1524">
        <f t="shared" si="169"/>
        <v>96.238938053097343</v>
      </c>
      <c r="Q1524" t="str">
        <f t="shared" si="164"/>
        <v>photography</v>
      </c>
      <c r="R1524" t="str">
        <f t="shared" si="165"/>
        <v>photobooks</v>
      </c>
      <c r="S1524" s="12">
        <f t="shared" si="166"/>
        <v>41899.830312500002</v>
      </c>
      <c r="T1524" s="12">
        <f t="shared" si="167"/>
        <v>41929.830312500002</v>
      </c>
      <c r="U1524" s="14" t="str">
        <f t="shared" si="168"/>
        <v>Sep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63"/>
        <v>124.84324324324325</v>
      </c>
      <c r="P1525">
        <f t="shared" si="169"/>
        <v>76.763485477178421</v>
      </c>
      <c r="Q1525" t="str">
        <f t="shared" si="164"/>
        <v>photography</v>
      </c>
      <c r="R1525" t="str">
        <f t="shared" si="165"/>
        <v>photobooks</v>
      </c>
      <c r="S1525" s="12">
        <f t="shared" si="166"/>
        <v>41964.751342592594</v>
      </c>
      <c r="T1525" s="12">
        <f t="shared" si="167"/>
        <v>41996</v>
      </c>
      <c r="U1525" s="14" t="str">
        <f t="shared" si="168"/>
        <v>Nov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63"/>
        <v>206.99999999999997</v>
      </c>
      <c r="P1526">
        <f t="shared" si="169"/>
        <v>107.14285714285714</v>
      </c>
      <c r="Q1526" t="str">
        <f t="shared" si="164"/>
        <v>photography</v>
      </c>
      <c r="R1526" t="str">
        <f t="shared" si="165"/>
        <v>photobooks</v>
      </c>
      <c r="S1526" s="12">
        <f t="shared" si="166"/>
        <v>42756.501041666663</v>
      </c>
      <c r="T1526" s="12">
        <f t="shared" si="167"/>
        <v>42786.501041666663</v>
      </c>
      <c r="U1526" s="14" t="str">
        <f t="shared" si="168"/>
        <v>Jan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63"/>
        <v>174.00576923076923</v>
      </c>
      <c r="P1527">
        <f t="shared" si="169"/>
        <v>18.571428571428573</v>
      </c>
      <c r="Q1527" t="str">
        <f t="shared" si="164"/>
        <v>photography</v>
      </c>
      <c r="R1527" t="str">
        <f t="shared" si="165"/>
        <v>photobooks</v>
      </c>
      <c r="S1527" s="12">
        <f t="shared" si="166"/>
        <v>42570.702986111108</v>
      </c>
      <c r="T1527" s="12">
        <f t="shared" si="167"/>
        <v>42600.702986111108</v>
      </c>
      <c r="U1527" s="14" t="str">
        <f t="shared" si="168"/>
        <v>Jul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63"/>
        <v>120.32608695652173</v>
      </c>
      <c r="P1528">
        <f t="shared" si="169"/>
        <v>82.142857142857139</v>
      </c>
      <c r="Q1528" t="str">
        <f t="shared" si="164"/>
        <v>photography</v>
      </c>
      <c r="R1528" t="str">
        <f t="shared" si="165"/>
        <v>photobooks</v>
      </c>
      <c r="S1528" s="12">
        <f t="shared" si="166"/>
        <v>42339.276006944448</v>
      </c>
      <c r="T1528" s="12">
        <f t="shared" si="167"/>
        <v>42388.276006944448</v>
      </c>
      <c r="U1528" s="14" t="str">
        <f t="shared" si="168"/>
        <v>Dec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63"/>
        <v>110.44428571428573</v>
      </c>
      <c r="P1529">
        <f t="shared" si="169"/>
        <v>50</v>
      </c>
      <c r="Q1529" t="str">
        <f t="shared" si="164"/>
        <v>photography</v>
      </c>
      <c r="R1529" t="str">
        <f t="shared" si="165"/>
        <v>photobooks</v>
      </c>
      <c r="S1529" s="12">
        <f t="shared" si="166"/>
        <v>42780.600532407407</v>
      </c>
      <c r="T1529" s="12">
        <f t="shared" si="167"/>
        <v>42808.558865740735</v>
      </c>
      <c r="U1529" s="14" t="str">
        <f t="shared" si="168"/>
        <v>Feb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63"/>
        <v>281.56666666666666</v>
      </c>
      <c r="P1530">
        <f t="shared" si="169"/>
        <v>18.75</v>
      </c>
      <c r="Q1530" t="str">
        <f t="shared" si="164"/>
        <v>photography</v>
      </c>
      <c r="R1530" t="str">
        <f t="shared" si="165"/>
        <v>photobooks</v>
      </c>
      <c r="S1530" s="12">
        <f t="shared" si="166"/>
        <v>42736.732893518521</v>
      </c>
      <c r="T1530" s="12">
        <f t="shared" si="167"/>
        <v>42767</v>
      </c>
      <c r="U1530" s="14" t="str">
        <f t="shared" si="168"/>
        <v>Jan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63"/>
        <v>100.67894736842105</v>
      </c>
      <c r="P1531">
        <f t="shared" si="169"/>
        <v>134.75177304964538</v>
      </c>
      <c r="Q1531" t="str">
        <f t="shared" si="164"/>
        <v>photography</v>
      </c>
      <c r="R1531" t="str">
        <f t="shared" si="165"/>
        <v>photobooks</v>
      </c>
      <c r="S1531" s="12">
        <f t="shared" si="166"/>
        <v>42052.628703703704</v>
      </c>
      <c r="T1531" s="12">
        <f t="shared" si="167"/>
        <v>42082.587037037039</v>
      </c>
      <c r="U1531" s="14" t="str">
        <f t="shared" si="168"/>
        <v>Feb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63"/>
        <v>134.82571428571427</v>
      </c>
      <c r="P1532">
        <f t="shared" si="169"/>
        <v>40.045766590389015</v>
      </c>
      <c r="Q1532" t="str">
        <f t="shared" si="164"/>
        <v>photography</v>
      </c>
      <c r="R1532" t="str">
        <f t="shared" si="165"/>
        <v>photobooks</v>
      </c>
      <c r="S1532" s="12">
        <f t="shared" si="166"/>
        <v>42275.767303240747</v>
      </c>
      <c r="T1532" s="12">
        <f t="shared" si="167"/>
        <v>42300.767303240747</v>
      </c>
      <c r="U1532" s="14" t="str">
        <f t="shared" si="168"/>
        <v>Sep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63"/>
        <v>175.95744680851064</v>
      </c>
      <c r="P1533">
        <f t="shared" si="169"/>
        <v>32.19178082191781</v>
      </c>
      <c r="Q1533" t="str">
        <f t="shared" si="164"/>
        <v>photography</v>
      </c>
      <c r="R1533" t="str">
        <f t="shared" si="165"/>
        <v>photobooks</v>
      </c>
      <c r="S1533" s="12">
        <f t="shared" si="166"/>
        <v>41941.802384259259</v>
      </c>
      <c r="T1533" s="12">
        <f t="shared" si="167"/>
        <v>41974.125</v>
      </c>
      <c r="U1533" s="14" t="str">
        <f t="shared" si="168"/>
        <v>Oct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63"/>
        <v>484.02000000000004</v>
      </c>
      <c r="P1534">
        <f t="shared" si="169"/>
        <v>17.006802721088434</v>
      </c>
      <c r="Q1534" t="str">
        <f t="shared" si="164"/>
        <v>photography</v>
      </c>
      <c r="R1534" t="str">
        <f t="shared" si="165"/>
        <v>photobooks</v>
      </c>
      <c r="S1534" s="12">
        <f t="shared" si="166"/>
        <v>42391.475289351853</v>
      </c>
      <c r="T1534" s="12">
        <f t="shared" si="167"/>
        <v>42415.625</v>
      </c>
      <c r="U1534" s="14" t="str">
        <f t="shared" si="168"/>
        <v>Jan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63"/>
        <v>145.14000000000001</v>
      </c>
      <c r="P1535">
        <f t="shared" si="169"/>
        <v>60.810810810810814</v>
      </c>
      <c r="Q1535" t="str">
        <f t="shared" si="164"/>
        <v>photography</v>
      </c>
      <c r="R1535" t="str">
        <f t="shared" si="165"/>
        <v>photobooks</v>
      </c>
      <c r="S1535" s="12">
        <f t="shared" si="166"/>
        <v>42443.00204861111</v>
      </c>
      <c r="T1535" s="12">
        <f t="shared" si="167"/>
        <v>42492.165972222225</v>
      </c>
      <c r="U1535" s="14" t="str">
        <f t="shared" si="168"/>
        <v>Mar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63"/>
        <v>417.73333333333335</v>
      </c>
      <c r="P1536">
        <f t="shared" si="169"/>
        <v>20.325203252032519</v>
      </c>
      <c r="Q1536" t="str">
        <f t="shared" si="164"/>
        <v>photography</v>
      </c>
      <c r="R1536" t="str">
        <f t="shared" si="165"/>
        <v>photobooks</v>
      </c>
      <c r="S1536" s="12">
        <f t="shared" si="166"/>
        <v>42221.67432870371</v>
      </c>
      <c r="T1536" s="12">
        <f t="shared" si="167"/>
        <v>42251.67432870371</v>
      </c>
      <c r="U1536" s="14" t="str">
        <f t="shared" si="168"/>
        <v>Aug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63"/>
        <v>132.42499999999998</v>
      </c>
      <c r="P1537">
        <f t="shared" si="169"/>
        <v>36.363636363636367</v>
      </c>
      <c r="Q1537" t="str">
        <f t="shared" si="164"/>
        <v>photography</v>
      </c>
      <c r="R1537" t="str">
        <f t="shared" si="165"/>
        <v>photobooks</v>
      </c>
      <c r="S1537" s="12">
        <f t="shared" si="166"/>
        <v>42484.829062500001</v>
      </c>
      <c r="T1537" s="12">
        <f t="shared" si="167"/>
        <v>42513.916666666672</v>
      </c>
      <c r="U1537" s="14" t="str">
        <f t="shared" si="168"/>
        <v>Apr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63"/>
        <v>250.30841666666666</v>
      </c>
      <c r="P1538">
        <f t="shared" si="169"/>
        <v>26.373626373626372</v>
      </c>
      <c r="Q1538" t="str">
        <f t="shared" si="164"/>
        <v>photography</v>
      </c>
      <c r="R1538" t="str">
        <f t="shared" si="165"/>
        <v>photobooks</v>
      </c>
      <c r="S1538" s="12">
        <f t="shared" si="166"/>
        <v>42213.802199074074</v>
      </c>
      <c r="T1538" s="12">
        <f t="shared" si="167"/>
        <v>42243.802199074074</v>
      </c>
      <c r="U1538" s="14" t="str">
        <f t="shared" si="168"/>
        <v>Jul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70">E1539/D1539 * 100</f>
        <v>179.9</v>
      </c>
      <c r="P1539">
        <f t="shared" si="169"/>
        <v>53.571428571428569</v>
      </c>
      <c r="Q1539" t="str">
        <f t="shared" ref="Q1539:Q1602" si="171">LEFT(N1539,FIND("/",N1539) -1)</f>
        <v>photography</v>
      </c>
      <c r="R1539" t="str">
        <f t="shared" ref="R1539:R1602" si="172">RIGHT(N1539,LEN(N1539)-FIND("/",N1539))</f>
        <v>photobooks</v>
      </c>
      <c r="S1539" s="12">
        <f t="shared" ref="S1539:U1602" si="173">(((J1539/60)/60)/24)+DATE(1970,1,1)</f>
        <v>42552.315127314811</v>
      </c>
      <c r="T1539" s="12">
        <f t="shared" ref="T1539:V1602" si="174">(((I1539/60)/60)/24)+DATE(1970,1,1)</f>
        <v>42588.75</v>
      </c>
      <c r="U1539" s="14" t="str">
        <f t="shared" ref="U1539:U1602" si="175">TEXT(S1539, "mmm")</f>
        <v>Jul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70"/>
        <v>102.62857142857142</v>
      </c>
      <c r="P1540">
        <f t="shared" si="169"/>
        <v>152.17391304347825</v>
      </c>
      <c r="Q1540" t="str">
        <f t="shared" si="171"/>
        <v>photography</v>
      </c>
      <c r="R1540" t="str">
        <f t="shared" si="172"/>
        <v>photobooks</v>
      </c>
      <c r="S1540" s="12">
        <f t="shared" si="173"/>
        <v>41981.782060185185</v>
      </c>
      <c r="T1540" s="12">
        <f t="shared" si="174"/>
        <v>42026.782060185185</v>
      </c>
      <c r="U1540" s="14" t="str">
        <f t="shared" si="175"/>
        <v>Dec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70"/>
        <v>135.98609999999999</v>
      </c>
      <c r="P1541">
        <f t="shared" si="169"/>
        <v>70.422535211267601</v>
      </c>
      <c r="Q1541" t="str">
        <f t="shared" si="171"/>
        <v>photography</v>
      </c>
      <c r="R1541" t="str">
        <f t="shared" si="172"/>
        <v>photobooks</v>
      </c>
      <c r="S1541" s="12">
        <f t="shared" si="173"/>
        <v>42705.919201388882</v>
      </c>
      <c r="T1541" s="12">
        <f t="shared" si="174"/>
        <v>42738.919201388882</v>
      </c>
      <c r="U1541" s="14" t="str">
        <f t="shared" si="175"/>
        <v>Dec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70"/>
        <v>117.86666666666667</v>
      </c>
      <c r="P1542">
        <f t="shared" si="169"/>
        <v>153.0612244897959</v>
      </c>
      <c r="Q1542" t="str">
        <f t="shared" si="171"/>
        <v>photography</v>
      </c>
      <c r="R1542" t="str">
        <f t="shared" si="172"/>
        <v>photobooks</v>
      </c>
      <c r="S1542" s="12">
        <f t="shared" si="173"/>
        <v>41939.00712962963</v>
      </c>
      <c r="T1542" s="12">
        <f t="shared" si="174"/>
        <v>41969.052083333328</v>
      </c>
      <c r="U1542" s="14" t="str">
        <f t="shared" si="175"/>
        <v>Oct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70"/>
        <v>3.3333333333333333E-2</v>
      </c>
      <c r="P1543">
        <f t="shared" si="169"/>
        <v>9000</v>
      </c>
      <c r="Q1543" t="str">
        <f t="shared" si="171"/>
        <v>photography</v>
      </c>
      <c r="R1543" t="str">
        <f t="shared" si="172"/>
        <v>nature</v>
      </c>
      <c r="S1543" s="12">
        <f t="shared" si="173"/>
        <v>41974.712245370371</v>
      </c>
      <c r="T1543" s="12">
        <f t="shared" si="174"/>
        <v>42004.712245370371</v>
      </c>
      <c r="U1543" s="14" t="str">
        <f t="shared" si="175"/>
        <v>Dec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70"/>
        <v>4</v>
      </c>
      <c r="P1544">
        <f t="shared" si="169"/>
        <v>500</v>
      </c>
      <c r="Q1544" t="str">
        <f t="shared" si="171"/>
        <v>photography</v>
      </c>
      <c r="R1544" t="str">
        <f t="shared" si="172"/>
        <v>nature</v>
      </c>
      <c r="S1544" s="12">
        <f t="shared" si="173"/>
        <v>42170.996527777781</v>
      </c>
      <c r="T1544" s="12">
        <f t="shared" si="174"/>
        <v>42185.996527777781</v>
      </c>
      <c r="U1544" s="14" t="str">
        <f t="shared" si="175"/>
        <v>Jun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70"/>
        <v>0.44444444444444442</v>
      </c>
      <c r="P1545">
        <f t="shared" si="169"/>
        <v>2250</v>
      </c>
      <c r="Q1545" t="str">
        <f t="shared" si="171"/>
        <v>photography</v>
      </c>
      <c r="R1545" t="str">
        <f t="shared" si="172"/>
        <v>nature</v>
      </c>
      <c r="S1545" s="12">
        <f t="shared" si="173"/>
        <v>41935.509652777779</v>
      </c>
      <c r="T1545" s="12">
        <f t="shared" si="174"/>
        <v>41965.551319444443</v>
      </c>
      <c r="U1545" s="14" t="str">
        <f t="shared" si="175"/>
        <v>Oct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70"/>
        <v>0</v>
      </c>
      <c r="P1546" t="e">
        <f t="shared" si="169"/>
        <v>#DIV/0!</v>
      </c>
      <c r="Q1546" t="str">
        <f t="shared" si="171"/>
        <v>photography</v>
      </c>
      <c r="R1546" t="str">
        <f t="shared" si="172"/>
        <v>nature</v>
      </c>
      <c r="S1546" s="12">
        <f t="shared" si="173"/>
        <v>42053.051203703704</v>
      </c>
      <c r="T1546" s="12">
        <f t="shared" si="174"/>
        <v>42095.012499999997</v>
      </c>
      <c r="U1546" s="14" t="str">
        <f t="shared" si="175"/>
        <v>Feb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70"/>
        <v>3.3333333333333333E-2</v>
      </c>
      <c r="P1547">
        <f t="shared" si="169"/>
        <v>3000</v>
      </c>
      <c r="Q1547" t="str">
        <f t="shared" si="171"/>
        <v>photography</v>
      </c>
      <c r="R1547" t="str">
        <f t="shared" si="172"/>
        <v>nature</v>
      </c>
      <c r="S1547" s="12">
        <f t="shared" si="173"/>
        <v>42031.884652777779</v>
      </c>
      <c r="T1547" s="12">
        <f t="shared" si="174"/>
        <v>42065.886111111111</v>
      </c>
      <c r="U1547" s="14" t="str">
        <f t="shared" si="175"/>
        <v>Jan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70"/>
        <v>28.9</v>
      </c>
      <c r="P1548">
        <f t="shared" si="169"/>
        <v>90.909090909090907</v>
      </c>
      <c r="Q1548" t="str">
        <f t="shared" si="171"/>
        <v>photography</v>
      </c>
      <c r="R1548" t="str">
        <f t="shared" si="172"/>
        <v>nature</v>
      </c>
      <c r="S1548" s="12">
        <f t="shared" si="173"/>
        <v>41839.212951388887</v>
      </c>
      <c r="T1548" s="12">
        <f t="shared" si="174"/>
        <v>41899.212951388887</v>
      </c>
      <c r="U1548" s="14" t="str">
        <f t="shared" si="175"/>
        <v>Jul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70"/>
        <v>0</v>
      </c>
      <c r="P1549" t="e">
        <f t="shared" si="169"/>
        <v>#DIV/0!</v>
      </c>
      <c r="Q1549" t="str">
        <f t="shared" si="171"/>
        <v>photography</v>
      </c>
      <c r="R1549" t="str">
        <f t="shared" si="172"/>
        <v>nature</v>
      </c>
      <c r="S1549" s="12">
        <f t="shared" si="173"/>
        <v>42782.426875000005</v>
      </c>
      <c r="T1549" s="12">
        <f t="shared" si="174"/>
        <v>42789.426875000005</v>
      </c>
      <c r="U1549" s="14" t="str">
        <f t="shared" si="175"/>
        <v>Feb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70"/>
        <v>8.5714285714285712</v>
      </c>
      <c r="P1550">
        <f t="shared" si="169"/>
        <v>700</v>
      </c>
      <c r="Q1550" t="str">
        <f t="shared" si="171"/>
        <v>photography</v>
      </c>
      <c r="R1550" t="str">
        <f t="shared" si="172"/>
        <v>nature</v>
      </c>
      <c r="S1550" s="12">
        <f t="shared" si="173"/>
        <v>42286.88217592593</v>
      </c>
      <c r="T1550" s="12">
        <f t="shared" si="174"/>
        <v>42316.923842592587</v>
      </c>
      <c r="U1550" s="14" t="str">
        <f t="shared" si="175"/>
        <v>Oct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70"/>
        <v>34</v>
      </c>
      <c r="P1551">
        <f t="shared" si="169"/>
        <v>83.333333333333329</v>
      </c>
      <c r="Q1551" t="str">
        <f t="shared" si="171"/>
        <v>photography</v>
      </c>
      <c r="R1551" t="str">
        <f t="shared" si="172"/>
        <v>nature</v>
      </c>
      <c r="S1551" s="12">
        <f t="shared" si="173"/>
        <v>42281.136099537034</v>
      </c>
      <c r="T1551" s="12">
        <f t="shared" si="174"/>
        <v>42311.177766203706</v>
      </c>
      <c r="U1551" s="14" t="str">
        <f t="shared" si="175"/>
        <v>Oct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70"/>
        <v>13.466666666666665</v>
      </c>
      <c r="P1552">
        <f t="shared" si="169"/>
        <v>107.14285714285714</v>
      </c>
      <c r="Q1552" t="str">
        <f t="shared" si="171"/>
        <v>photography</v>
      </c>
      <c r="R1552" t="str">
        <f t="shared" si="172"/>
        <v>nature</v>
      </c>
      <c r="S1552" s="12">
        <f t="shared" si="173"/>
        <v>42472.449467592596</v>
      </c>
      <c r="T1552" s="12">
        <f t="shared" si="174"/>
        <v>42502.449467592596</v>
      </c>
      <c r="U1552" s="14" t="str">
        <f t="shared" si="175"/>
        <v>Apr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70"/>
        <v>0</v>
      </c>
      <c r="P1553" t="e">
        <f t="shared" si="169"/>
        <v>#DIV/0!</v>
      </c>
      <c r="Q1553" t="str">
        <f t="shared" si="171"/>
        <v>photography</v>
      </c>
      <c r="R1553" t="str">
        <f t="shared" si="172"/>
        <v>nature</v>
      </c>
      <c r="S1553" s="12">
        <f t="shared" si="173"/>
        <v>42121.824525462958</v>
      </c>
      <c r="T1553" s="12">
        <f t="shared" si="174"/>
        <v>42151.824525462958</v>
      </c>
      <c r="U1553" s="14" t="str">
        <f t="shared" si="175"/>
        <v>Apr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70"/>
        <v>49.186046511627907</v>
      </c>
      <c r="P1554">
        <f t="shared" si="169"/>
        <v>268.75</v>
      </c>
      <c r="Q1554" t="str">
        <f t="shared" si="171"/>
        <v>photography</v>
      </c>
      <c r="R1554" t="str">
        <f t="shared" si="172"/>
        <v>nature</v>
      </c>
      <c r="S1554" s="12">
        <f t="shared" si="173"/>
        <v>41892.688750000001</v>
      </c>
      <c r="T1554" s="12">
        <f t="shared" si="174"/>
        <v>41913.165972222225</v>
      </c>
      <c r="U1554" s="14" t="str">
        <f t="shared" si="175"/>
        <v>Sep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70"/>
        <v>0</v>
      </c>
      <c r="P1555" t="e">
        <f t="shared" si="169"/>
        <v>#DIV/0!</v>
      </c>
      <c r="Q1555" t="str">
        <f t="shared" si="171"/>
        <v>photography</v>
      </c>
      <c r="R1555" t="str">
        <f t="shared" si="172"/>
        <v>nature</v>
      </c>
      <c r="S1555" s="12">
        <f t="shared" si="173"/>
        <v>42219.282951388886</v>
      </c>
      <c r="T1555" s="12">
        <f t="shared" si="174"/>
        <v>42249.282951388886</v>
      </c>
      <c r="U1555" s="14" t="str">
        <f t="shared" si="175"/>
        <v>Aug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70"/>
        <v>0</v>
      </c>
      <c r="P1556" t="e">
        <f t="shared" si="169"/>
        <v>#DIV/0!</v>
      </c>
      <c r="Q1556" t="str">
        <f t="shared" si="171"/>
        <v>photography</v>
      </c>
      <c r="R1556" t="str">
        <f t="shared" si="172"/>
        <v>nature</v>
      </c>
      <c r="S1556" s="12">
        <f t="shared" si="173"/>
        <v>42188.252199074079</v>
      </c>
      <c r="T1556" s="12">
        <f t="shared" si="174"/>
        <v>42218.252199074079</v>
      </c>
      <c r="U1556" s="14" t="str">
        <f t="shared" si="175"/>
        <v>Jul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70"/>
        <v>0</v>
      </c>
      <c r="P1557" t="e">
        <f t="shared" si="169"/>
        <v>#DIV/0!</v>
      </c>
      <c r="Q1557" t="str">
        <f t="shared" si="171"/>
        <v>photography</v>
      </c>
      <c r="R1557" t="str">
        <f t="shared" si="172"/>
        <v>nature</v>
      </c>
      <c r="S1557" s="12">
        <f t="shared" si="173"/>
        <v>42241.613796296297</v>
      </c>
      <c r="T1557" s="12">
        <f t="shared" si="174"/>
        <v>42264.708333333328</v>
      </c>
      <c r="U1557" s="14" t="str">
        <f t="shared" si="175"/>
        <v>Aug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70"/>
        <v>45.133333333333333</v>
      </c>
      <c r="P1558">
        <f t="shared" si="169"/>
        <v>125</v>
      </c>
      <c r="Q1558" t="str">
        <f t="shared" si="171"/>
        <v>photography</v>
      </c>
      <c r="R1558" t="str">
        <f t="shared" si="172"/>
        <v>nature</v>
      </c>
      <c r="S1558" s="12">
        <f t="shared" si="173"/>
        <v>42525.153055555551</v>
      </c>
      <c r="T1558" s="12">
        <f t="shared" si="174"/>
        <v>42555.153055555551</v>
      </c>
      <c r="U1558" s="14" t="str">
        <f t="shared" si="175"/>
        <v>Jun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70"/>
        <v>4</v>
      </c>
      <c r="P1559">
        <f t="shared" si="169"/>
        <v>2500</v>
      </c>
      <c r="Q1559" t="str">
        <f t="shared" si="171"/>
        <v>photography</v>
      </c>
      <c r="R1559" t="str">
        <f t="shared" si="172"/>
        <v>nature</v>
      </c>
      <c r="S1559" s="12">
        <f t="shared" si="173"/>
        <v>41871.65315972222</v>
      </c>
      <c r="T1559" s="12">
        <f t="shared" si="174"/>
        <v>41902.65315972222</v>
      </c>
      <c r="U1559" s="14" t="str">
        <f t="shared" si="175"/>
        <v>Aug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70"/>
        <v>4.666666666666667</v>
      </c>
      <c r="P1560">
        <f t="shared" si="169"/>
        <v>250</v>
      </c>
      <c r="Q1560" t="str">
        <f t="shared" si="171"/>
        <v>photography</v>
      </c>
      <c r="R1560" t="str">
        <f t="shared" si="172"/>
        <v>nature</v>
      </c>
      <c r="S1560" s="12">
        <f t="shared" si="173"/>
        <v>42185.397673611107</v>
      </c>
      <c r="T1560" s="12">
        <f t="shared" si="174"/>
        <v>42244.508333333331</v>
      </c>
      <c r="U1560" s="14" t="str">
        <f t="shared" si="175"/>
        <v>Jun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70"/>
        <v>0.33333333333333337</v>
      </c>
      <c r="P1561">
        <f t="shared" si="169"/>
        <v>15000</v>
      </c>
      <c r="Q1561" t="str">
        <f t="shared" si="171"/>
        <v>photography</v>
      </c>
      <c r="R1561" t="str">
        <f t="shared" si="172"/>
        <v>nature</v>
      </c>
      <c r="S1561" s="12">
        <f t="shared" si="173"/>
        <v>42108.05322916666</v>
      </c>
      <c r="T1561" s="12">
        <f t="shared" si="174"/>
        <v>42123.05322916666</v>
      </c>
      <c r="U1561" s="14" t="str">
        <f t="shared" si="175"/>
        <v>Apr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70"/>
        <v>3.7600000000000002</v>
      </c>
      <c r="P1562">
        <f t="shared" si="169"/>
        <v>625</v>
      </c>
      <c r="Q1562" t="str">
        <f t="shared" si="171"/>
        <v>photography</v>
      </c>
      <c r="R1562" t="str">
        <f t="shared" si="172"/>
        <v>nature</v>
      </c>
      <c r="S1562" s="12">
        <f t="shared" si="173"/>
        <v>41936.020752314813</v>
      </c>
      <c r="T1562" s="12">
        <f t="shared" si="174"/>
        <v>41956.062418981484</v>
      </c>
      <c r="U1562" s="14" t="str">
        <f t="shared" si="175"/>
        <v>Oct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70"/>
        <v>0.67</v>
      </c>
      <c r="P1563">
        <f t="shared" si="169"/>
        <v>10000</v>
      </c>
      <c r="Q1563" t="str">
        <f t="shared" si="171"/>
        <v>publishing</v>
      </c>
      <c r="R1563" t="str">
        <f t="shared" si="172"/>
        <v>art books</v>
      </c>
      <c r="S1563" s="12">
        <f t="shared" si="173"/>
        <v>41555.041701388887</v>
      </c>
      <c r="T1563" s="12">
        <f t="shared" si="174"/>
        <v>41585.083368055559</v>
      </c>
      <c r="U1563" s="14" t="str">
        <f t="shared" si="175"/>
        <v>Oct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70"/>
        <v>0</v>
      </c>
      <c r="P1564" t="e">
        <f t="shared" si="169"/>
        <v>#DIV/0!</v>
      </c>
      <c r="Q1564" t="str">
        <f t="shared" si="171"/>
        <v>publishing</v>
      </c>
      <c r="R1564" t="str">
        <f t="shared" si="172"/>
        <v>art books</v>
      </c>
      <c r="S1564" s="12">
        <f t="shared" si="173"/>
        <v>40079.566157407404</v>
      </c>
      <c r="T1564" s="12">
        <f t="shared" si="174"/>
        <v>40149.034722222219</v>
      </c>
      <c r="U1564" s="14" t="str">
        <f t="shared" si="175"/>
        <v>Sep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70"/>
        <v>1.4166666666666665</v>
      </c>
      <c r="P1565">
        <f t="shared" si="169"/>
        <v>3000</v>
      </c>
      <c r="Q1565" t="str">
        <f t="shared" si="171"/>
        <v>publishing</v>
      </c>
      <c r="R1565" t="str">
        <f t="shared" si="172"/>
        <v>art books</v>
      </c>
      <c r="S1565" s="12">
        <f t="shared" si="173"/>
        <v>41652.742488425924</v>
      </c>
      <c r="T1565" s="12">
        <f t="shared" si="174"/>
        <v>41712.700821759259</v>
      </c>
      <c r="U1565" s="14" t="str">
        <f t="shared" si="175"/>
        <v>Jan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70"/>
        <v>0.1</v>
      </c>
      <c r="P1566">
        <f t="shared" si="169"/>
        <v>10000</v>
      </c>
      <c r="Q1566" t="str">
        <f t="shared" si="171"/>
        <v>publishing</v>
      </c>
      <c r="R1566" t="str">
        <f t="shared" si="172"/>
        <v>art books</v>
      </c>
      <c r="S1566" s="12">
        <f t="shared" si="173"/>
        <v>42121.367002314815</v>
      </c>
      <c r="T1566" s="12">
        <f t="shared" si="174"/>
        <v>42152.836805555555</v>
      </c>
      <c r="U1566" s="14" t="str">
        <f t="shared" si="175"/>
        <v>Apr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70"/>
        <v>2.5</v>
      </c>
      <c r="P1567">
        <f t="shared" si="169"/>
        <v>4000</v>
      </c>
      <c r="Q1567" t="str">
        <f t="shared" si="171"/>
        <v>publishing</v>
      </c>
      <c r="R1567" t="str">
        <f t="shared" si="172"/>
        <v>art books</v>
      </c>
      <c r="S1567" s="12">
        <f t="shared" si="173"/>
        <v>40672.729872685188</v>
      </c>
      <c r="T1567" s="12">
        <f t="shared" si="174"/>
        <v>40702.729872685188</v>
      </c>
      <c r="U1567" s="14" t="str">
        <f t="shared" si="175"/>
        <v>May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70"/>
        <v>21.25</v>
      </c>
      <c r="P1568">
        <f t="shared" si="169"/>
        <v>508.47457627118644</v>
      </c>
      <c r="Q1568" t="str">
        <f t="shared" si="171"/>
        <v>publishing</v>
      </c>
      <c r="R1568" t="str">
        <f t="shared" si="172"/>
        <v>art books</v>
      </c>
      <c r="S1568" s="12">
        <f t="shared" si="173"/>
        <v>42549.916712962964</v>
      </c>
      <c r="T1568" s="12">
        <f t="shared" si="174"/>
        <v>42578.916666666672</v>
      </c>
      <c r="U1568" s="14" t="str">
        <f t="shared" si="175"/>
        <v>Jun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70"/>
        <v>4.117647058823529</v>
      </c>
      <c r="P1569">
        <f t="shared" si="169"/>
        <v>653.84615384615381</v>
      </c>
      <c r="Q1569" t="str">
        <f t="shared" si="171"/>
        <v>publishing</v>
      </c>
      <c r="R1569" t="str">
        <f t="shared" si="172"/>
        <v>art books</v>
      </c>
      <c r="S1569" s="12">
        <f t="shared" si="173"/>
        <v>41671.936863425923</v>
      </c>
      <c r="T1569" s="12">
        <f t="shared" si="174"/>
        <v>41687</v>
      </c>
      <c r="U1569" s="14" t="str">
        <f t="shared" si="175"/>
        <v>Feb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70"/>
        <v>13.639999999999999</v>
      </c>
      <c r="P1570">
        <f t="shared" si="169"/>
        <v>1136.3636363636363</v>
      </c>
      <c r="Q1570" t="str">
        <f t="shared" si="171"/>
        <v>publishing</v>
      </c>
      <c r="R1570" t="str">
        <f t="shared" si="172"/>
        <v>art books</v>
      </c>
      <c r="S1570" s="12">
        <f t="shared" si="173"/>
        <v>41962.062326388885</v>
      </c>
      <c r="T1570" s="12">
        <f t="shared" si="174"/>
        <v>41997.062326388885</v>
      </c>
      <c r="U1570" s="14" t="str">
        <f t="shared" si="175"/>
        <v>Nov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70"/>
        <v>0</v>
      </c>
      <c r="P1571" t="e">
        <f t="shared" si="169"/>
        <v>#DIV/0!</v>
      </c>
      <c r="Q1571" t="str">
        <f t="shared" si="171"/>
        <v>publishing</v>
      </c>
      <c r="R1571" t="str">
        <f t="shared" si="172"/>
        <v>art books</v>
      </c>
      <c r="S1571" s="12">
        <f t="shared" si="173"/>
        <v>41389.679560185185</v>
      </c>
      <c r="T1571" s="12">
        <f t="shared" si="174"/>
        <v>41419.679560185185</v>
      </c>
      <c r="U1571" s="14" t="str">
        <f t="shared" si="175"/>
        <v>Apr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70"/>
        <v>41.4</v>
      </c>
      <c r="P1572">
        <f t="shared" si="169"/>
        <v>115.38461538461539</v>
      </c>
      <c r="Q1572" t="str">
        <f t="shared" si="171"/>
        <v>publishing</v>
      </c>
      <c r="R1572" t="str">
        <f t="shared" si="172"/>
        <v>art books</v>
      </c>
      <c r="S1572" s="12">
        <f t="shared" si="173"/>
        <v>42438.813449074078</v>
      </c>
      <c r="T1572" s="12">
        <f t="shared" si="174"/>
        <v>42468.771782407406</v>
      </c>
      <c r="U1572" s="14" t="str">
        <f t="shared" si="175"/>
        <v>Mar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70"/>
        <v>0.66115702479338845</v>
      </c>
      <c r="P1573">
        <f t="shared" si="169"/>
        <v>3025</v>
      </c>
      <c r="Q1573" t="str">
        <f t="shared" si="171"/>
        <v>publishing</v>
      </c>
      <c r="R1573" t="str">
        <f t="shared" si="172"/>
        <v>art books</v>
      </c>
      <c r="S1573" s="12">
        <f t="shared" si="173"/>
        <v>42144.769479166673</v>
      </c>
      <c r="T1573" s="12">
        <f t="shared" si="174"/>
        <v>42174.769479166673</v>
      </c>
      <c r="U1573" s="14" t="str">
        <f t="shared" si="175"/>
        <v>May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70"/>
        <v>5</v>
      </c>
      <c r="P1574">
        <f t="shared" si="169"/>
        <v>833.33333333333337</v>
      </c>
      <c r="Q1574" t="str">
        <f t="shared" si="171"/>
        <v>publishing</v>
      </c>
      <c r="R1574" t="str">
        <f t="shared" si="172"/>
        <v>art books</v>
      </c>
      <c r="S1574" s="12">
        <f t="shared" si="173"/>
        <v>42404.033090277779</v>
      </c>
      <c r="T1574" s="12">
        <f t="shared" si="174"/>
        <v>42428.999305555553</v>
      </c>
      <c r="U1574" s="14" t="str">
        <f t="shared" si="175"/>
        <v>Feb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70"/>
        <v>2.4777777777777779</v>
      </c>
      <c r="P1575">
        <f t="shared" si="169"/>
        <v>3000</v>
      </c>
      <c r="Q1575" t="str">
        <f t="shared" si="171"/>
        <v>publishing</v>
      </c>
      <c r="R1575" t="str">
        <f t="shared" si="172"/>
        <v>art books</v>
      </c>
      <c r="S1575" s="12">
        <f t="shared" si="173"/>
        <v>42786.000023148154</v>
      </c>
      <c r="T1575" s="12">
        <f t="shared" si="174"/>
        <v>42826.165972222225</v>
      </c>
      <c r="U1575" s="14" t="str">
        <f t="shared" si="175"/>
        <v>Feb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70"/>
        <v>5.0599999999999996</v>
      </c>
      <c r="P1576">
        <f t="shared" ref="P1576:P1639" si="176">D1576 / L1576</f>
        <v>1666.6666666666667</v>
      </c>
      <c r="Q1576" t="str">
        <f t="shared" si="171"/>
        <v>publishing</v>
      </c>
      <c r="R1576" t="str">
        <f t="shared" si="172"/>
        <v>art books</v>
      </c>
      <c r="S1576" s="12">
        <f t="shared" si="173"/>
        <v>42017.927418981482</v>
      </c>
      <c r="T1576" s="12">
        <f t="shared" si="174"/>
        <v>42052.927418981482</v>
      </c>
      <c r="U1576" s="14" t="str">
        <f t="shared" si="175"/>
        <v>Jan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70"/>
        <v>22.91</v>
      </c>
      <c r="P1577">
        <f t="shared" si="176"/>
        <v>285.71428571428572</v>
      </c>
      <c r="Q1577" t="str">
        <f t="shared" si="171"/>
        <v>publishing</v>
      </c>
      <c r="R1577" t="str">
        <f t="shared" si="172"/>
        <v>art books</v>
      </c>
      <c r="S1577" s="12">
        <f t="shared" si="173"/>
        <v>41799.524259259262</v>
      </c>
      <c r="T1577" s="12">
        <f t="shared" si="174"/>
        <v>41829.524259259262</v>
      </c>
      <c r="U1577" s="14" t="str">
        <f t="shared" si="175"/>
        <v>Jun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70"/>
        <v>13</v>
      </c>
      <c r="P1578">
        <f t="shared" si="176"/>
        <v>500</v>
      </c>
      <c r="Q1578" t="str">
        <f t="shared" si="171"/>
        <v>publishing</v>
      </c>
      <c r="R1578" t="str">
        <f t="shared" si="172"/>
        <v>art books</v>
      </c>
      <c r="S1578" s="12">
        <f t="shared" si="173"/>
        <v>42140.879259259258</v>
      </c>
      <c r="T1578" s="12">
        <f t="shared" si="174"/>
        <v>42185.879259259258</v>
      </c>
      <c r="U1578" s="14" t="str">
        <f t="shared" si="175"/>
        <v>May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70"/>
        <v>0.54999999999999993</v>
      </c>
      <c r="P1579">
        <f t="shared" si="176"/>
        <v>5000</v>
      </c>
      <c r="Q1579" t="str">
        <f t="shared" si="171"/>
        <v>publishing</v>
      </c>
      <c r="R1579" t="str">
        <f t="shared" si="172"/>
        <v>art books</v>
      </c>
      <c r="S1579" s="12">
        <f t="shared" si="173"/>
        <v>41054.847777777781</v>
      </c>
      <c r="T1579" s="12">
        <f t="shared" si="174"/>
        <v>41114.847777777781</v>
      </c>
      <c r="U1579" s="14" t="str">
        <f t="shared" si="175"/>
        <v>May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70"/>
        <v>10.806536636794938</v>
      </c>
      <c r="P1580">
        <f t="shared" si="176"/>
        <v>474.25</v>
      </c>
      <c r="Q1580" t="str">
        <f t="shared" si="171"/>
        <v>publishing</v>
      </c>
      <c r="R1580" t="str">
        <f t="shared" si="172"/>
        <v>art books</v>
      </c>
      <c r="S1580" s="12">
        <f t="shared" si="173"/>
        <v>40399.065868055557</v>
      </c>
      <c r="T1580" s="12">
        <f t="shared" si="174"/>
        <v>40423.083333333336</v>
      </c>
      <c r="U1580" s="14" t="str">
        <f t="shared" si="175"/>
        <v>Aug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70"/>
        <v>0.84008400840084008</v>
      </c>
      <c r="P1581">
        <f t="shared" si="176"/>
        <v>1666.5</v>
      </c>
      <c r="Q1581" t="str">
        <f t="shared" si="171"/>
        <v>publishing</v>
      </c>
      <c r="R1581" t="str">
        <f t="shared" si="172"/>
        <v>art books</v>
      </c>
      <c r="S1581" s="12">
        <f t="shared" si="173"/>
        <v>41481.996423611112</v>
      </c>
      <c r="T1581" s="12">
        <f t="shared" si="174"/>
        <v>41514.996423611112</v>
      </c>
      <c r="U1581" s="14" t="str">
        <f t="shared" si="175"/>
        <v>Jul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70"/>
        <v>0</v>
      </c>
      <c r="P1582" t="e">
        <f t="shared" si="176"/>
        <v>#DIV/0!</v>
      </c>
      <c r="Q1582" t="str">
        <f t="shared" si="171"/>
        <v>publishing</v>
      </c>
      <c r="R1582" t="str">
        <f t="shared" si="172"/>
        <v>art books</v>
      </c>
      <c r="S1582" s="12">
        <f t="shared" si="173"/>
        <v>40990.050069444449</v>
      </c>
      <c r="T1582" s="12">
        <f t="shared" si="174"/>
        <v>41050.050069444449</v>
      </c>
      <c r="U1582" s="14" t="str">
        <f t="shared" si="175"/>
        <v>Mar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70"/>
        <v>0.5</v>
      </c>
      <c r="P1583">
        <f t="shared" si="176"/>
        <v>1000</v>
      </c>
      <c r="Q1583" t="str">
        <f t="shared" si="171"/>
        <v>photography</v>
      </c>
      <c r="R1583" t="str">
        <f t="shared" si="172"/>
        <v>places</v>
      </c>
      <c r="S1583" s="12">
        <f t="shared" si="173"/>
        <v>42325.448958333334</v>
      </c>
      <c r="T1583" s="12">
        <f t="shared" si="174"/>
        <v>42357.448958333334</v>
      </c>
      <c r="U1583" s="14" t="str">
        <f t="shared" si="175"/>
        <v>Nov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70"/>
        <v>9.3000000000000007</v>
      </c>
      <c r="P1584">
        <f t="shared" si="176"/>
        <v>333.33333333333331</v>
      </c>
      <c r="Q1584" t="str">
        <f t="shared" si="171"/>
        <v>photography</v>
      </c>
      <c r="R1584" t="str">
        <f t="shared" si="172"/>
        <v>places</v>
      </c>
      <c r="S1584" s="12">
        <f t="shared" si="173"/>
        <v>42246.789965277778</v>
      </c>
      <c r="T1584" s="12">
        <f t="shared" si="174"/>
        <v>42303.888888888891</v>
      </c>
      <c r="U1584" s="14" t="str">
        <f t="shared" si="175"/>
        <v>Aug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70"/>
        <v>7.4999999999999997E-2</v>
      </c>
      <c r="P1585">
        <f t="shared" si="176"/>
        <v>20000</v>
      </c>
      <c r="Q1585" t="str">
        <f t="shared" si="171"/>
        <v>photography</v>
      </c>
      <c r="R1585" t="str">
        <f t="shared" si="172"/>
        <v>places</v>
      </c>
      <c r="S1585" s="12">
        <f t="shared" si="173"/>
        <v>41877.904988425929</v>
      </c>
      <c r="T1585" s="12">
        <f t="shared" si="174"/>
        <v>41907.904988425929</v>
      </c>
      <c r="U1585" s="14" t="str">
        <f t="shared" si="175"/>
        <v>Aug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70"/>
        <v>0</v>
      </c>
      <c r="P1586" t="e">
        <f t="shared" si="176"/>
        <v>#DIV/0!</v>
      </c>
      <c r="Q1586" t="str">
        <f t="shared" si="171"/>
        <v>photography</v>
      </c>
      <c r="R1586" t="str">
        <f t="shared" si="172"/>
        <v>places</v>
      </c>
      <c r="S1586" s="12">
        <f t="shared" si="173"/>
        <v>41779.649317129632</v>
      </c>
      <c r="T1586" s="12">
        <f t="shared" si="174"/>
        <v>41789.649317129632</v>
      </c>
      <c r="U1586" s="14" t="str">
        <f t="shared" si="175"/>
        <v>May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70"/>
        <v>79</v>
      </c>
      <c r="P1587">
        <f t="shared" si="176"/>
        <v>166.66666666666666</v>
      </c>
      <c r="Q1587" t="str">
        <f t="shared" si="171"/>
        <v>photography</v>
      </c>
      <c r="R1587" t="str">
        <f t="shared" si="172"/>
        <v>places</v>
      </c>
      <c r="S1587" s="12">
        <f t="shared" si="173"/>
        <v>42707.895462962959</v>
      </c>
      <c r="T1587" s="12">
        <f t="shared" si="174"/>
        <v>42729.458333333328</v>
      </c>
      <c r="U1587" s="14" t="str">
        <f t="shared" si="175"/>
        <v>Dec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70"/>
        <v>0</v>
      </c>
      <c r="P1588" t="e">
        <f t="shared" si="176"/>
        <v>#DIV/0!</v>
      </c>
      <c r="Q1588" t="str">
        <f t="shared" si="171"/>
        <v>photography</v>
      </c>
      <c r="R1588" t="str">
        <f t="shared" si="172"/>
        <v>places</v>
      </c>
      <c r="S1588" s="12">
        <f t="shared" si="173"/>
        <v>42069.104421296302</v>
      </c>
      <c r="T1588" s="12">
        <f t="shared" si="174"/>
        <v>42099.062754629631</v>
      </c>
      <c r="U1588" s="14" t="str">
        <f t="shared" si="175"/>
        <v>Mar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70"/>
        <v>1.3333333333333334E-2</v>
      </c>
      <c r="P1589">
        <f t="shared" si="176"/>
        <v>7500</v>
      </c>
      <c r="Q1589" t="str">
        <f t="shared" si="171"/>
        <v>photography</v>
      </c>
      <c r="R1589" t="str">
        <f t="shared" si="172"/>
        <v>places</v>
      </c>
      <c r="S1589" s="12">
        <f t="shared" si="173"/>
        <v>41956.950983796298</v>
      </c>
      <c r="T1589" s="12">
        <f t="shared" si="174"/>
        <v>41986.950983796298</v>
      </c>
      <c r="U1589" s="14" t="str">
        <f t="shared" si="175"/>
        <v>Nov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70"/>
        <v>0</v>
      </c>
      <c r="P1590" t="e">
        <f t="shared" si="176"/>
        <v>#DIV/0!</v>
      </c>
      <c r="Q1590" t="str">
        <f t="shared" si="171"/>
        <v>photography</v>
      </c>
      <c r="R1590" t="str">
        <f t="shared" si="172"/>
        <v>places</v>
      </c>
      <c r="S1590" s="12">
        <f t="shared" si="173"/>
        <v>42005.24998842593</v>
      </c>
      <c r="T1590" s="12">
        <f t="shared" si="174"/>
        <v>42035.841666666667</v>
      </c>
      <c r="U1590" s="14" t="str">
        <f t="shared" si="175"/>
        <v>Jan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70"/>
        <v>0</v>
      </c>
      <c r="P1591" t="e">
        <f t="shared" si="176"/>
        <v>#DIV/0!</v>
      </c>
      <c r="Q1591" t="str">
        <f t="shared" si="171"/>
        <v>photography</v>
      </c>
      <c r="R1591" t="str">
        <f t="shared" si="172"/>
        <v>places</v>
      </c>
      <c r="S1591" s="12">
        <f t="shared" si="173"/>
        <v>42256.984791666662</v>
      </c>
      <c r="T1591" s="12">
        <f t="shared" si="174"/>
        <v>42286.984791666662</v>
      </c>
      <c r="U1591" s="14" t="str">
        <f t="shared" si="175"/>
        <v>Sep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70"/>
        <v>1.7000000000000002</v>
      </c>
      <c r="P1592">
        <f t="shared" si="176"/>
        <v>30000</v>
      </c>
      <c r="Q1592" t="str">
        <f t="shared" si="171"/>
        <v>photography</v>
      </c>
      <c r="R1592" t="str">
        <f t="shared" si="172"/>
        <v>places</v>
      </c>
      <c r="S1592" s="12">
        <f t="shared" si="173"/>
        <v>42240.857222222221</v>
      </c>
      <c r="T1592" s="12">
        <f t="shared" si="174"/>
        <v>42270.857222222221</v>
      </c>
      <c r="U1592" s="14" t="str">
        <f t="shared" si="175"/>
        <v>Aug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70"/>
        <v>29.228571428571428</v>
      </c>
      <c r="P1593">
        <f t="shared" si="176"/>
        <v>152.17391304347825</v>
      </c>
      <c r="Q1593" t="str">
        <f t="shared" si="171"/>
        <v>photography</v>
      </c>
      <c r="R1593" t="str">
        <f t="shared" si="172"/>
        <v>places</v>
      </c>
      <c r="S1593" s="12">
        <f t="shared" si="173"/>
        <v>42433.726168981477</v>
      </c>
      <c r="T1593" s="12">
        <f t="shared" si="174"/>
        <v>42463.68450231482</v>
      </c>
      <c r="U1593" s="14" t="str">
        <f t="shared" si="175"/>
        <v>Mar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70"/>
        <v>0</v>
      </c>
      <c r="P1594" t="e">
        <f t="shared" si="176"/>
        <v>#DIV/0!</v>
      </c>
      <c r="Q1594" t="str">
        <f t="shared" si="171"/>
        <v>photography</v>
      </c>
      <c r="R1594" t="str">
        <f t="shared" si="172"/>
        <v>places</v>
      </c>
      <c r="S1594" s="12">
        <f t="shared" si="173"/>
        <v>42046.072743055556</v>
      </c>
      <c r="T1594" s="12">
        <f t="shared" si="174"/>
        <v>42091.031076388885</v>
      </c>
      <c r="U1594" s="14" t="str">
        <f t="shared" si="175"/>
        <v>Feb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70"/>
        <v>1.3636363636363637E-2</v>
      </c>
      <c r="P1595">
        <f t="shared" si="176"/>
        <v>7333.333333333333</v>
      </c>
      <c r="Q1595" t="str">
        <f t="shared" si="171"/>
        <v>photography</v>
      </c>
      <c r="R1595" t="str">
        <f t="shared" si="172"/>
        <v>places</v>
      </c>
      <c r="S1595" s="12">
        <f t="shared" si="173"/>
        <v>42033.845543981486</v>
      </c>
      <c r="T1595" s="12">
        <f t="shared" si="174"/>
        <v>42063.845543981486</v>
      </c>
      <c r="U1595" s="14" t="str">
        <f t="shared" si="175"/>
        <v>Jan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70"/>
        <v>20.5</v>
      </c>
      <c r="P1596">
        <f t="shared" si="176"/>
        <v>100</v>
      </c>
      <c r="Q1596" t="str">
        <f t="shared" si="171"/>
        <v>photography</v>
      </c>
      <c r="R1596" t="str">
        <f t="shared" si="172"/>
        <v>places</v>
      </c>
      <c r="S1596" s="12">
        <f t="shared" si="173"/>
        <v>42445.712754629625</v>
      </c>
      <c r="T1596" s="12">
        <f t="shared" si="174"/>
        <v>42505.681249999994</v>
      </c>
      <c r="U1596" s="14" t="str">
        <f t="shared" si="175"/>
        <v>Mar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70"/>
        <v>0.27999999999999997</v>
      </c>
      <c r="P1597">
        <f t="shared" si="176"/>
        <v>14285.714285714286</v>
      </c>
      <c r="Q1597" t="str">
        <f t="shared" si="171"/>
        <v>photography</v>
      </c>
      <c r="R1597" t="str">
        <f t="shared" si="172"/>
        <v>places</v>
      </c>
      <c r="S1597" s="12">
        <f t="shared" si="173"/>
        <v>41780.050092592595</v>
      </c>
      <c r="T1597" s="12">
        <f t="shared" si="174"/>
        <v>41808.842361111114</v>
      </c>
      <c r="U1597" s="14" t="str">
        <f t="shared" si="175"/>
        <v>May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70"/>
        <v>2.3076923076923079</v>
      </c>
      <c r="P1598">
        <f t="shared" si="176"/>
        <v>1083.3333333333333</v>
      </c>
      <c r="Q1598" t="str">
        <f t="shared" si="171"/>
        <v>photography</v>
      </c>
      <c r="R1598" t="str">
        <f t="shared" si="172"/>
        <v>places</v>
      </c>
      <c r="S1598" s="12">
        <f t="shared" si="173"/>
        <v>41941.430196759262</v>
      </c>
      <c r="T1598" s="12">
        <f t="shared" si="174"/>
        <v>41986.471863425926</v>
      </c>
      <c r="U1598" s="14" t="str">
        <f t="shared" si="175"/>
        <v>Oct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70"/>
        <v>0</v>
      </c>
      <c r="P1599" t="e">
        <f t="shared" si="176"/>
        <v>#DIV/0!</v>
      </c>
      <c r="Q1599" t="str">
        <f t="shared" si="171"/>
        <v>photography</v>
      </c>
      <c r="R1599" t="str">
        <f t="shared" si="172"/>
        <v>places</v>
      </c>
      <c r="S1599" s="12">
        <f t="shared" si="173"/>
        <v>42603.354131944448</v>
      </c>
      <c r="T1599" s="12">
        <f t="shared" si="174"/>
        <v>42633.354131944448</v>
      </c>
      <c r="U1599" s="14" t="str">
        <f t="shared" si="175"/>
        <v>Aug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70"/>
        <v>0.125</v>
      </c>
      <c r="P1600">
        <f t="shared" si="176"/>
        <v>800</v>
      </c>
      <c r="Q1600" t="str">
        <f t="shared" si="171"/>
        <v>photography</v>
      </c>
      <c r="R1600" t="str">
        <f t="shared" si="172"/>
        <v>places</v>
      </c>
      <c r="S1600" s="12">
        <f t="shared" si="173"/>
        <v>42151.667337962965</v>
      </c>
      <c r="T1600" s="12">
        <f t="shared" si="174"/>
        <v>42211.667337962965</v>
      </c>
      <c r="U1600" s="14" t="str">
        <f t="shared" si="175"/>
        <v>May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70"/>
        <v>0</v>
      </c>
      <c r="P1601" t="e">
        <f t="shared" si="176"/>
        <v>#DIV/0!</v>
      </c>
      <c r="Q1601" t="str">
        <f t="shared" si="171"/>
        <v>photography</v>
      </c>
      <c r="R1601" t="str">
        <f t="shared" si="172"/>
        <v>places</v>
      </c>
      <c r="S1601" s="12">
        <f t="shared" si="173"/>
        <v>42438.53907407407</v>
      </c>
      <c r="T1601" s="12">
        <f t="shared" si="174"/>
        <v>42468.497407407413</v>
      </c>
      <c r="U1601" s="14" t="str">
        <f t="shared" si="175"/>
        <v>Mar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70"/>
        <v>7.3400000000000007</v>
      </c>
      <c r="P1602">
        <f t="shared" si="176"/>
        <v>555.55555555555554</v>
      </c>
      <c r="Q1602" t="str">
        <f t="shared" si="171"/>
        <v>photography</v>
      </c>
      <c r="R1602" t="str">
        <f t="shared" si="172"/>
        <v>places</v>
      </c>
      <c r="S1602" s="12">
        <f t="shared" si="173"/>
        <v>41791.057314814818</v>
      </c>
      <c r="T1602" s="12">
        <f t="shared" si="174"/>
        <v>41835.21597222222</v>
      </c>
      <c r="U1602" s="14" t="str">
        <f t="shared" si="175"/>
        <v>Jun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77">E1603/D1603 * 100</f>
        <v>108.2492</v>
      </c>
      <c r="P1603">
        <f t="shared" si="176"/>
        <v>44.642857142857146</v>
      </c>
      <c r="Q1603" t="str">
        <f t="shared" ref="Q1603:Q1666" si="178">LEFT(N1603,FIND("/",N1603) -1)</f>
        <v>music</v>
      </c>
      <c r="R1603" t="str">
        <f t="shared" ref="R1603:R1666" si="179">RIGHT(N1603,LEN(N1603)-FIND("/",N1603))</f>
        <v>rock</v>
      </c>
      <c r="S1603" s="12">
        <f t="shared" ref="S1603:U1666" si="180">(((J1603/60)/60)/24)+DATE(1970,1,1)</f>
        <v>40638.092974537038</v>
      </c>
      <c r="T1603" s="12">
        <f t="shared" ref="T1603:V1666" si="181">(((I1603/60)/60)/24)+DATE(1970,1,1)</f>
        <v>40668.092974537038</v>
      </c>
      <c r="U1603" s="14" t="str">
        <f t="shared" ref="U1603:U1666" si="182">TEXT(S1603, "mmm")</f>
        <v>Apr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77"/>
        <v>100.16666666666667</v>
      </c>
      <c r="P1604">
        <f t="shared" si="176"/>
        <v>46.875</v>
      </c>
      <c r="Q1604" t="str">
        <f t="shared" si="178"/>
        <v>music</v>
      </c>
      <c r="R1604" t="str">
        <f t="shared" si="179"/>
        <v>rock</v>
      </c>
      <c r="S1604" s="12">
        <f t="shared" si="180"/>
        <v>40788.297650462962</v>
      </c>
      <c r="T1604" s="12">
        <f t="shared" si="181"/>
        <v>40830.958333333336</v>
      </c>
      <c r="U1604" s="14" t="str">
        <f t="shared" si="182"/>
        <v>Sep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77"/>
        <v>100.03299999999999</v>
      </c>
      <c r="P1605">
        <f t="shared" si="176"/>
        <v>66.666666666666671</v>
      </c>
      <c r="Q1605" t="str">
        <f t="shared" si="178"/>
        <v>music</v>
      </c>
      <c r="R1605" t="str">
        <f t="shared" si="179"/>
        <v>rock</v>
      </c>
      <c r="S1605" s="12">
        <f t="shared" si="180"/>
        <v>40876.169664351852</v>
      </c>
      <c r="T1605" s="12">
        <f t="shared" si="181"/>
        <v>40936.169664351852</v>
      </c>
      <c r="U1605" s="14" t="str">
        <f t="shared" si="182"/>
        <v>Nov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77"/>
        <v>122.10714285714286</v>
      </c>
      <c r="P1606">
        <f t="shared" si="176"/>
        <v>40</v>
      </c>
      <c r="Q1606" t="str">
        <f t="shared" si="178"/>
        <v>music</v>
      </c>
      <c r="R1606" t="str">
        <f t="shared" si="179"/>
        <v>rock</v>
      </c>
      <c r="S1606" s="12">
        <f t="shared" si="180"/>
        <v>40945.845312500001</v>
      </c>
      <c r="T1606" s="12">
        <f t="shared" si="181"/>
        <v>40985.80364583333</v>
      </c>
      <c r="U1606" s="14" t="str">
        <f t="shared" si="182"/>
        <v>Feb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77"/>
        <v>100.69333333333334</v>
      </c>
      <c r="P1607">
        <f t="shared" si="176"/>
        <v>136.36363636363637</v>
      </c>
      <c r="Q1607" t="str">
        <f t="shared" si="178"/>
        <v>music</v>
      </c>
      <c r="R1607" t="str">
        <f t="shared" si="179"/>
        <v>rock</v>
      </c>
      <c r="S1607" s="12">
        <f t="shared" si="180"/>
        <v>40747.012881944444</v>
      </c>
      <c r="T1607" s="12">
        <f t="shared" si="181"/>
        <v>40756.291666666664</v>
      </c>
      <c r="U1607" s="14" t="str">
        <f t="shared" si="182"/>
        <v>Jul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77"/>
        <v>101.004125</v>
      </c>
      <c r="P1608">
        <f t="shared" si="176"/>
        <v>86.956521739130437</v>
      </c>
      <c r="Q1608" t="str">
        <f t="shared" si="178"/>
        <v>music</v>
      </c>
      <c r="R1608" t="str">
        <f t="shared" si="179"/>
        <v>rock</v>
      </c>
      <c r="S1608" s="12">
        <f t="shared" si="180"/>
        <v>40536.111550925925</v>
      </c>
      <c r="T1608" s="12">
        <f t="shared" si="181"/>
        <v>40626.069884259261</v>
      </c>
      <c r="U1608" s="14" t="str">
        <f t="shared" si="182"/>
        <v>Dec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77"/>
        <v>145.11000000000001</v>
      </c>
      <c r="P1609">
        <f t="shared" si="176"/>
        <v>48.780487804878049</v>
      </c>
      <c r="Q1609" t="str">
        <f t="shared" si="178"/>
        <v>music</v>
      </c>
      <c r="R1609" t="str">
        <f t="shared" si="179"/>
        <v>rock</v>
      </c>
      <c r="S1609" s="12">
        <f t="shared" si="180"/>
        <v>41053.80846064815</v>
      </c>
      <c r="T1609" s="12">
        <f t="shared" si="181"/>
        <v>41074.80846064815</v>
      </c>
      <c r="U1609" s="14" t="str">
        <f t="shared" si="182"/>
        <v>May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77"/>
        <v>101.25</v>
      </c>
      <c r="P1610">
        <f t="shared" si="176"/>
        <v>52.173913043478258</v>
      </c>
      <c r="Q1610" t="str">
        <f t="shared" si="178"/>
        <v>music</v>
      </c>
      <c r="R1610" t="str">
        <f t="shared" si="179"/>
        <v>rock</v>
      </c>
      <c r="S1610" s="12">
        <f t="shared" si="180"/>
        <v>41607.83085648148</v>
      </c>
      <c r="T1610" s="12">
        <f t="shared" si="181"/>
        <v>41640.226388888892</v>
      </c>
      <c r="U1610" s="14" t="str">
        <f t="shared" si="182"/>
        <v>Nov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77"/>
        <v>118.33333333333333</v>
      </c>
      <c r="P1611">
        <f t="shared" si="176"/>
        <v>375</v>
      </c>
      <c r="Q1611" t="str">
        <f t="shared" si="178"/>
        <v>music</v>
      </c>
      <c r="R1611" t="str">
        <f t="shared" si="179"/>
        <v>rock</v>
      </c>
      <c r="S1611" s="12">
        <f t="shared" si="180"/>
        <v>40796.001261574071</v>
      </c>
      <c r="T1611" s="12">
        <f t="shared" si="181"/>
        <v>40849.333333333336</v>
      </c>
      <c r="U1611" s="14" t="str">
        <f t="shared" si="182"/>
        <v>Sep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77"/>
        <v>271.85000000000002</v>
      </c>
      <c r="P1612">
        <f t="shared" si="176"/>
        <v>17.857142857142858</v>
      </c>
      <c r="Q1612" t="str">
        <f t="shared" si="178"/>
        <v>music</v>
      </c>
      <c r="R1612" t="str">
        <f t="shared" si="179"/>
        <v>rock</v>
      </c>
      <c r="S1612" s="12">
        <f t="shared" si="180"/>
        <v>41228.924884259257</v>
      </c>
      <c r="T1612" s="12">
        <f t="shared" si="181"/>
        <v>41258.924884259257</v>
      </c>
      <c r="U1612" s="14" t="str">
        <f t="shared" si="182"/>
        <v>Nov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77"/>
        <v>125.125</v>
      </c>
      <c r="P1613">
        <f t="shared" si="176"/>
        <v>29.62962962962963</v>
      </c>
      <c r="Q1613" t="str">
        <f t="shared" si="178"/>
        <v>music</v>
      </c>
      <c r="R1613" t="str">
        <f t="shared" si="179"/>
        <v>rock</v>
      </c>
      <c r="S1613" s="12">
        <f t="shared" si="180"/>
        <v>41409.00037037037</v>
      </c>
      <c r="T1613" s="12">
        <f t="shared" si="181"/>
        <v>41430.00037037037</v>
      </c>
      <c r="U1613" s="14" t="str">
        <f t="shared" si="182"/>
        <v>May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77"/>
        <v>110.00000000000001</v>
      </c>
      <c r="P1614">
        <f t="shared" si="176"/>
        <v>45.454545454545453</v>
      </c>
      <c r="Q1614" t="str">
        <f t="shared" si="178"/>
        <v>music</v>
      </c>
      <c r="R1614" t="str">
        <f t="shared" si="179"/>
        <v>rock</v>
      </c>
      <c r="S1614" s="12">
        <f t="shared" si="180"/>
        <v>41246.874814814815</v>
      </c>
      <c r="T1614" s="12">
        <f t="shared" si="181"/>
        <v>41276.874814814815</v>
      </c>
      <c r="U1614" s="14" t="str">
        <f t="shared" si="182"/>
        <v>Dec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77"/>
        <v>101.49999999999999</v>
      </c>
      <c r="P1615">
        <f t="shared" si="176"/>
        <v>38.46153846153846</v>
      </c>
      <c r="Q1615" t="str">
        <f t="shared" si="178"/>
        <v>music</v>
      </c>
      <c r="R1615" t="str">
        <f t="shared" si="179"/>
        <v>rock</v>
      </c>
      <c r="S1615" s="12">
        <f t="shared" si="180"/>
        <v>41082.069467592592</v>
      </c>
      <c r="T1615" s="12">
        <f t="shared" si="181"/>
        <v>41112.069467592592</v>
      </c>
      <c r="U1615" s="14" t="str">
        <f t="shared" si="182"/>
        <v>Jun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77"/>
        <v>102.69999999999999</v>
      </c>
      <c r="P1616">
        <f t="shared" si="176"/>
        <v>64.935064935064929</v>
      </c>
      <c r="Q1616" t="str">
        <f t="shared" si="178"/>
        <v>music</v>
      </c>
      <c r="R1616" t="str">
        <f t="shared" si="179"/>
        <v>rock</v>
      </c>
      <c r="S1616" s="12">
        <f t="shared" si="180"/>
        <v>41794.981122685182</v>
      </c>
      <c r="T1616" s="12">
        <f t="shared" si="181"/>
        <v>41854.708333333336</v>
      </c>
      <c r="U1616" s="14" t="str">
        <f t="shared" si="182"/>
        <v>Jun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77"/>
        <v>114.12500000000001</v>
      </c>
      <c r="P1617">
        <f t="shared" si="176"/>
        <v>58.823529411764703</v>
      </c>
      <c r="Q1617" t="str">
        <f t="shared" si="178"/>
        <v>music</v>
      </c>
      <c r="R1617" t="str">
        <f t="shared" si="179"/>
        <v>rock</v>
      </c>
      <c r="S1617" s="12">
        <f t="shared" si="180"/>
        <v>40845.050879629627</v>
      </c>
      <c r="T1617" s="12">
        <f t="shared" si="181"/>
        <v>40890.092546296299</v>
      </c>
      <c r="U1617" s="14" t="str">
        <f t="shared" si="182"/>
        <v>Oct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77"/>
        <v>104.2</v>
      </c>
      <c r="P1618">
        <f t="shared" si="176"/>
        <v>63.694267515923563</v>
      </c>
      <c r="Q1618" t="str">
        <f t="shared" si="178"/>
        <v>music</v>
      </c>
      <c r="R1618" t="str">
        <f t="shared" si="179"/>
        <v>rock</v>
      </c>
      <c r="S1618" s="12">
        <f t="shared" si="180"/>
        <v>41194.715520833335</v>
      </c>
      <c r="T1618" s="12">
        <f t="shared" si="181"/>
        <v>41235.916666666664</v>
      </c>
      <c r="U1618" s="14" t="str">
        <f t="shared" si="182"/>
        <v>Oct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77"/>
        <v>145.85714285714286</v>
      </c>
      <c r="P1619">
        <f t="shared" si="176"/>
        <v>44.303797468354432</v>
      </c>
      <c r="Q1619" t="str">
        <f t="shared" si="178"/>
        <v>music</v>
      </c>
      <c r="R1619" t="str">
        <f t="shared" si="179"/>
        <v>rock</v>
      </c>
      <c r="S1619" s="12">
        <f t="shared" si="180"/>
        <v>41546.664212962962</v>
      </c>
      <c r="T1619" s="12">
        <f t="shared" si="181"/>
        <v>41579.791666666664</v>
      </c>
      <c r="U1619" s="14" t="str">
        <f t="shared" si="182"/>
        <v>Sep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77"/>
        <v>105.06666666666666</v>
      </c>
      <c r="P1620">
        <f t="shared" si="176"/>
        <v>55.555555555555557</v>
      </c>
      <c r="Q1620" t="str">
        <f t="shared" si="178"/>
        <v>music</v>
      </c>
      <c r="R1620" t="str">
        <f t="shared" si="179"/>
        <v>rock</v>
      </c>
      <c r="S1620" s="12">
        <f t="shared" si="180"/>
        <v>41301.654340277775</v>
      </c>
      <c r="T1620" s="12">
        <f t="shared" si="181"/>
        <v>41341.654340277775</v>
      </c>
      <c r="U1620" s="14" t="str">
        <f t="shared" si="182"/>
        <v>Jan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77"/>
        <v>133.33333333333331</v>
      </c>
      <c r="P1621">
        <f t="shared" si="176"/>
        <v>65.217391304347828</v>
      </c>
      <c r="Q1621" t="str">
        <f t="shared" si="178"/>
        <v>music</v>
      </c>
      <c r="R1621" t="str">
        <f t="shared" si="179"/>
        <v>rock</v>
      </c>
      <c r="S1621" s="12">
        <f t="shared" si="180"/>
        <v>41876.18618055556</v>
      </c>
      <c r="T1621" s="12">
        <f t="shared" si="181"/>
        <v>41897.18618055556</v>
      </c>
      <c r="U1621" s="14" t="str">
        <f t="shared" si="182"/>
        <v>Aug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77"/>
        <v>112.99999999999999</v>
      </c>
      <c r="P1622">
        <f t="shared" si="176"/>
        <v>58.823529411764703</v>
      </c>
      <c r="Q1622" t="str">
        <f t="shared" si="178"/>
        <v>music</v>
      </c>
      <c r="R1622" t="str">
        <f t="shared" si="179"/>
        <v>rock</v>
      </c>
      <c r="S1622" s="12">
        <f t="shared" si="180"/>
        <v>41321.339583333334</v>
      </c>
      <c r="T1622" s="12">
        <f t="shared" si="181"/>
        <v>41328.339583333334</v>
      </c>
      <c r="U1622" s="14" t="str">
        <f t="shared" si="182"/>
        <v>Feb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77"/>
        <v>121.2</v>
      </c>
      <c r="P1623">
        <f t="shared" si="176"/>
        <v>135.13513513513513</v>
      </c>
      <c r="Q1623" t="str">
        <f t="shared" si="178"/>
        <v>music</v>
      </c>
      <c r="R1623" t="str">
        <f t="shared" si="179"/>
        <v>rock</v>
      </c>
      <c r="S1623" s="12">
        <f t="shared" si="180"/>
        <v>41003.60665509259</v>
      </c>
      <c r="T1623" s="12">
        <f t="shared" si="181"/>
        <v>41057.165972222225</v>
      </c>
      <c r="U1623" s="14" t="str">
        <f t="shared" si="182"/>
        <v>Apr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77"/>
        <v>101.72463768115942</v>
      </c>
      <c r="P1624">
        <f t="shared" si="176"/>
        <v>106.15384615384616</v>
      </c>
      <c r="Q1624" t="str">
        <f t="shared" si="178"/>
        <v>music</v>
      </c>
      <c r="R1624" t="str">
        <f t="shared" si="179"/>
        <v>rock</v>
      </c>
      <c r="S1624" s="12">
        <f t="shared" si="180"/>
        <v>41950.29483796296</v>
      </c>
      <c r="T1624" s="12">
        <f t="shared" si="181"/>
        <v>41990.332638888889</v>
      </c>
      <c r="U1624" s="14" t="str">
        <f t="shared" si="182"/>
        <v>Nov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77"/>
        <v>101.06666666666666</v>
      </c>
      <c r="P1625">
        <f t="shared" si="176"/>
        <v>41.666666666666664</v>
      </c>
      <c r="Q1625" t="str">
        <f t="shared" si="178"/>
        <v>music</v>
      </c>
      <c r="R1625" t="str">
        <f t="shared" si="179"/>
        <v>rock</v>
      </c>
      <c r="S1625" s="12">
        <f t="shared" si="180"/>
        <v>41453.688530092593</v>
      </c>
      <c r="T1625" s="12">
        <f t="shared" si="181"/>
        <v>41513.688530092593</v>
      </c>
      <c r="U1625" s="14" t="str">
        <f t="shared" si="182"/>
        <v>Jun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77"/>
        <v>118</v>
      </c>
      <c r="P1626">
        <f t="shared" si="176"/>
        <v>40</v>
      </c>
      <c r="Q1626" t="str">
        <f t="shared" si="178"/>
        <v>music</v>
      </c>
      <c r="R1626" t="str">
        <f t="shared" si="179"/>
        <v>rock</v>
      </c>
      <c r="S1626" s="12">
        <f t="shared" si="180"/>
        <v>41243.367303240739</v>
      </c>
      <c r="T1626" s="12">
        <f t="shared" si="181"/>
        <v>41283.367303240739</v>
      </c>
      <c r="U1626" s="14" t="str">
        <f t="shared" si="182"/>
        <v>Nov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77"/>
        <v>155.33333333333331</v>
      </c>
      <c r="P1627">
        <f t="shared" si="176"/>
        <v>72.115384615384613</v>
      </c>
      <c r="Q1627" t="str">
        <f t="shared" si="178"/>
        <v>music</v>
      </c>
      <c r="R1627" t="str">
        <f t="shared" si="179"/>
        <v>rock</v>
      </c>
      <c r="S1627" s="12">
        <f t="shared" si="180"/>
        <v>41135.699687500004</v>
      </c>
      <c r="T1627" s="12">
        <f t="shared" si="181"/>
        <v>41163.699687500004</v>
      </c>
      <c r="U1627" s="14" t="str">
        <f t="shared" si="182"/>
        <v>Aug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77"/>
        <v>101.18750000000001</v>
      </c>
      <c r="P1628">
        <f t="shared" si="176"/>
        <v>74.074074074074076</v>
      </c>
      <c r="Q1628" t="str">
        <f t="shared" si="178"/>
        <v>music</v>
      </c>
      <c r="R1628" t="str">
        <f t="shared" si="179"/>
        <v>rock</v>
      </c>
      <c r="S1628" s="12">
        <f t="shared" si="180"/>
        <v>41579.847997685189</v>
      </c>
      <c r="T1628" s="12">
        <f t="shared" si="181"/>
        <v>41609.889664351853</v>
      </c>
      <c r="U1628" s="14" t="str">
        <f t="shared" si="182"/>
        <v>Nov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77"/>
        <v>117</v>
      </c>
      <c r="P1629">
        <f t="shared" si="176"/>
        <v>52.631578947368418</v>
      </c>
      <c r="Q1629" t="str">
        <f t="shared" si="178"/>
        <v>music</v>
      </c>
      <c r="R1629" t="str">
        <f t="shared" si="179"/>
        <v>rock</v>
      </c>
      <c r="S1629" s="12">
        <f t="shared" si="180"/>
        <v>41205.707048611112</v>
      </c>
      <c r="T1629" s="12">
        <f t="shared" si="181"/>
        <v>41239.207638888889</v>
      </c>
      <c r="U1629" s="14" t="str">
        <f t="shared" si="182"/>
        <v>Oct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77"/>
        <v>100.925</v>
      </c>
      <c r="P1630">
        <f t="shared" si="176"/>
        <v>45.454545454545453</v>
      </c>
      <c r="Q1630" t="str">
        <f t="shared" si="178"/>
        <v>music</v>
      </c>
      <c r="R1630" t="str">
        <f t="shared" si="179"/>
        <v>rock</v>
      </c>
      <c r="S1630" s="12">
        <f t="shared" si="180"/>
        <v>41774.737060185187</v>
      </c>
      <c r="T1630" s="12">
        <f t="shared" si="181"/>
        <v>41807.737060185187</v>
      </c>
      <c r="U1630" s="14" t="str">
        <f t="shared" si="182"/>
        <v>May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77"/>
        <v>103.66666666666666</v>
      </c>
      <c r="P1631">
        <f t="shared" si="176"/>
        <v>73.170731707317074</v>
      </c>
      <c r="Q1631" t="str">
        <f t="shared" si="178"/>
        <v>music</v>
      </c>
      <c r="R1631" t="str">
        <f t="shared" si="179"/>
        <v>rock</v>
      </c>
      <c r="S1631" s="12">
        <f t="shared" si="180"/>
        <v>41645.867280092592</v>
      </c>
      <c r="T1631" s="12">
        <f t="shared" si="181"/>
        <v>41690.867280092592</v>
      </c>
      <c r="U1631" s="14" t="str">
        <f t="shared" si="182"/>
        <v>Jan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77"/>
        <v>265.25</v>
      </c>
      <c r="P1632">
        <f t="shared" si="176"/>
        <v>31.746031746031747</v>
      </c>
      <c r="Q1632" t="str">
        <f t="shared" si="178"/>
        <v>music</v>
      </c>
      <c r="R1632" t="str">
        <f t="shared" si="179"/>
        <v>rock</v>
      </c>
      <c r="S1632" s="12">
        <f t="shared" si="180"/>
        <v>40939.837673611109</v>
      </c>
      <c r="T1632" s="12">
        <f t="shared" si="181"/>
        <v>40970.290972222225</v>
      </c>
      <c r="U1632" s="14" t="str">
        <f t="shared" si="182"/>
        <v>Jan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77"/>
        <v>155.91</v>
      </c>
      <c r="P1633">
        <f t="shared" si="176"/>
        <v>75.187969924812023</v>
      </c>
      <c r="Q1633" t="str">
        <f t="shared" si="178"/>
        <v>music</v>
      </c>
      <c r="R1633" t="str">
        <f t="shared" si="179"/>
        <v>rock</v>
      </c>
      <c r="S1633" s="12">
        <f t="shared" si="180"/>
        <v>41164.859502314815</v>
      </c>
      <c r="T1633" s="12">
        <f t="shared" si="181"/>
        <v>41194.859502314815</v>
      </c>
      <c r="U1633" s="14" t="str">
        <f t="shared" si="182"/>
        <v>Sep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77"/>
        <v>101.62500000000001</v>
      </c>
      <c r="P1634">
        <f t="shared" si="176"/>
        <v>85.106382978723403</v>
      </c>
      <c r="Q1634" t="str">
        <f t="shared" si="178"/>
        <v>music</v>
      </c>
      <c r="R1634" t="str">
        <f t="shared" si="179"/>
        <v>rock</v>
      </c>
      <c r="S1634" s="12">
        <f t="shared" si="180"/>
        <v>40750.340902777774</v>
      </c>
      <c r="T1634" s="12">
        <f t="shared" si="181"/>
        <v>40810.340902777774</v>
      </c>
      <c r="U1634" s="14" t="str">
        <f t="shared" si="182"/>
        <v>Jul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77"/>
        <v>100</v>
      </c>
      <c r="P1635">
        <f t="shared" si="176"/>
        <v>172.41379310344828</v>
      </c>
      <c r="Q1635" t="str">
        <f t="shared" si="178"/>
        <v>music</v>
      </c>
      <c r="R1635" t="str">
        <f t="shared" si="179"/>
        <v>rock</v>
      </c>
      <c r="S1635" s="12">
        <f t="shared" si="180"/>
        <v>40896.883750000001</v>
      </c>
      <c r="T1635" s="12">
        <f t="shared" si="181"/>
        <v>40924.208333333336</v>
      </c>
      <c r="U1635" s="14" t="str">
        <f t="shared" si="182"/>
        <v>Dec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77"/>
        <v>100.49999999999999</v>
      </c>
      <c r="P1636">
        <f t="shared" si="176"/>
        <v>62.5</v>
      </c>
      <c r="Q1636" t="str">
        <f t="shared" si="178"/>
        <v>music</v>
      </c>
      <c r="R1636" t="str">
        <f t="shared" si="179"/>
        <v>rock</v>
      </c>
      <c r="S1636" s="12">
        <f t="shared" si="180"/>
        <v>40658.189826388887</v>
      </c>
      <c r="T1636" s="12">
        <f t="shared" si="181"/>
        <v>40696.249305555553</v>
      </c>
      <c r="U1636" s="14" t="str">
        <f t="shared" si="182"/>
        <v>Apr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77"/>
        <v>125.29999999999998</v>
      </c>
      <c r="P1637">
        <f t="shared" si="176"/>
        <v>54.054054054054056</v>
      </c>
      <c r="Q1637" t="str">
        <f t="shared" si="178"/>
        <v>music</v>
      </c>
      <c r="R1637" t="str">
        <f t="shared" si="179"/>
        <v>rock</v>
      </c>
      <c r="S1637" s="12">
        <f t="shared" si="180"/>
        <v>42502.868761574078</v>
      </c>
      <c r="T1637" s="12">
        <f t="shared" si="181"/>
        <v>42562.868761574078</v>
      </c>
      <c r="U1637" s="14" t="str">
        <f t="shared" si="182"/>
        <v>May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77"/>
        <v>103.55555555555556</v>
      </c>
      <c r="P1638">
        <f t="shared" si="176"/>
        <v>51.724137931034484</v>
      </c>
      <c r="Q1638" t="str">
        <f t="shared" si="178"/>
        <v>music</v>
      </c>
      <c r="R1638" t="str">
        <f t="shared" si="179"/>
        <v>rock</v>
      </c>
      <c r="S1638" s="12">
        <f t="shared" si="180"/>
        <v>40663.08666666667</v>
      </c>
      <c r="T1638" s="12">
        <f t="shared" si="181"/>
        <v>40706.166666666664</v>
      </c>
      <c r="U1638" s="14" t="str">
        <f t="shared" si="182"/>
        <v>Apr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77"/>
        <v>103.8</v>
      </c>
      <c r="P1639">
        <f t="shared" si="176"/>
        <v>33.333333333333336</v>
      </c>
      <c r="Q1639" t="str">
        <f t="shared" si="178"/>
        <v>music</v>
      </c>
      <c r="R1639" t="str">
        <f t="shared" si="179"/>
        <v>rock</v>
      </c>
      <c r="S1639" s="12">
        <f t="shared" si="180"/>
        <v>40122.751620370371</v>
      </c>
      <c r="T1639" s="12">
        <f t="shared" si="181"/>
        <v>40178.98541666667</v>
      </c>
      <c r="U1639" s="14" t="str">
        <f t="shared" si="182"/>
        <v>Nov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77"/>
        <v>105</v>
      </c>
      <c r="P1640">
        <f t="shared" ref="P1640:P1703" si="183">D1640 / L1640</f>
        <v>37.037037037037038</v>
      </c>
      <c r="Q1640" t="str">
        <f t="shared" si="178"/>
        <v>music</v>
      </c>
      <c r="R1640" t="str">
        <f t="shared" si="179"/>
        <v>rock</v>
      </c>
      <c r="S1640" s="12">
        <f t="shared" si="180"/>
        <v>41288.68712962963</v>
      </c>
      <c r="T1640" s="12">
        <f t="shared" si="181"/>
        <v>41333.892361111109</v>
      </c>
      <c r="U1640" s="14" t="str">
        <f t="shared" si="182"/>
        <v>Jan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77"/>
        <v>100</v>
      </c>
      <c r="P1641">
        <f t="shared" si="183"/>
        <v>94.736842105263165</v>
      </c>
      <c r="Q1641" t="str">
        <f t="shared" si="178"/>
        <v>music</v>
      </c>
      <c r="R1641" t="str">
        <f t="shared" si="179"/>
        <v>rock</v>
      </c>
      <c r="S1641" s="12">
        <f t="shared" si="180"/>
        <v>40941.652372685188</v>
      </c>
      <c r="T1641" s="12">
        <f t="shared" si="181"/>
        <v>40971.652372685188</v>
      </c>
      <c r="U1641" s="14" t="str">
        <f t="shared" si="182"/>
        <v>Feb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77"/>
        <v>169.86</v>
      </c>
      <c r="P1642">
        <f t="shared" si="183"/>
        <v>23.529411764705884</v>
      </c>
      <c r="Q1642" t="str">
        <f t="shared" si="178"/>
        <v>music</v>
      </c>
      <c r="R1642" t="str">
        <f t="shared" si="179"/>
        <v>rock</v>
      </c>
      <c r="S1642" s="12">
        <f t="shared" si="180"/>
        <v>40379.23096064815</v>
      </c>
      <c r="T1642" s="12">
        <f t="shared" si="181"/>
        <v>40393.082638888889</v>
      </c>
      <c r="U1642" s="14" t="str">
        <f t="shared" si="182"/>
        <v>Jul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77"/>
        <v>101.4</v>
      </c>
      <c r="P1643">
        <f t="shared" si="183"/>
        <v>96.15384615384616</v>
      </c>
      <c r="Q1643" t="str">
        <f t="shared" si="178"/>
        <v>music</v>
      </c>
      <c r="R1643" t="str">
        <f t="shared" si="179"/>
        <v>pop</v>
      </c>
      <c r="S1643" s="12">
        <f t="shared" si="180"/>
        <v>41962.596574074079</v>
      </c>
      <c r="T1643" s="12">
        <f t="shared" si="181"/>
        <v>41992.596574074079</v>
      </c>
      <c r="U1643" s="14" t="str">
        <f t="shared" si="182"/>
        <v>Nov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77"/>
        <v>100</v>
      </c>
      <c r="P1644">
        <f t="shared" si="183"/>
        <v>42.857142857142854</v>
      </c>
      <c r="Q1644" t="str">
        <f t="shared" si="178"/>
        <v>music</v>
      </c>
      <c r="R1644" t="str">
        <f t="shared" si="179"/>
        <v>pop</v>
      </c>
      <c r="S1644" s="12">
        <f t="shared" si="180"/>
        <v>40688.024618055555</v>
      </c>
      <c r="T1644" s="12">
        <f t="shared" si="181"/>
        <v>40708.024618055555</v>
      </c>
      <c r="U1644" s="14" t="str">
        <f t="shared" si="182"/>
        <v>May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77"/>
        <v>124.70000000000002</v>
      </c>
      <c r="P1645">
        <f t="shared" si="183"/>
        <v>135.13513513513513</v>
      </c>
      <c r="Q1645" t="str">
        <f t="shared" si="178"/>
        <v>music</v>
      </c>
      <c r="R1645" t="str">
        <f t="shared" si="179"/>
        <v>pop</v>
      </c>
      <c r="S1645" s="12">
        <f t="shared" si="180"/>
        <v>41146.824212962965</v>
      </c>
      <c r="T1645" s="12">
        <f t="shared" si="181"/>
        <v>41176.824212962965</v>
      </c>
      <c r="U1645" s="14" t="str">
        <f t="shared" si="182"/>
        <v>Aug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77"/>
        <v>109.5</v>
      </c>
      <c r="P1646">
        <f t="shared" si="183"/>
        <v>78.125</v>
      </c>
      <c r="Q1646" t="str">
        <f t="shared" si="178"/>
        <v>music</v>
      </c>
      <c r="R1646" t="str">
        <f t="shared" si="179"/>
        <v>pop</v>
      </c>
      <c r="S1646" s="12">
        <f t="shared" si="180"/>
        <v>41175.05972222222</v>
      </c>
      <c r="T1646" s="12">
        <f t="shared" si="181"/>
        <v>41235.101388888892</v>
      </c>
      <c r="U1646" s="14" t="str">
        <f t="shared" si="182"/>
        <v>Sep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77"/>
        <v>110.80000000000001</v>
      </c>
      <c r="P1647">
        <f t="shared" si="183"/>
        <v>500</v>
      </c>
      <c r="Q1647" t="str">
        <f t="shared" si="178"/>
        <v>music</v>
      </c>
      <c r="R1647" t="str">
        <f t="shared" si="179"/>
        <v>pop</v>
      </c>
      <c r="S1647" s="12">
        <f t="shared" si="180"/>
        <v>41521.617361111108</v>
      </c>
      <c r="T1647" s="12">
        <f t="shared" si="181"/>
        <v>41535.617361111108</v>
      </c>
      <c r="U1647" s="14" t="str">
        <f t="shared" si="182"/>
        <v>Sep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77"/>
        <v>110.2</v>
      </c>
      <c r="P1648">
        <f t="shared" si="183"/>
        <v>24.096385542168676</v>
      </c>
      <c r="Q1648" t="str">
        <f t="shared" si="178"/>
        <v>music</v>
      </c>
      <c r="R1648" t="str">
        <f t="shared" si="179"/>
        <v>pop</v>
      </c>
      <c r="S1648" s="12">
        <f t="shared" si="180"/>
        <v>41833.450266203705</v>
      </c>
      <c r="T1648" s="12">
        <f t="shared" si="181"/>
        <v>41865.757638888892</v>
      </c>
      <c r="U1648" s="14" t="str">
        <f t="shared" si="182"/>
        <v>Jul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77"/>
        <v>104.71999999999998</v>
      </c>
      <c r="P1649">
        <f t="shared" si="183"/>
        <v>108.69565217391305</v>
      </c>
      <c r="Q1649" t="str">
        <f t="shared" si="178"/>
        <v>music</v>
      </c>
      <c r="R1649" t="str">
        <f t="shared" si="179"/>
        <v>pop</v>
      </c>
      <c r="S1649" s="12">
        <f t="shared" si="180"/>
        <v>41039.409456018519</v>
      </c>
      <c r="T1649" s="12">
        <f t="shared" si="181"/>
        <v>41069.409456018519</v>
      </c>
      <c r="U1649" s="14" t="str">
        <f t="shared" si="182"/>
        <v>May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77"/>
        <v>125.26086956521738</v>
      </c>
      <c r="P1650">
        <f t="shared" si="183"/>
        <v>25.555555555555557</v>
      </c>
      <c r="Q1650" t="str">
        <f t="shared" si="178"/>
        <v>music</v>
      </c>
      <c r="R1650" t="str">
        <f t="shared" si="179"/>
        <v>pop</v>
      </c>
      <c r="S1650" s="12">
        <f t="shared" si="180"/>
        <v>40592.704652777778</v>
      </c>
      <c r="T1650" s="12">
        <f t="shared" si="181"/>
        <v>40622.662986111114</v>
      </c>
      <c r="U1650" s="14" t="str">
        <f t="shared" si="182"/>
        <v>Feb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77"/>
        <v>100.58763157894737</v>
      </c>
      <c r="P1651">
        <f t="shared" si="183"/>
        <v>46.913580246913583</v>
      </c>
      <c r="Q1651" t="str">
        <f t="shared" si="178"/>
        <v>music</v>
      </c>
      <c r="R1651" t="str">
        <f t="shared" si="179"/>
        <v>pop</v>
      </c>
      <c r="S1651" s="12">
        <f t="shared" si="180"/>
        <v>41737.684664351851</v>
      </c>
      <c r="T1651" s="12">
        <f t="shared" si="181"/>
        <v>41782.684664351851</v>
      </c>
      <c r="U1651" s="14" t="str">
        <f t="shared" si="182"/>
        <v>Apr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77"/>
        <v>141.55000000000001</v>
      </c>
      <c r="P1652">
        <f t="shared" si="183"/>
        <v>62.5</v>
      </c>
      <c r="Q1652" t="str">
        <f t="shared" si="178"/>
        <v>music</v>
      </c>
      <c r="R1652" t="str">
        <f t="shared" si="179"/>
        <v>pop</v>
      </c>
      <c r="S1652" s="12">
        <f t="shared" si="180"/>
        <v>41526.435613425929</v>
      </c>
      <c r="T1652" s="12">
        <f t="shared" si="181"/>
        <v>41556.435613425929</v>
      </c>
      <c r="U1652" s="14" t="str">
        <f t="shared" si="182"/>
        <v>Sep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77"/>
        <v>100.75</v>
      </c>
      <c r="P1653">
        <f t="shared" si="183"/>
        <v>100</v>
      </c>
      <c r="Q1653" t="str">
        <f t="shared" si="178"/>
        <v>music</v>
      </c>
      <c r="R1653" t="str">
        <f t="shared" si="179"/>
        <v>pop</v>
      </c>
      <c r="S1653" s="12">
        <f t="shared" si="180"/>
        <v>40625.900694444441</v>
      </c>
      <c r="T1653" s="12">
        <f t="shared" si="181"/>
        <v>40659.290972222225</v>
      </c>
      <c r="U1653" s="14" t="str">
        <f t="shared" si="182"/>
        <v>Mar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77"/>
        <v>100.66666666666666</v>
      </c>
      <c r="P1654">
        <f t="shared" si="183"/>
        <v>64.285714285714292</v>
      </c>
      <c r="Q1654" t="str">
        <f t="shared" si="178"/>
        <v>music</v>
      </c>
      <c r="R1654" t="str">
        <f t="shared" si="179"/>
        <v>pop</v>
      </c>
      <c r="S1654" s="12">
        <f t="shared" si="180"/>
        <v>41572.492974537039</v>
      </c>
      <c r="T1654" s="12">
        <f t="shared" si="181"/>
        <v>41602.534641203703</v>
      </c>
      <c r="U1654" s="14" t="str">
        <f t="shared" si="182"/>
        <v>Oct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77"/>
        <v>174.2304</v>
      </c>
      <c r="P1655">
        <f t="shared" si="183"/>
        <v>29.761904761904763</v>
      </c>
      <c r="Q1655" t="str">
        <f t="shared" si="178"/>
        <v>music</v>
      </c>
      <c r="R1655" t="str">
        <f t="shared" si="179"/>
        <v>pop</v>
      </c>
      <c r="S1655" s="12">
        <f t="shared" si="180"/>
        <v>40626.834444444445</v>
      </c>
      <c r="T1655" s="12">
        <f t="shared" si="181"/>
        <v>40657.834444444445</v>
      </c>
      <c r="U1655" s="14" t="str">
        <f t="shared" si="182"/>
        <v>Mar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77"/>
        <v>119.90909090909089</v>
      </c>
      <c r="P1656">
        <f t="shared" si="183"/>
        <v>32.352941176470587</v>
      </c>
      <c r="Q1656" t="str">
        <f t="shared" si="178"/>
        <v>music</v>
      </c>
      <c r="R1656" t="str">
        <f t="shared" si="179"/>
        <v>pop</v>
      </c>
      <c r="S1656" s="12">
        <f t="shared" si="180"/>
        <v>40987.890740740739</v>
      </c>
      <c r="T1656" s="12">
        <f t="shared" si="181"/>
        <v>41017.890740740739</v>
      </c>
      <c r="U1656" s="14" t="str">
        <f t="shared" si="182"/>
        <v>Mar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77"/>
        <v>142.86666666666667</v>
      </c>
      <c r="P1657">
        <f t="shared" si="183"/>
        <v>31.25</v>
      </c>
      <c r="Q1657" t="str">
        <f t="shared" si="178"/>
        <v>music</v>
      </c>
      <c r="R1657" t="str">
        <f t="shared" si="179"/>
        <v>pop</v>
      </c>
      <c r="S1657" s="12">
        <f t="shared" si="180"/>
        <v>40974.791898148149</v>
      </c>
      <c r="T1657" s="12">
        <f t="shared" si="181"/>
        <v>41004.750231481477</v>
      </c>
      <c r="U1657" s="14" t="str">
        <f t="shared" si="182"/>
        <v>Mar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77"/>
        <v>100.33493333333334</v>
      </c>
      <c r="P1658">
        <f t="shared" si="183"/>
        <v>156.25</v>
      </c>
      <c r="Q1658" t="str">
        <f t="shared" si="178"/>
        <v>music</v>
      </c>
      <c r="R1658" t="str">
        <f t="shared" si="179"/>
        <v>pop</v>
      </c>
      <c r="S1658" s="12">
        <f t="shared" si="180"/>
        <v>41226.928842592592</v>
      </c>
      <c r="T1658" s="12">
        <f t="shared" si="181"/>
        <v>41256.928842592592</v>
      </c>
      <c r="U1658" s="14" t="str">
        <f t="shared" si="182"/>
        <v>Nov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77"/>
        <v>104.93380000000001</v>
      </c>
      <c r="P1659">
        <f t="shared" si="183"/>
        <v>113.12217194570135</v>
      </c>
      <c r="Q1659" t="str">
        <f t="shared" si="178"/>
        <v>music</v>
      </c>
      <c r="R1659" t="str">
        <f t="shared" si="179"/>
        <v>pop</v>
      </c>
      <c r="S1659" s="12">
        <f t="shared" si="180"/>
        <v>41023.782037037039</v>
      </c>
      <c r="T1659" s="12">
        <f t="shared" si="181"/>
        <v>41053.782037037039</v>
      </c>
      <c r="U1659" s="14" t="str">
        <f t="shared" si="182"/>
        <v>Apr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77"/>
        <v>132.23333333333335</v>
      </c>
      <c r="P1660">
        <f t="shared" si="183"/>
        <v>56.074766355140184</v>
      </c>
      <c r="Q1660" t="str">
        <f t="shared" si="178"/>
        <v>music</v>
      </c>
      <c r="R1660" t="str">
        <f t="shared" si="179"/>
        <v>pop</v>
      </c>
      <c r="S1660" s="12">
        <f t="shared" si="180"/>
        <v>41223.22184027778</v>
      </c>
      <c r="T1660" s="12">
        <f t="shared" si="181"/>
        <v>41261.597222222219</v>
      </c>
      <c r="U1660" s="14" t="str">
        <f t="shared" si="182"/>
        <v>Nov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77"/>
        <v>112.79999999999998</v>
      </c>
      <c r="P1661">
        <f t="shared" si="183"/>
        <v>11.111111111111111</v>
      </c>
      <c r="Q1661" t="str">
        <f t="shared" si="178"/>
        <v>music</v>
      </c>
      <c r="R1661" t="str">
        <f t="shared" si="179"/>
        <v>pop</v>
      </c>
      <c r="S1661" s="12">
        <f t="shared" si="180"/>
        <v>41596.913437499999</v>
      </c>
      <c r="T1661" s="12">
        <f t="shared" si="181"/>
        <v>41625.5</v>
      </c>
      <c r="U1661" s="14" t="str">
        <f t="shared" si="182"/>
        <v>Nov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77"/>
        <v>1253.75</v>
      </c>
      <c r="P1662">
        <f t="shared" si="183"/>
        <v>2.2222222222222223</v>
      </c>
      <c r="Q1662" t="str">
        <f t="shared" si="178"/>
        <v>music</v>
      </c>
      <c r="R1662" t="str">
        <f t="shared" si="179"/>
        <v>pop</v>
      </c>
      <c r="S1662" s="12">
        <f t="shared" si="180"/>
        <v>42459.693865740745</v>
      </c>
      <c r="T1662" s="12">
        <f t="shared" si="181"/>
        <v>42490.915972222225</v>
      </c>
      <c r="U1662" s="14" t="str">
        <f t="shared" si="182"/>
        <v>Mar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77"/>
        <v>102.50632911392405</v>
      </c>
      <c r="P1663">
        <f t="shared" si="183"/>
        <v>78.21782178217822</v>
      </c>
      <c r="Q1663" t="str">
        <f t="shared" si="178"/>
        <v>music</v>
      </c>
      <c r="R1663" t="str">
        <f t="shared" si="179"/>
        <v>pop</v>
      </c>
      <c r="S1663" s="12">
        <f t="shared" si="180"/>
        <v>42343.998043981483</v>
      </c>
      <c r="T1663" s="12">
        <f t="shared" si="181"/>
        <v>42386.875</v>
      </c>
      <c r="U1663" s="14" t="str">
        <f t="shared" si="182"/>
        <v>Dec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77"/>
        <v>102.6375</v>
      </c>
      <c r="P1664">
        <f t="shared" si="183"/>
        <v>129.03225806451613</v>
      </c>
      <c r="Q1664" t="str">
        <f t="shared" si="178"/>
        <v>music</v>
      </c>
      <c r="R1664" t="str">
        <f t="shared" si="179"/>
        <v>pop</v>
      </c>
      <c r="S1664" s="12">
        <f t="shared" si="180"/>
        <v>40848.198333333334</v>
      </c>
      <c r="T1664" s="12">
        <f t="shared" si="181"/>
        <v>40908.239999999998</v>
      </c>
      <c r="U1664" s="14" t="str">
        <f t="shared" si="182"/>
        <v>Nov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77"/>
        <v>108</v>
      </c>
      <c r="P1665">
        <f t="shared" si="183"/>
        <v>31.25</v>
      </c>
      <c r="Q1665" t="str">
        <f t="shared" si="178"/>
        <v>music</v>
      </c>
      <c r="R1665" t="str">
        <f t="shared" si="179"/>
        <v>pop</v>
      </c>
      <c r="S1665" s="12">
        <f t="shared" si="180"/>
        <v>42006.02207175926</v>
      </c>
      <c r="T1665" s="12">
        <f t="shared" si="181"/>
        <v>42036.02207175926</v>
      </c>
      <c r="U1665" s="14" t="str">
        <f t="shared" si="182"/>
        <v>Jan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77"/>
        <v>122.40879999999999</v>
      </c>
      <c r="P1666">
        <f t="shared" si="183"/>
        <v>28.089887640449437</v>
      </c>
      <c r="Q1666" t="str">
        <f t="shared" si="178"/>
        <v>music</v>
      </c>
      <c r="R1666" t="str">
        <f t="shared" si="179"/>
        <v>pop</v>
      </c>
      <c r="S1666" s="12">
        <f t="shared" si="180"/>
        <v>40939.761782407404</v>
      </c>
      <c r="T1666" s="12">
        <f t="shared" si="181"/>
        <v>40984.165972222225</v>
      </c>
      <c r="U1666" s="14" t="str">
        <f t="shared" si="182"/>
        <v>Jan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84">E1667/D1667 * 100</f>
        <v>119.45714285714286</v>
      </c>
      <c r="P1667">
        <f t="shared" si="183"/>
        <v>37.634408602150536</v>
      </c>
      <c r="Q1667" t="str">
        <f t="shared" ref="Q1667:Q1730" si="185">LEFT(N1667,FIND("/",N1667) -1)</f>
        <v>music</v>
      </c>
      <c r="R1667" t="str">
        <f t="shared" ref="R1667:R1730" si="186">RIGHT(N1667,LEN(N1667)-FIND("/",N1667))</f>
        <v>pop</v>
      </c>
      <c r="S1667" s="12">
        <f t="shared" ref="S1667:U1730" si="187">(((J1667/60)/60)/24)+DATE(1970,1,1)</f>
        <v>40564.649456018517</v>
      </c>
      <c r="T1667" s="12">
        <f t="shared" ref="T1667:V1730" si="188">(((I1667/60)/60)/24)+DATE(1970,1,1)</f>
        <v>40596.125</v>
      </c>
      <c r="U1667" s="14" t="str">
        <f t="shared" ref="U1667:U1730" si="189">TEXT(S1667, "mmm")</f>
        <v>Jan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84"/>
        <v>160.88</v>
      </c>
      <c r="P1668">
        <f t="shared" si="183"/>
        <v>25.510204081632654</v>
      </c>
      <c r="Q1668" t="str">
        <f t="shared" si="185"/>
        <v>music</v>
      </c>
      <c r="R1668" t="str">
        <f t="shared" si="186"/>
        <v>pop</v>
      </c>
      <c r="S1668" s="12">
        <f t="shared" si="187"/>
        <v>41331.253159722226</v>
      </c>
      <c r="T1668" s="12">
        <f t="shared" si="188"/>
        <v>41361.211493055554</v>
      </c>
      <c r="U1668" s="14" t="str">
        <f t="shared" si="189"/>
        <v>Feb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84"/>
        <v>126.85294117647059</v>
      </c>
      <c r="P1669">
        <f t="shared" si="183"/>
        <v>41.463414634146339</v>
      </c>
      <c r="Q1669" t="str">
        <f t="shared" si="185"/>
        <v>music</v>
      </c>
      <c r="R1669" t="str">
        <f t="shared" si="186"/>
        <v>pop</v>
      </c>
      <c r="S1669" s="12">
        <f t="shared" si="187"/>
        <v>41682.0705787037</v>
      </c>
      <c r="T1669" s="12">
        <f t="shared" si="188"/>
        <v>41709.290972222225</v>
      </c>
      <c r="U1669" s="14" t="str">
        <f t="shared" si="189"/>
        <v>Feb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84"/>
        <v>102.6375</v>
      </c>
      <c r="P1670">
        <f t="shared" si="183"/>
        <v>68.965517241379317</v>
      </c>
      <c r="Q1670" t="str">
        <f t="shared" si="185"/>
        <v>music</v>
      </c>
      <c r="R1670" t="str">
        <f t="shared" si="186"/>
        <v>pop</v>
      </c>
      <c r="S1670" s="12">
        <f t="shared" si="187"/>
        <v>40845.14975694444</v>
      </c>
      <c r="T1670" s="12">
        <f t="shared" si="188"/>
        <v>40875.191423611112</v>
      </c>
      <c r="U1670" s="14" t="str">
        <f t="shared" si="189"/>
        <v>Oct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84"/>
        <v>139.75</v>
      </c>
      <c r="P1671">
        <f t="shared" si="183"/>
        <v>38.46153846153846</v>
      </c>
      <c r="Q1671" t="str">
        <f t="shared" si="185"/>
        <v>music</v>
      </c>
      <c r="R1671" t="str">
        <f t="shared" si="186"/>
        <v>pop</v>
      </c>
      <c r="S1671" s="12">
        <f t="shared" si="187"/>
        <v>42461.885138888887</v>
      </c>
      <c r="T1671" s="12">
        <f t="shared" si="188"/>
        <v>42521.885138888887</v>
      </c>
      <c r="U1671" s="14" t="str">
        <f t="shared" si="189"/>
        <v>Apr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84"/>
        <v>102.60000000000001</v>
      </c>
      <c r="P1672">
        <f t="shared" si="183"/>
        <v>43.478260869565219</v>
      </c>
      <c r="Q1672" t="str">
        <f t="shared" si="185"/>
        <v>music</v>
      </c>
      <c r="R1672" t="str">
        <f t="shared" si="186"/>
        <v>pop</v>
      </c>
      <c r="S1672" s="12">
        <f t="shared" si="187"/>
        <v>40313.930543981485</v>
      </c>
      <c r="T1672" s="12">
        <f t="shared" si="188"/>
        <v>40364.166666666664</v>
      </c>
      <c r="U1672" s="14" t="str">
        <f t="shared" si="189"/>
        <v>May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84"/>
        <v>100.67349999999999</v>
      </c>
      <c r="P1673">
        <f t="shared" si="183"/>
        <v>25.974025974025974</v>
      </c>
      <c r="Q1673" t="str">
        <f t="shared" si="185"/>
        <v>music</v>
      </c>
      <c r="R1673" t="str">
        <f t="shared" si="186"/>
        <v>pop</v>
      </c>
      <c r="S1673" s="12">
        <f t="shared" si="187"/>
        <v>42553.54414351852</v>
      </c>
      <c r="T1673" s="12">
        <f t="shared" si="188"/>
        <v>42583.54414351852</v>
      </c>
      <c r="U1673" s="14" t="str">
        <f t="shared" si="189"/>
        <v>Jul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84"/>
        <v>112.94117647058823</v>
      </c>
      <c r="P1674">
        <f t="shared" si="183"/>
        <v>34.693877551020407</v>
      </c>
      <c r="Q1674" t="str">
        <f t="shared" si="185"/>
        <v>music</v>
      </c>
      <c r="R1674" t="str">
        <f t="shared" si="186"/>
        <v>pop</v>
      </c>
      <c r="S1674" s="12">
        <f t="shared" si="187"/>
        <v>41034.656597222223</v>
      </c>
      <c r="T1674" s="12">
        <f t="shared" si="188"/>
        <v>41064.656597222223</v>
      </c>
      <c r="U1674" s="14" t="str">
        <f t="shared" si="189"/>
        <v>May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84"/>
        <v>128.09523809523807</v>
      </c>
      <c r="P1675">
        <f t="shared" si="183"/>
        <v>35.593220338983052</v>
      </c>
      <c r="Q1675" t="str">
        <f t="shared" si="185"/>
        <v>music</v>
      </c>
      <c r="R1675" t="str">
        <f t="shared" si="186"/>
        <v>pop</v>
      </c>
      <c r="S1675" s="12">
        <f t="shared" si="187"/>
        <v>42039.878379629634</v>
      </c>
      <c r="T1675" s="12">
        <f t="shared" si="188"/>
        <v>42069.878379629634</v>
      </c>
      <c r="U1675" s="14" t="str">
        <f t="shared" si="189"/>
        <v>Feb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84"/>
        <v>201.7</v>
      </c>
      <c r="P1676">
        <f t="shared" si="183"/>
        <v>44.247787610619469</v>
      </c>
      <c r="Q1676" t="str">
        <f t="shared" si="185"/>
        <v>music</v>
      </c>
      <c r="R1676" t="str">
        <f t="shared" si="186"/>
        <v>pop</v>
      </c>
      <c r="S1676" s="12">
        <f t="shared" si="187"/>
        <v>42569.605393518519</v>
      </c>
      <c r="T1676" s="12">
        <f t="shared" si="188"/>
        <v>42600.290972222225</v>
      </c>
      <c r="U1676" s="14" t="str">
        <f t="shared" si="189"/>
        <v>Jul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84"/>
        <v>137.416</v>
      </c>
      <c r="P1677">
        <f t="shared" si="183"/>
        <v>29.411764705882351</v>
      </c>
      <c r="Q1677" t="str">
        <f t="shared" si="185"/>
        <v>music</v>
      </c>
      <c r="R1677" t="str">
        <f t="shared" si="186"/>
        <v>pop</v>
      </c>
      <c r="S1677" s="12">
        <f t="shared" si="187"/>
        <v>40802.733101851853</v>
      </c>
      <c r="T1677" s="12">
        <f t="shared" si="188"/>
        <v>40832.918749999997</v>
      </c>
      <c r="U1677" s="14" t="str">
        <f t="shared" si="189"/>
        <v>Sep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84"/>
        <v>115.33333333333333</v>
      </c>
      <c r="P1678">
        <f t="shared" si="183"/>
        <v>71.428571428571431</v>
      </c>
      <c r="Q1678" t="str">
        <f t="shared" si="185"/>
        <v>music</v>
      </c>
      <c r="R1678" t="str">
        <f t="shared" si="186"/>
        <v>pop</v>
      </c>
      <c r="S1678" s="12">
        <f t="shared" si="187"/>
        <v>40973.72623842593</v>
      </c>
      <c r="T1678" s="12">
        <f t="shared" si="188"/>
        <v>41020.165972222225</v>
      </c>
      <c r="U1678" s="14" t="str">
        <f t="shared" si="189"/>
        <v>Mar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84"/>
        <v>111.66666666666667</v>
      </c>
      <c r="P1679">
        <f t="shared" si="183"/>
        <v>142.85714285714286</v>
      </c>
      <c r="Q1679" t="str">
        <f t="shared" si="185"/>
        <v>music</v>
      </c>
      <c r="R1679" t="str">
        <f t="shared" si="186"/>
        <v>pop</v>
      </c>
      <c r="S1679" s="12">
        <f t="shared" si="187"/>
        <v>42416.407129629632</v>
      </c>
      <c r="T1679" s="12">
        <f t="shared" si="188"/>
        <v>42476.249305555553</v>
      </c>
      <c r="U1679" s="14" t="str">
        <f t="shared" si="189"/>
        <v>Feb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84"/>
        <v>118.39999999999999</v>
      </c>
      <c r="P1680">
        <f t="shared" si="183"/>
        <v>30.612244897959183</v>
      </c>
      <c r="Q1680" t="str">
        <f t="shared" si="185"/>
        <v>music</v>
      </c>
      <c r="R1680" t="str">
        <f t="shared" si="186"/>
        <v>pop</v>
      </c>
      <c r="S1680" s="12">
        <f t="shared" si="187"/>
        <v>41662.854988425926</v>
      </c>
      <c r="T1680" s="12">
        <f t="shared" si="188"/>
        <v>41676.854988425926</v>
      </c>
      <c r="U1680" s="14" t="str">
        <f t="shared" si="189"/>
        <v>Jan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84"/>
        <v>175</v>
      </c>
      <c r="P1681">
        <f t="shared" si="183"/>
        <v>35.714285714285715</v>
      </c>
      <c r="Q1681" t="str">
        <f t="shared" si="185"/>
        <v>music</v>
      </c>
      <c r="R1681" t="str">
        <f t="shared" si="186"/>
        <v>pop</v>
      </c>
      <c r="S1681" s="12">
        <f t="shared" si="187"/>
        <v>40723.068807870368</v>
      </c>
      <c r="T1681" s="12">
        <f t="shared" si="188"/>
        <v>40746.068807870368</v>
      </c>
      <c r="U1681" s="14" t="str">
        <f t="shared" si="189"/>
        <v>Jun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84"/>
        <v>117.5</v>
      </c>
      <c r="P1682">
        <f t="shared" si="183"/>
        <v>40</v>
      </c>
      <c r="Q1682" t="str">
        <f t="shared" si="185"/>
        <v>music</v>
      </c>
      <c r="R1682" t="str">
        <f t="shared" si="186"/>
        <v>pop</v>
      </c>
      <c r="S1682" s="12">
        <f t="shared" si="187"/>
        <v>41802.757719907408</v>
      </c>
      <c r="T1682" s="12">
        <f t="shared" si="188"/>
        <v>41832.757719907408</v>
      </c>
      <c r="U1682" s="14" t="str">
        <f t="shared" si="189"/>
        <v>Jun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84"/>
        <v>101.42212307692309</v>
      </c>
      <c r="P1683">
        <f t="shared" si="183"/>
        <v>73.529411764705884</v>
      </c>
      <c r="Q1683" t="str">
        <f t="shared" si="185"/>
        <v>music</v>
      </c>
      <c r="R1683" t="str">
        <f t="shared" si="186"/>
        <v>faith</v>
      </c>
      <c r="S1683" s="12">
        <f t="shared" si="187"/>
        <v>42774.121342592596</v>
      </c>
      <c r="T1683" s="12">
        <f t="shared" si="188"/>
        <v>42823.083333333328</v>
      </c>
      <c r="U1683" s="14" t="str">
        <f t="shared" si="189"/>
        <v>Feb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84"/>
        <v>0</v>
      </c>
      <c r="P1684" t="e">
        <f t="shared" si="183"/>
        <v>#DIV/0!</v>
      </c>
      <c r="Q1684" t="str">
        <f t="shared" si="185"/>
        <v>music</v>
      </c>
      <c r="R1684" t="str">
        <f t="shared" si="186"/>
        <v>faith</v>
      </c>
      <c r="S1684" s="12">
        <f t="shared" si="187"/>
        <v>42779.21365740741</v>
      </c>
      <c r="T1684" s="12">
        <f t="shared" si="188"/>
        <v>42839.171990740739</v>
      </c>
      <c r="U1684" s="14" t="str">
        <f t="shared" si="189"/>
        <v>Feb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84"/>
        <v>21.714285714285715</v>
      </c>
      <c r="P1685">
        <f t="shared" si="183"/>
        <v>350</v>
      </c>
      <c r="Q1685" t="str">
        <f t="shared" si="185"/>
        <v>music</v>
      </c>
      <c r="R1685" t="str">
        <f t="shared" si="186"/>
        <v>faith</v>
      </c>
      <c r="S1685" s="12">
        <f t="shared" si="187"/>
        <v>42808.781689814816</v>
      </c>
      <c r="T1685" s="12">
        <f t="shared" si="188"/>
        <v>42832.781689814816</v>
      </c>
      <c r="U1685" s="14" t="str">
        <f t="shared" si="189"/>
        <v>Mar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84"/>
        <v>109.125</v>
      </c>
      <c r="P1686">
        <f t="shared" si="183"/>
        <v>79.207920792079207</v>
      </c>
      <c r="Q1686" t="str">
        <f t="shared" si="185"/>
        <v>music</v>
      </c>
      <c r="R1686" t="str">
        <f t="shared" si="186"/>
        <v>faith</v>
      </c>
      <c r="S1686" s="12">
        <f t="shared" si="187"/>
        <v>42783.815289351856</v>
      </c>
      <c r="T1686" s="12">
        <f t="shared" si="188"/>
        <v>42811.773622685185</v>
      </c>
      <c r="U1686" s="14" t="str">
        <f t="shared" si="189"/>
        <v>Feb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84"/>
        <v>102.85714285714285</v>
      </c>
      <c r="P1687">
        <f t="shared" si="183"/>
        <v>23.333333333333332</v>
      </c>
      <c r="Q1687" t="str">
        <f t="shared" si="185"/>
        <v>music</v>
      </c>
      <c r="R1687" t="str">
        <f t="shared" si="186"/>
        <v>faith</v>
      </c>
      <c r="S1687" s="12">
        <f t="shared" si="187"/>
        <v>42788.2502662037</v>
      </c>
      <c r="T1687" s="12">
        <f t="shared" si="188"/>
        <v>42818.208599537036</v>
      </c>
      <c r="U1687" s="14" t="str">
        <f t="shared" si="189"/>
        <v>Feb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84"/>
        <v>0.36</v>
      </c>
      <c r="P1688">
        <f t="shared" si="183"/>
        <v>5000</v>
      </c>
      <c r="Q1688" t="str">
        <f t="shared" si="185"/>
        <v>music</v>
      </c>
      <c r="R1688" t="str">
        <f t="shared" si="186"/>
        <v>faith</v>
      </c>
      <c r="S1688" s="12">
        <f t="shared" si="187"/>
        <v>42792.843969907408</v>
      </c>
      <c r="T1688" s="12">
        <f t="shared" si="188"/>
        <v>42852.802303240736</v>
      </c>
      <c r="U1688" s="14" t="str">
        <f t="shared" si="189"/>
        <v>Feb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84"/>
        <v>31.25</v>
      </c>
      <c r="P1689">
        <f t="shared" si="183"/>
        <v>256.41025641025641</v>
      </c>
      <c r="Q1689" t="str">
        <f t="shared" si="185"/>
        <v>music</v>
      </c>
      <c r="R1689" t="str">
        <f t="shared" si="186"/>
        <v>faith</v>
      </c>
      <c r="S1689" s="12">
        <f t="shared" si="187"/>
        <v>42802.046817129631</v>
      </c>
      <c r="T1689" s="12">
        <f t="shared" si="188"/>
        <v>42835.84375</v>
      </c>
      <c r="U1689" s="14" t="str">
        <f t="shared" si="189"/>
        <v>Mar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84"/>
        <v>44.3</v>
      </c>
      <c r="P1690">
        <f t="shared" si="183"/>
        <v>571.42857142857144</v>
      </c>
      <c r="Q1690" t="str">
        <f t="shared" si="185"/>
        <v>music</v>
      </c>
      <c r="R1690" t="str">
        <f t="shared" si="186"/>
        <v>faith</v>
      </c>
      <c r="S1690" s="12">
        <f t="shared" si="187"/>
        <v>42804.534652777773</v>
      </c>
      <c r="T1690" s="12">
        <f t="shared" si="188"/>
        <v>42834.492986111116</v>
      </c>
      <c r="U1690" s="14" t="str">
        <f t="shared" si="189"/>
        <v>Mar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84"/>
        <v>100</v>
      </c>
      <c r="P1691">
        <f t="shared" si="183"/>
        <v>171.42857142857142</v>
      </c>
      <c r="Q1691" t="str">
        <f t="shared" si="185"/>
        <v>music</v>
      </c>
      <c r="R1691" t="str">
        <f t="shared" si="186"/>
        <v>faith</v>
      </c>
      <c r="S1691" s="12">
        <f t="shared" si="187"/>
        <v>42780.942476851851</v>
      </c>
      <c r="T1691" s="12">
        <f t="shared" si="188"/>
        <v>42810.900810185187</v>
      </c>
      <c r="U1691" s="14" t="str">
        <f t="shared" si="189"/>
        <v>Feb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84"/>
        <v>25.4</v>
      </c>
      <c r="P1692">
        <f t="shared" si="183"/>
        <v>227.27272727272728</v>
      </c>
      <c r="Q1692" t="str">
        <f t="shared" si="185"/>
        <v>music</v>
      </c>
      <c r="R1692" t="str">
        <f t="shared" si="186"/>
        <v>faith</v>
      </c>
      <c r="S1692" s="12">
        <f t="shared" si="187"/>
        <v>42801.43104166667</v>
      </c>
      <c r="T1692" s="12">
        <f t="shared" si="188"/>
        <v>42831.389374999999</v>
      </c>
      <c r="U1692" s="14" t="str">
        <f t="shared" si="189"/>
        <v>Mar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84"/>
        <v>33.473333333333329</v>
      </c>
      <c r="P1693">
        <f t="shared" si="183"/>
        <v>789.47368421052636</v>
      </c>
      <c r="Q1693" t="str">
        <f t="shared" si="185"/>
        <v>music</v>
      </c>
      <c r="R1693" t="str">
        <f t="shared" si="186"/>
        <v>faith</v>
      </c>
      <c r="S1693" s="12">
        <f t="shared" si="187"/>
        <v>42795.701481481476</v>
      </c>
      <c r="T1693" s="12">
        <f t="shared" si="188"/>
        <v>42828.041666666672</v>
      </c>
      <c r="U1693" s="14" t="str">
        <f t="shared" si="189"/>
        <v>Mar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84"/>
        <v>47.8</v>
      </c>
      <c r="P1694">
        <f t="shared" si="183"/>
        <v>333.33333333333331</v>
      </c>
      <c r="Q1694" t="str">
        <f t="shared" si="185"/>
        <v>music</v>
      </c>
      <c r="R1694" t="str">
        <f t="shared" si="186"/>
        <v>faith</v>
      </c>
      <c r="S1694" s="12">
        <f t="shared" si="187"/>
        <v>42788.151238425926</v>
      </c>
      <c r="T1694" s="12">
        <f t="shared" si="188"/>
        <v>42820.999305555553</v>
      </c>
      <c r="U1694" s="14" t="str">
        <f t="shared" si="189"/>
        <v>Feb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84"/>
        <v>9.3333333333333339</v>
      </c>
      <c r="P1695">
        <f t="shared" si="183"/>
        <v>375</v>
      </c>
      <c r="Q1695" t="str">
        <f t="shared" si="185"/>
        <v>music</v>
      </c>
      <c r="R1695" t="str">
        <f t="shared" si="186"/>
        <v>faith</v>
      </c>
      <c r="S1695" s="12">
        <f t="shared" si="187"/>
        <v>42803.920277777783</v>
      </c>
      <c r="T1695" s="12">
        <f t="shared" si="188"/>
        <v>42834.833333333328</v>
      </c>
      <c r="U1695" s="14" t="str">
        <f t="shared" si="189"/>
        <v>Mar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84"/>
        <v>0.05</v>
      </c>
      <c r="P1696">
        <f t="shared" si="183"/>
        <v>10000</v>
      </c>
      <c r="Q1696" t="str">
        <f t="shared" si="185"/>
        <v>music</v>
      </c>
      <c r="R1696" t="str">
        <f t="shared" si="186"/>
        <v>faith</v>
      </c>
      <c r="S1696" s="12">
        <f t="shared" si="187"/>
        <v>42791.669837962967</v>
      </c>
      <c r="T1696" s="12">
        <f t="shared" si="188"/>
        <v>42821.191666666666</v>
      </c>
      <c r="U1696" s="14" t="str">
        <f t="shared" si="189"/>
        <v>Feb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84"/>
        <v>11.708333333333334</v>
      </c>
      <c r="P1697">
        <f t="shared" si="183"/>
        <v>521.73913043478262</v>
      </c>
      <c r="Q1697" t="str">
        <f t="shared" si="185"/>
        <v>music</v>
      </c>
      <c r="R1697" t="str">
        <f t="shared" si="186"/>
        <v>faith</v>
      </c>
      <c r="S1697" s="12">
        <f t="shared" si="187"/>
        <v>42801.031412037039</v>
      </c>
      <c r="T1697" s="12">
        <f t="shared" si="188"/>
        <v>42835.041666666672</v>
      </c>
      <c r="U1697" s="14" t="str">
        <f t="shared" si="189"/>
        <v>Mar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84"/>
        <v>0</v>
      </c>
      <c r="P1698" t="e">
        <f t="shared" si="183"/>
        <v>#DIV/0!</v>
      </c>
      <c r="Q1698" t="str">
        <f t="shared" si="185"/>
        <v>music</v>
      </c>
      <c r="R1698" t="str">
        <f t="shared" si="186"/>
        <v>faith</v>
      </c>
      <c r="S1698" s="12">
        <f t="shared" si="187"/>
        <v>42796.069571759261</v>
      </c>
      <c r="T1698" s="12">
        <f t="shared" si="188"/>
        <v>42826.027905092589</v>
      </c>
      <c r="U1698" s="14" t="str">
        <f t="shared" si="189"/>
        <v>Mar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84"/>
        <v>20.208000000000002</v>
      </c>
      <c r="P1699">
        <f t="shared" si="183"/>
        <v>568.18181818181813</v>
      </c>
      <c r="Q1699" t="str">
        <f t="shared" si="185"/>
        <v>music</v>
      </c>
      <c r="R1699" t="str">
        <f t="shared" si="186"/>
        <v>faith</v>
      </c>
      <c r="S1699" s="12">
        <f t="shared" si="187"/>
        <v>42805.032962962956</v>
      </c>
      <c r="T1699" s="12">
        <f t="shared" si="188"/>
        <v>42834.991296296299</v>
      </c>
      <c r="U1699" s="14" t="str">
        <f t="shared" si="189"/>
        <v>Mar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84"/>
        <v>0</v>
      </c>
      <c r="P1700" t="e">
        <f t="shared" si="183"/>
        <v>#DIV/0!</v>
      </c>
      <c r="Q1700" t="str">
        <f t="shared" si="185"/>
        <v>music</v>
      </c>
      <c r="R1700" t="str">
        <f t="shared" si="186"/>
        <v>faith</v>
      </c>
      <c r="S1700" s="12">
        <f t="shared" si="187"/>
        <v>42796.207870370374</v>
      </c>
      <c r="T1700" s="12">
        <f t="shared" si="188"/>
        <v>42820.147916666669</v>
      </c>
      <c r="U1700" s="14" t="str">
        <f t="shared" si="189"/>
        <v>Mar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84"/>
        <v>4.2311459353574925</v>
      </c>
      <c r="P1701">
        <f t="shared" si="183"/>
        <v>1276.25</v>
      </c>
      <c r="Q1701" t="str">
        <f t="shared" si="185"/>
        <v>music</v>
      </c>
      <c r="R1701" t="str">
        <f t="shared" si="186"/>
        <v>faith</v>
      </c>
      <c r="S1701" s="12">
        <f t="shared" si="187"/>
        <v>42806.863946759258</v>
      </c>
      <c r="T1701" s="12">
        <f t="shared" si="188"/>
        <v>42836.863946759258</v>
      </c>
      <c r="U1701" s="14" t="str">
        <f t="shared" si="189"/>
        <v>Mar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84"/>
        <v>26.06</v>
      </c>
      <c r="P1702">
        <f t="shared" si="183"/>
        <v>253.16455696202533</v>
      </c>
      <c r="Q1702" t="str">
        <f t="shared" si="185"/>
        <v>music</v>
      </c>
      <c r="R1702" t="str">
        <f t="shared" si="186"/>
        <v>faith</v>
      </c>
      <c r="S1702" s="12">
        <f t="shared" si="187"/>
        <v>42796.071643518517</v>
      </c>
      <c r="T1702" s="12">
        <f t="shared" si="188"/>
        <v>42826.166666666672</v>
      </c>
      <c r="U1702" s="14" t="str">
        <f t="shared" si="189"/>
        <v>Mar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84"/>
        <v>0.19801980198019803</v>
      </c>
      <c r="P1703">
        <f t="shared" si="183"/>
        <v>2525</v>
      </c>
      <c r="Q1703" t="str">
        <f t="shared" si="185"/>
        <v>music</v>
      </c>
      <c r="R1703" t="str">
        <f t="shared" si="186"/>
        <v>faith</v>
      </c>
      <c r="S1703" s="12">
        <f t="shared" si="187"/>
        <v>41989.664409722223</v>
      </c>
      <c r="T1703" s="12">
        <f t="shared" si="188"/>
        <v>42019.664409722223</v>
      </c>
      <c r="U1703" s="14" t="str">
        <f t="shared" si="189"/>
        <v>Dec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84"/>
        <v>6.0606060606060606E-3</v>
      </c>
      <c r="P1704">
        <f t="shared" ref="P1704:P1767" si="190">D1704 / L1704</f>
        <v>16500</v>
      </c>
      <c r="Q1704" t="str">
        <f t="shared" si="185"/>
        <v>music</v>
      </c>
      <c r="R1704" t="str">
        <f t="shared" si="186"/>
        <v>faith</v>
      </c>
      <c r="S1704" s="12">
        <f t="shared" si="187"/>
        <v>42063.869791666672</v>
      </c>
      <c r="T1704" s="12">
        <f t="shared" si="188"/>
        <v>42093.828125</v>
      </c>
      <c r="U1704" s="14" t="str">
        <f t="shared" si="189"/>
        <v>Feb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84"/>
        <v>1.02</v>
      </c>
      <c r="P1705">
        <f t="shared" si="190"/>
        <v>2500</v>
      </c>
      <c r="Q1705" t="str">
        <f t="shared" si="185"/>
        <v>music</v>
      </c>
      <c r="R1705" t="str">
        <f t="shared" si="186"/>
        <v>faith</v>
      </c>
      <c r="S1705" s="12">
        <f t="shared" si="187"/>
        <v>42187.281678240746</v>
      </c>
      <c r="T1705" s="12">
        <f t="shared" si="188"/>
        <v>42247.281678240746</v>
      </c>
      <c r="U1705" s="14" t="str">
        <f t="shared" si="189"/>
        <v>Jul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84"/>
        <v>65.100000000000009</v>
      </c>
      <c r="P1706">
        <f t="shared" si="190"/>
        <v>181.81818181818181</v>
      </c>
      <c r="Q1706" t="str">
        <f t="shared" si="185"/>
        <v>music</v>
      </c>
      <c r="R1706" t="str">
        <f t="shared" si="186"/>
        <v>faith</v>
      </c>
      <c r="S1706" s="12">
        <f t="shared" si="187"/>
        <v>42021.139733796299</v>
      </c>
      <c r="T1706" s="12">
        <f t="shared" si="188"/>
        <v>42051.139733796299</v>
      </c>
      <c r="U1706" s="14" t="str">
        <f t="shared" si="189"/>
        <v>Jan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84"/>
        <v>0</v>
      </c>
      <c r="P1707" t="e">
        <f t="shared" si="190"/>
        <v>#DIV/0!</v>
      </c>
      <c r="Q1707" t="str">
        <f t="shared" si="185"/>
        <v>music</v>
      </c>
      <c r="R1707" t="str">
        <f t="shared" si="186"/>
        <v>faith</v>
      </c>
      <c r="S1707" s="12">
        <f t="shared" si="187"/>
        <v>42245.016736111109</v>
      </c>
      <c r="T1707" s="12">
        <f t="shared" si="188"/>
        <v>42256.666666666672</v>
      </c>
      <c r="U1707" s="14" t="str">
        <f t="shared" si="189"/>
        <v>Aug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84"/>
        <v>0</v>
      </c>
      <c r="P1708" t="e">
        <f t="shared" si="190"/>
        <v>#DIV/0!</v>
      </c>
      <c r="Q1708" t="str">
        <f t="shared" si="185"/>
        <v>music</v>
      </c>
      <c r="R1708" t="str">
        <f t="shared" si="186"/>
        <v>faith</v>
      </c>
      <c r="S1708" s="12">
        <f t="shared" si="187"/>
        <v>42179.306388888886</v>
      </c>
      <c r="T1708" s="12">
        <f t="shared" si="188"/>
        <v>42239.306388888886</v>
      </c>
      <c r="U1708" s="14" t="str">
        <f t="shared" si="189"/>
        <v>Jun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84"/>
        <v>9.74</v>
      </c>
      <c r="P1709">
        <f t="shared" si="190"/>
        <v>555.55555555555554</v>
      </c>
      <c r="Q1709" t="str">
        <f t="shared" si="185"/>
        <v>music</v>
      </c>
      <c r="R1709" t="str">
        <f t="shared" si="186"/>
        <v>faith</v>
      </c>
      <c r="S1709" s="12">
        <f t="shared" si="187"/>
        <v>42427.721006944441</v>
      </c>
      <c r="T1709" s="12">
        <f t="shared" si="188"/>
        <v>42457.679340277777</v>
      </c>
      <c r="U1709" s="14" t="str">
        <f t="shared" si="189"/>
        <v>Feb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84"/>
        <v>0</v>
      </c>
      <c r="P1710" t="e">
        <f t="shared" si="190"/>
        <v>#DIV/0!</v>
      </c>
      <c r="Q1710" t="str">
        <f t="shared" si="185"/>
        <v>music</v>
      </c>
      <c r="R1710" t="str">
        <f t="shared" si="186"/>
        <v>faith</v>
      </c>
      <c r="S1710" s="12">
        <f t="shared" si="187"/>
        <v>42451.866967592592</v>
      </c>
      <c r="T1710" s="12">
        <f t="shared" si="188"/>
        <v>42491.866967592592</v>
      </c>
      <c r="U1710" s="14" t="str">
        <f t="shared" si="189"/>
        <v>Mar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84"/>
        <v>4.8571428571428568</v>
      </c>
      <c r="P1711">
        <f t="shared" si="190"/>
        <v>437.5</v>
      </c>
      <c r="Q1711" t="str">
        <f t="shared" si="185"/>
        <v>music</v>
      </c>
      <c r="R1711" t="str">
        <f t="shared" si="186"/>
        <v>faith</v>
      </c>
      <c r="S1711" s="12">
        <f t="shared" si="187"/>
        <v>41841.56381944444</v>
      </c>
      <c r="T1711" s="12">
        <f t="shared" si="188"/>
        <v>41882.818749999999</v>
      </c>
      <c r="U1711" s="14" t="str">
        <f t="shared" si="189"/>
        <v>Jul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84"/>
        <v>0.67999999999999994</v>
      </c>
      <c r="P1712">
        <f t="shared" si="190"/>
        <v>5000</v>
      </c>
      <c r="Q1712" t="str">
        <f t="shared" si="185"/>
        <v>music</v>
      </c>
      <c r="R1712" t="str">
        <f t="shared" si="186"/>
        <v>faith</v>
      </c>
      <c r="S1712" s="12">
        <f t="shared" si="187"/>
        <v>42341.59129629629</v>
      </c>
      <c r="T1712" s="12">
        <f t="shared" si="188"/>
        <v>42387.541666666672</v>
      </c>
      <c r="U1712" s="14" t="str">
        <f t="shared" si="189"/>
        <v>Dec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84"/>
        <v>10.5</v>
      </c>
      <c r="P1713">
        <f t="shared" si="190"/>
        <v>5000</v>
      </c>
      <c r="Q1713" t="str">
        <f t="shared" si="185"/>
        <v>music</v>
      </c>
      <c r="R1713" t="str">
        <f t="shared" si="186"/>
        <v>faith</v>
      </c>
      <c r="S1713" s="12">
        <f t="shared" si="187"/>
        <v>41852.646226851852</v>
      </c>
      <c r="T1713" s="12">
        <f t="shared" si="188"/>
        <v>41883.646226851852</v>
      </c>
      <c r="U1713" s="14" t="str">
        <f t="shared" si="189"/>
        <v>Aug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84"/>
        <v>0</v>
      </c>
      <c r="P1714" t="e">
        <f t="shared" si="190"/>
        <v>#DIV/0!</v>
      </c>
      <c r="Q1714" t="str">
        <f t="shared" si="185"/>
        <v>music</v>
      </c>
      <c r="R1714" t="str">
        <f t="shared" si="186"/>
        <v>faith</v>
      </c>
      <c r="S1714" s="12">
        <f t="shared" si="187"/>
        <v>42125.913807870369</v>
      </c>
      <c r="T1714" s="12">
        <f t="shared" si="188"/>
        <v>42185.913807870369</v>
      </c>
      <c r="U1714" s="14" t="str">
        <f t="shared" si="189"/>
        <v>May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84"/>
        <v>1.6666666666666667</v>
      </c>
      <c r="P1715">
        <f t="shared" si="190"/>
        <v>3000</v>
      </c>
      <c r="Q1715" t="str">
        <f t="shared" si="185"/>
        <v>music</v>
      </c>
      <c r="R1715" t="str">
        <f t="shared" si="186"/>
        <v>faith</v>
      </c>
      <c r="S1715" s="12">
        <f t="shared" si="187"/>
        <v>41887.801064814819</v>
      </c>
      <c r="T1715" s="12">
        <f t="shared" si="188"/>
        <v>41917.801064814819</v>
      </c>
      <c r="U1715" s="14" t="str">
        <f t="shared" si="189"/>
        <v>Sep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84"/>
        <v>7.8680000000000003</v>
      </c>
      <c r="P1716">
        <f t="shared" si="190"/>
        <v>1470.5882352941176</v>
      </c>
      <c r="Q1716" t="str">
        <f t="shared" si="185"/>
        <v>music</v>
      </c>
      <c r="R1716" t="str">
        <f t="shared" si="186"/>
        <v>faith</v>
      </c>
      <c r="S1716" s="12">
        <f t="shared" si="187"/>
        <v>42095.918530092589</v>
      </c>
      <c r="T1716" s="12">
        <f t="shared" si="188"/>
        <v>42125.918530092589</v>
      </c>
      <c r="U1716" s="14" t="str">
        <f t="shared" si="189"/>
        <v>Apr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84"/>
        <v>0.22</v>
      </c>
      <c r="P1717">
        <f t="shared" si="190"/>
        <v>2500</v>
      </c>
      <c r="Q1717" t="str">
        <f t="shared" si="185"/>
        <v>music</v>
      </c>
      <c r="R1717" t="str">
        <f t="shared" si="186"/>
        <v>faith</v>
      </c>
      <c r="S1717" s="12">
        <f t="shared" si="187"/>
        <v>42064.217418981483</v>
      </c>
      <c r="T1717" s="12">
        <f t="shared" si="188"/>
        <v>42094.140277777777</v>
      </c>
      <c r="U1717" s="14" t="str">
        <f t="shared" si="189"/>
        <v>Mar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84"/>
        <v>7.5</v>
      </c>
      <c r="P1718">
        <f t="shared" si="190"/>
        <v>666.66666666666663</v>
      </c>
      <c r="Q1718" t="str">
        <f t="shared" si="185"/>
        <v>music</v>
      </c>
      <c r="R1718" t="str">
        <f t="shared" si="186"/>
        <v>faith</v>
      </c>
      <c r="S1718" s="12">
        <f t="shared" si="187"/>
        <v>42673.577534722222</v>
      </c>
      <c r="T1718" s="12">
        <f t="shared" si="188"/>
        <v>42713.619201388887</v>
      </c>
      <c r="U1718" s="14" t="str">
        <f t="shared" si="189"/>
        <v>Oct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84"/>
        <v>42.725880551301685</v>
      </c>
      <c r="P1719">
        <f t="shared" si="190"/>
        <v>79.634146341463421</v>
      </c>
      <c r="Q1719" t="str">
        <f t="shared" si="185"/>
        <v>music</v>
      </c>
      <c r="R1719" t="str">
        <f t="shared" si="186"/>
        <v>faith</v>
      </c>
      <c r="S1719" s="12">
        <f t="shared" si="187"/>
        <v>42460.98192129629</v>
      </c>
      <c r="T1719" s="12">
        <f t="shared" si="188"/>
        <v>42481.166666666672</v>
      </c>
      <c r="U1719" s="14" t="str">
        <f t="shared" si="189"/>
        <v>Mar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84"/>
        <v>0.2142857142857143</v>
      </c>
      <c r="P1720">
        <f t="shared" si="190"/>
        <v>17500</v>
      </c>
      <c r="Q1720" t="str">
        <f t="shared" si="185"/>
        <v>music</v>
      </c>
      <c r="R1720" t="str">
        <f t="shared" si="186"/>
        <v>faith</v>
      </c>
      <c r="S1720" s="12">
        <f t="shared" si="187"/>
        <v>42460.610520833332</v>
      </c>
      <c r="T1720" s="12">
        <f t="shared" si="188"/>
        <v>42504.207638888889</v>
      </c>
      <c r="U1720" s="14" t="str">
        <f t="shared" si="189"/>
        <v>Mar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84"/>
        <v>0.87500000000000011</v>
      </c>
      <c r="P1721">
        <f t="shared" si="190"/>
        <v>1333.3333333333333</v>
      </c>
      <c r="Q1721" t="str">
        <f t="shared" si="185"/>
        <v>music</v>
      </c>
      <c r="R1721" t="str">
        <f t="shared" si="186"/>
        <v>faith</v>
      </c>
      <c r="S1721" s="12">
        <f t="shared" si="187"/>
        <v>41869.534618055557</v>
      </c>
      <c r="T1721" s="12">
        <f t="shared" si="188"/>
        <v>41899.534618055557</v>
      </c>
      <c r="U1721" s="14" t="str">
        <f t="shared" si="189"/>
        <v>Aug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84"/>
        <v>5.625</v>
      </c>
      <c r="P1722">
        <f t="shared" si="190"/>
        <v>500</v>
      </c>
      <c r="Q1722" t="str">
        <f t="shared" si="185"/>
        <v>music</v>
      </c>
      <c r="R1722" t="str">
        <f t="shared" si="186"/>
        <v>faith</v>
      </c>
      <c r="S1722" s="12">
        <f t="shared" si="187"/>
        <v>41922.783229166671</v>
      </c>
      <c r="T1722" s="12">
        <f t="shared" si="188"/>
        <v>41952.824895833335</v>
      </c>
      <c r="U1722" s="14" t="str">
        <f t="shared" si="189"/>
        <v>Oct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84"/>
        <v>0</v>
      </c>
      <c r="P1723" t="e">
        <f t="shared" si="190"/>
        <v>#DIV/0!</v>
      </c>
      <c r="Q1723" t="str">
        <f t="shared" si="185"/>
        <v>music</v>
      </c>
      <c r="R1723" t="str">
        <f t="shared" si="186"/>
        <v>faith</v>
      </c>
      <c r="S1723" s="12">
        <f t="shared" si="187"/>
        <v>42319.461377314816</v>
      </c>
      <c r="T1723" s="12">
        <f t="shared" si="188"/>
        <v>42349.461377314816</v>
      </c>
      <c r="U1723" s="14" t="str">
        <f t="shared" si="189"/>
        <v>Nov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84"/>
        <v>3.4722222222222224E-2</v>
      </c>
      <c r="P1724">
        <f t="shared" si="190"/>
        <v>2880</v>
      </c>
      <c r="Q1724" t="str">
        <f t="shared" si="185"/>
        <v>music</v>
      </c>
      <c r="R1724" t="str">
        <f t="shared" si="186"/>
        <v>faith</v>
      </c>
      <c r="S1724" s="12">
        <f t="shared" si="187"/>
        <v>42425.960983796293</v>
      </c>
      <c r="T1724" s="12">
        <f t="shared" si="188"/>
        <v>42463.006944444445</v>
      </c>
      <c r="U1724" s="14" t="str">
        <f t="shared" si="189"/>
        <v>Feb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84"/>
        <v>6.5</v>
      </c>
      <c r="P1725">
        <f t="shared" si="190"/>
        <v>3333.3333333333335</v>
      </c>
      <c r="Q1725" t="str">
        <f t="shared" si="185"/>
        <v>music</v>
      </c>
      <c r="R1725" t="str">
        <f t="shared" si="186"/>
        <v>faith</v>
      </c>
      <c r="S1725" s="12">
        <f t="shared" si="187"/>
        <v>42129.82540509259</v>
      </c>
      <c r="T1725" s="12">
        <f t="shared" si="188"/>
        <v>42186.25</v>
      </c>
      <c r="U1725" s="14" t="str">
        <f t="shared" si="189"/>
        <v>May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84"/>
        <v>0.58333333333333337</v>
      </c>
      <c r="P1726">
        <f t="shared" si="190"/>
        <v>1500</v>
      </c>
      <c r="Q1726" t="str">
        <f t="shared" si="185"/>
        <v>music</v>
      </c>
      <c r="R1726" t="str">
        <f t="shared" si="186"/>
        <v>faith</v>
      </c>
      <c r="S1726" s="12">
        <f t="shared" si="187"/>
        <v>41912.932430555556</v>
      </c>
      <c r="T1726" s="12">
        <f t="shared" si="188"/>
        <v>41942.932430555556</v>
      </c>
      <c r="U1726" s="14" t="str">
        <f t="shared" si="189"/>
        <v>Sep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84"/>
        <v>10.181818181818182</v>
      </c>
      <c r="P1727">
        <f t="shared" si="190"/>
        <v>611.11111111111109</v>
      </c>
      <c r="Q1727" t="str">
        <f t="shared" si="185"/>
        <v>music</v>
      </c>
      <c r="R1727" t="str">
        <f t="shared" si="186"/>
        <v>faith</v>
      </c>
      <c r="S1727" s="12">
        <f t="shared" si="187"/>
        <v>41845.968159722222</v>
      </c>
      <c r="T1727" s="12">
        <f t="shared" si="188"/>
        <v>41875.968159722222</v>
      </c>
      <c r="U1727" s="14" t="str">
        <f t="shared" si="189"/>
        <v>Jul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84"/>
        <v>33.784615384615385</v>
      </c>
      <c r="P1728">
        <f t="shared" si="190"/>
        <v>406.25</v>
      </c>
      <c r="Q1728" t="str">
        <f t="shared" si="185"/>
        <v>music</v>
      </c>
      <c r="R1728" t="str">
        <f t="shared" si="186"/>
        <v>faith</v>
      </c>
      <c r="S1728" s="12">
        <f t="shared" si="187"/>
        <v>41788.919722222221</v>
      </c>
      <c r="T1728" s="12">
        <f t="shared" si="188"/>
        <v>41817.919722222221</v>
      </c>
      <c r="U1728" s="14" t="str">
        <f t="shared" si="189"/>
        <v>May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84"/>
        <v>3.3333333333333333E-2</v>
      </c>
      <c r="P1729">
        <f t="shared" si="190"/>
        <v>3000</v>
      </c>
      <c r="Q1729" t="str">
        <f t="shared" si="185"/>
        <v>music</v>
      </c>
      <c r="R1729" t="str">
        <f t="shared" si="186"/>
        <v>faith</v>
      </c>
      <c r="S1729" s="12">
        <f t="shared" si="187"/>
        <v>42044.927974537044</v>
      </c>
      <c r="T1729" s="12">
        <f t="shared" si="188"/>
        <v>42099.458333333328</v>
      </c>
      <c r="U1729" s="14" t="str">
        <f t="shared" si="189"/>
        <v>Feb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84"/>
        <v>68.400000000000006</v>
      </c>
      <c r="P1730">
        <f t="shared" si="190"/>
        <v>178.57142857142858</v>
      </c>
      <c r="Q1730" t="str">
        <f t="shared" si="185"/>
        <v>music</v>
      </c>
      <c r="R1730" t="str">
        <f t="shared" si="186"/>
        <v>faith</v>
      </c>
      <c r="S1730" s="12">
        <f t="shared" si="187"/>
        <v>42268.625856481478</v>
      </c>
      <c r="T1730" s="12">
        <f t="shared" si="188"/>
        <v>42298.625856481478</v>
      </c>
      <c r="U1730" s="14" t="str">
        <f t="shared" si="189"/>
        <v>Sep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91">E1731/D1731 * 100</f>
        <v>0</v>
      </c>
      <c r="P1731" t="e">
        <f t="shared" si="190"/>
        <v>#DIV/0!</v>
      </c>
      <c r="Q1731" t="str">
        <f t="shared" ref="Q1731:Q1794" si="192">LEFT(N1731,FIND("/",N1731) -1)</f>
        <v>music</v>
      </c>
      <c r="R1731" t="str">
        <f t="shared" ref="R1731:R1794" si="193">RIGHT(N1731,LEN(N1731)-FIND("/",N1731))</f>
        <v>faith</v>
      </c>
      <c r="S1731" s="12">
        <f t="shared" ref="S1731:U1794" si="194">(((J1731/60)/60)/24)+DATE(1970,1,1)</f>
        <v>42471.052152777775</v>
      </c>
      <c r="T1731" s="12">
        <f t="shared" ref="T1731:V1794" si="195">(((I1731/60)/60)/24)+DATE(1970,1,1)</f>
        <v>42531.052152777775</v>
      </c>
      <c r="U1731" s="14" t="str">
        <f t="shared" ref="U1731:U1794" si="196">TEXT(S1731, "mmm")</f>
        <v>Apr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91"/>
        <v>0</v>
      </c>
      <c r="P1732" t="e">
        <f t="shared" si="190"/>
        <v>#DIV/0!</v>
      </c>
      <c r="Q1732" t="str">
        <f t="shared" si="192"/>
        <v>music</v>
      </c>
      <c r="R1732" t="str">
        <f t="shared" si="193"/>
        <v>faith</v>
      </c>
      <c r="S1732" s="12">
        <f t="shared" si="194"/>
        <v>42272.087766203709</v>
      </c>
      <c r="T1732" s="12">
        <f t="shared" si="195"/>
        <v>42302.087766203709</v>
      </c>
      <c r="U1732" s="14" t="str">
        <f t="shared" si="196"/>
        <v>Sep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91"/>
        <v>0</v>
      </c>
      <c r="P1733" t="e">
        <f t="shared" si="190"/>
        <v>#DIV/0!</v>
      </c>
      <c r="Q1733" t="str">
        <f t="shared" si="192"/>
        <v>music</v>
      </c>
      <c r="R1733" t="str">
        <f t="shared" si="193"/>
        <v>faith</v>
      </c>
      <c r="S1733" s="12">
        <f t="shared" si="194"/>
        <v>42152.906851851847</v>
      </c>
      <c r="T1733" s="12">
        <f t="shared" si="195"/>
        <v>42166.625</v>
      </c>
      <c r="U1733" s="14" t="str">
        <f t="shared" si="196"/>
        <v>May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91"/>
        <v>0</v>
      </c>
      <c r="P1734" t="e">
        <f t="shared" si="190"/>
        <v>#DIV/0!</v>
      </c>
      <c r="Q1734" t="str">
        <f t="shared" si="192"/>
        <v>music</v>
      </c>
      <c r="R1734" t="str">
        <f t="shared" si="193"/>
        <v>faith</v>
      </c>
      <c r="S1734" s="12">
        <f t="shared" si="194"/>
        <v>42325.683807870373</v>
      </c>
      <c r="T1734" s="12">
        <f t="shared" si="195"/>
        <v>42385.208333333328</v>
      </c>
      <c r="U1734" s="14" t="str">
        <f t="shared" si="196"/>
        <v>Nov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91"/>
        <v>0</v>
      </c>
      <c r="P1735" t="e">
        <f t="shared" si="190"/>
        <v>#DIV/0!</v>
      </c>
      <c r="Q1735" t="str">
        <f t="shared" si="192"/>
        <v>music</v>
      </c>
      <c r="R1735" t="str">
        <f t="shared" si="193"/>
        <v>faith</v>
      </c>
      <c r="S1735" s="12">
        <f t="shared" si="194"/>
        <v>42614.675625000003</v>
      </c>
      <c r="T1735" s="12">
        <f t="shared" si="195"/>
        <v>42626.895833333328</v>
      </c>
      <c r="U1735" s="14" t="str">
        <f t="shared" si="196"/>
        <v>Sep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91"/>
        <v>2.2222222222222223E-2</v>
      </c>
      <c r="P1736">
        <f t="shared" si="190"/>
        <v>4500</v>
      </c>
      <c r="Q1736" t="str">
        <f t="shared" si="192"/>
        <v>music</v>
      </c>
      <c r="R1736" t="str">
        <f t="shared" si="193"/>
        <v>faith</v>
      </c>
      <c r="S1736" s="12">
        <f t="shared" si="194"/>
        <v>42102.036527777775</v>
      </c>
      <c r="T1736" s="12">
        <f t="shared" si="195"/>
        <v>42132.036527777775</v>
      </c>
      <c r="U1736" s="14" t="str">
        <f t="shared" si="196"/>
        <v>Apr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91"/>
        <v>11</v>
      </c>
      <c r="P1737">
        <f t="shared" si="190"/>
        <v>500</v>
      </c>
      <c r="Q1737" t="str">
        <f t="shared" si="192"/>
        <v>music</v>
      </c>
      <c r="R1737" t="str">
        <f t="shared" si="193"/>
        <v>faith</v>
      </c>
      <c r="S1737" s="12">
        <f t="shared" si="194"/>
        <v>42559.814178240747</v>
      </c>
      <c r="T1737" s="12">
        <f t="shared" si="195"/>
        <v>42589.814178240747</v>
      </c>
      <c r="U1737" s="14" t="str">
        <f t="shared" si="196"/>
        <v>Jul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91"/>
        <v>0.73333333333333328</v>
      </c>
      <c r="P1738">
        <f t="shared" si="190"/>
        <v>3000</v>
      </c>
      <c r="Q1738" t="str">
        <f t="shared" si="192"/>
        <v>music</v>
      </c>
      <c r="R1738" t="str">
        <f t="shared" si="193"/>
        <v>faith</v>
      </c>
      <c r="S1738" s="12">
        <f t="shared" si="194"/>
        <v>42286.861493055556</v>
      </c>
      <c r="T1738" s="12">
        <f t="shared" si="195"/>
        <v>42316.90315972222</v>
      </c>
      <c r="U1738" s="14" t="str">
        <f t="shared" si="196"/>
        <v>Oct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91"/>
        <v>21.25</v>
      </c>
      <c r="P1739">
        <f t="shared" si="190"/>
        <v>266.66666666666669</v>
      </c>
      <c r="Q1739" t="str">
        <f t="shared" si="192"/>
        <v>music</v>
      </c>
      <c r="R1739" t="str">
        <f t="shared" si="193"/>
        <v>faith</v>
      </c>
      <c r="S1739" s="12">
        <f t="shared" si="194"/>
        <v>42175.948981481488</v>
      </c>
      <c r="T1739" s="12">
        <f t="shared" si="195"/>
        <v>42205.948981481488</v>
      </c>
      <c r="U1739" s="14" t="str">
        <f t="shared" si="196"/>
        <v>Jun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91"/>
        <v>0.4</v>
      </c>
      <c r="P1740">
        <f t="shared" si="190"/>
        <v>5000</v>
      </c>
      <c r="Q1740" t="str">
        <f t="shared" si="192"/>
        <v>music</v>
      </c>
      <c r="R1740" t="str">
        <f t="shared" si="193"/>
        <v>faith</v>
      </c>
      <c r="S1740" s="12">
        <f t="shared" si="194"/>
        <v>41884.874328703707</v>
      </c>
      <c r="T1740" s="12">
        <f t="shared" si="195"/>
        <v>41914.874328703707</v>
      </c>
      <c r="U1740" s="14" t="str">
        <f t="shared" si="196"/>
        <v>Sep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91"/>
        <v>0.1</v>
      </c>
      <c r="P1741">
        <f t="shared" si="190"/>
        <v>1000</v>
      </c>
      <c r="Q1741" t="str">
        <f t="shared" si="192"/>
        <v>music</v>
      </c>
      <c r="R1741" t="str">
        <f t="shared" si="193"/>
        <v>faith</v>
      </c>
      <c r="S1741" s="12">
        <f t="shared" si="194"/>
        <v>42435.874212962968</v>
      </c>
      <c r="T1741" s="12">
        <f t="shared" si="195"/>
        <v>42494.832546296297</v>
      </c>
      <c r="U1741" s="14" t="str">
        <f t="shared" si="196"/>
        <v>Mar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91"/>
        <v>0</v>
      </c>
      <c r="P1742" t="e">
        <f t="shared" si="190"/>
        <v>#DIV/0!</v>
      </c>
      <c r="Q1742" t="str">
        <f t="shared" si="192"/>
        <v>music</v>
      </c>
      <c r="R1742" t="str">
        <f t="shared" si="193"/>
        <v>faith</v>
      </c>
      <c r="S1742" s="12">
        <f t="shared" si="194"/>
        <v>42171.817384259266</v>
      </c>
      <c r="T1742" s="12">
        <f t="shared" si="195"/>
        <v>42201.817384259266</v>
      </c>
      <c r="U1742" s="14" t="str">
        <f t="shared" si="196"/>
        <v>Jun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91"/>
        <v>110.83333333333334</v>
      </c>
      <c r="P1743">
        <f t="shared" si="190"/>
        <v>23.076923076923077</v>
      </c>
      <c r="Q1743" t="str">
        <f t="shared" si="192"/>
        <v>photography</v>
      </c>
      <c r="R1743" t="str">
        <f t="shared" si="193"/>
        <v>photobooks</v>
      </c>
      <c r="S1743" s="12">
        <f t="shared" si="194"/>
        <v>42120.628136574072</v>
      </c>
      <c r="T1743" s="12">
        <f t="shared" si="195"/>
        <v>42165.628136574072</v>
      </c>
      <c r="U1743" s="14" t="str">
        <f t="shared" si="196"/>
        <v>Apr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91"/>
        <v>108.74999999999999</v>
      </c>
      <c r="P1744">
        <f t="shared" si="190"/>
        <v>58.823529411764703</v>
      </c>
      <c r="Q1744" t="str">
        <f t="shared" si="192"/>
        <v>photography</v>
      </c>
      <c r="R1744" t="str">
        <f t="shared" si="193"/>
        <v>photobooks</v>
      </c>
      <c r="S1744" s="12">
        <f t="shared" si="194"/>
        <v>42710.876967592587</v>
      </c>
      <c r="T1744" s="12">
        <f t="shared" si="195"/>
        <v>42742.875</v>
      </c>
      <c r="U1744" s="14" t="str">
        <f t="shared" si="196"/>
        <v>Dec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91"/>
        <v>100.41666666666667</v>
      </c>
      <c r="P1745">
        <f t="shared" si="190"/>
        <v>89.552238805970148</v>
      </c>
      <c r="Q1745" t="str">
        <f t="shared" si="192"/>
        <v>photography</v>
      </c>
      <c r="R1745" t="str">
        <f t="shared" si="193"/>
        <v>photobooks</v>
      </c>
      <c r="S1745" s="12">
        <f t="shared" si="194"/>
        <v>42586.925636574073</v>
      </c>
      <c r="T1745" s="12">
        <f t="shared" si="195"/>
        <v>42609.165972222225</v>
      </c>
      <c r="U1745" s="14" t="str">
        <f t="shared" si="196"/>
        <v>Aug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91"/>
        <v>118.45454545454545</v>
      </c>
      <c r="P1746">
        <f t="shared" si="190"/>
        <v>78.571428571428569</v>
      </c>
      <c r="Q1746" t="str">
        <f t="shared" si="192"/>
        <v>photography</v>
      </c>
      <c r="R1746" t="str">
        <f t="shared" si="193"/>
        <v>photobooks</v>
      </c>
      <c r="S1746" s="12">
        <f t="shared" si="194"/>
        <v>42026.605057870373</v>
      </c>
      <c r="T1746" s="12">
        <f t="shared" si="195"/>
        <v>42071.563391203701</v>
      </c>
      <c r="U1746" s="14" t="str">
        <f t="shared" si="196"/>
        <v>Jan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91"/>
        <v>114.01428571428571</v>
      </c>
      <c r="P1747">
        <f t="shared" si="190"/>
        <v>78.651685393258433</v>
      </c>
      <c r="Q1747" t="str">
        <f t="shared" si="192"/>
        <v>photography</v>
      </c>
      <c r="R1747" t="str">
        <f t="shared" si="193"/>
        <v>photobooks</v>
      </c>
      <c r="S1747" s="12">
        <f t="shared" si="194"/>
        <v>42690.259699074071</v>
      </c>
      <c r="T1747" s="12">
        <f t="shared" si="195"/>
        <v>42726.083333333328</v>
      </c>
      <c r="U1747" s="14" t="str">
        <f t="shared" si="196"/>
        <v>Nov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91"/>
        <v>148.10000000000002</v>
      </c>
      <c r="P1748">
        <f t="shared" si="190"/>
        <v>140.18691588785046</v>
      </c>
      <c r="Q1748" t="str">
        <f t="shared" si="192"/>
        <v>photography</v>
      </c>
      <c r="R1748" t="str">
        <f t="shared" si="193"/>
        <v>photobooks</v>
      </c>
      <c r="S1748" s="12">
        <f t="shared" si="194"/>
        <v>42668.176701388889</v>
      </c>
      <c r="T1748" s="12">
        <f t="shared" si="195"/>
        <v>42698.083333333328</v>
      </c>
      <c r="U1748" s="14" t="str">
        <f t="shared" si="196"/>
        <v>Oct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91"/>
        <v>104.95555555555556</v>
      </c>
      <c r="P1749">
        <f t="shared" si="190"/>
        <v>56.60377358490566</v>
      </c>
      <c r="Q1749" t="str">
        <f t="shared" si="192"/>
        <v>photography</v>
      </c>
      <c r="R1749" t="str">
        <f t="shared" si="193"/>
        <v>photobooks</v>
      </c>
      <c r="S1749" s="12">
        <f t="shared" si="194"/>
        <v>42292.435532407413</v>
      </c>
      <c r="T1749" s="12">
        <f t="shared" si="195"/>
        <v>42321.625</v>
      </c>
      <c r="U1749" s="14" t="str">
        <f t="shared" si="196"/>
        <v>Oct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91"/>
        <v>129.94800000000001</v>
      </c>
      <c r="P1750">
        <f t="shared" si="190"/>
        <v>276.24309392265195</v>
      </c>
      <c r="Q1750" t="str">
        <f t="shared" si="192"/>
        <v>photography</v>
      </c>
      <c r="R1750" t="str">
        <f t="shared" si="193"/>
        <v>photobooks</v>
      </c>
      <c r="S1750" s="12">
        <f t="shared" si="194"/>
        <v>42219.950729166667</v>
      </c>
      <c r="T1750" s="12">
        <f t="shared" si="195"/>
        <v>42249.950729166667</v>
      </c>
      <c r="U1750" s="14" t="str">
        <f t="shared" si="196"/>
        <v>Aug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91"/>
        <v>123.48756218905473</v>
      </c>
      <c r="P1751">
        <f t="shared" si="190"/>
        <v>76.717557251908403</v>
      </c>
      <c r="Q1751" t="str">
        <f t="shared" si="192"/>
        <v>photography</v>
      </c>
      <c r="R1751" t="str">
        <f t="shared" si="193"/>
        <v>photobooks</v>
      </c>
      <c r="S1751" s="12">
        <f t="shared" si="194"/>
        <v>42758.975937499999</v>
      </c>
      <c r="T1751" s="12">
        <f t="shared" si="195"/>
        <v>42795.791666666672</v>
      </c>
      <c r="U1751" s="14" t="str">
        <f t="shared" si="196"/>
        <v>Jan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91"/>
        <v>201.62</v>
      </c>
      <c r="P1752">
        <f t="shared" si="190"/>
        <v>40</v>
      </c>
      <c r="Q1752" t="str">
        <f t="shared" si="192"/>
        <v>photography</v>
      </c>
      <c r="R1752" t="str">
        <f t="shared" si="193"/>
        <v>photobooks</v>
      </c>
      <c r="S1752" s="12">
        <f t="shared" si="194"/>
        <v>42454.836851851855</v>
      </c>
      <c r="T1752" s="12">
        <f t="shared" si="195"/>
        <v>42479.836851851855</v>
      </c>
      <c r="U1752" s="14" t="str">
        <f t="shared" si="196"/>
        <v>Mar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91"/>
        <v>102.89999999999999</v>
      </c>
      <c r="P1753">
        <f t="shared" si="190"/>
        <v>163.9344262295082</v>
      </c>
      <c r="Q1753" t="str">
        <f t="shared" si="192"/>
        <v>photography</v>
      </c>
      <c r="R1753" t="str">
        <f t="shared" si="193"/>
        <v>photobooks</v>
      </c>
      <c r="S1753" s="12">
        <f t="shared" si="194"/>
        <v>42052.7815162037</v>
      </c>
      <c r="T1753" s="12">
        <f t="shared" si="195"/>
        <v>42082.739849537036</v>
      </c>
      <c r="U1753" s="14" t="str">
        <f t="shared" si="196"/>
        <v>Feb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91"/>
        <v>260.16666666666663</v>
      </c>
      <c r="P1754">
        <f t="shared" si="190"/>
        <v>13.333333333333334</v>
      </c>
      <c r="Q1754" t="str">
        <f t="shared" si="192"/>
        <v>photography</v>
      </c>
      <c r="R1754" t="str">
        <f t="shared" si="193"/>
        <v>photobooks</v>
      </c>
      <c r="S1754" s="12">
        <f t="shared" si="194"/>
        <v>42627.253263888888</v>
      </c>
      <c r="T1754" s="12">
        <f t="shared" si="195"/>
        <v>42657.253263888888</v>
      </c>
      <c r="U1754" s="14" t="str">
        <f t="shared" si="196"/>
        <v>Sep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91"/>
        <v>108</v>
      </c>
      <c r="P1755">
        <f t="shared" si="190"/>
        <v>428.57142857142856</v>
      </c>
      <c r="Q1755" t="str">
        <f t="shared" si="192"/>
        <v>photography</v>
      </c>
      <c r="R1755" t="str">
        <f t="shared" si="193"/>
        <v>photobooks</v>
      </c>
      <c r="S1755" s="12">
        <f t="shared" si="194"/>
        <v>42420.74962962963</v>
      </c>
      <c r="T1755" s="12">
        <f t="shared" si="195"/>
        <v>42450.707962962959</v>
      </c>
      <c r="U1755" s="14" t="str">
        <f t="shared" si="196"/>
        <v>Feb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91"/>
        <v>110.52941176470587</v>
      </c>
      <c r="P1756">
        <f t="shared" si="190"/>
        <v>94.444444444444443</v>
      </c>
      <c r="Q1756" t="str">
        <f t="shared" si="192"/>
        <v>photography</v>
      </c>
      <c r="R1756" t="str">
        <f t="shared" si="193"/>
        <v>photobooks</v>
      </c>
      <c r="S1756" s="12">
        <f t="shared" si="194"/>
        <v>42067.876770833333</v>
      </c>
      <c r="T1756" s="12">
        <f t="shared" si="195"/>
        <v>42097.835104166668</v>
      </c>
      <c r="U1756" s="14" t="str">
        <f t="shared" si="196"/>
        <v>Mar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91"/>
        <v>120</v>
      </c>
      <c r="P1757">
        <f t="shared" si="190"/>
        <v>6.25</v>
      </c>
      <c r="Q1757" t="str">
        <f t="shared" si="192"/>
        <v>photography</v>
      </c>
      <c r="R1757" t="str">
        <f t="shared" si="193"/>
        <v>photobooks</v>
      </c>
      <c r="S1757" s="12">
        <f t="shared" si="194"/>
        <v>42252.788900462961</v>
      </c>
      <c r="T1757" s="12">
        <f t="shared" si="195"/>
        <v>42282.788900462961</v>
      </c>
      <c r="U1757" s="14" t="str">
        <f t="shared" si="196"/>
        <v>Sep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91"/>
        <v>102.82909090909091</v>
      </c>
      <c r="P1758">
        <f t="shared" si="190"/>
        <v>45.833333333333336</v>
      </c>
      <c r="Q1758" t="str">
        <f t="shared" si="192"/>
        <v>photography</v>
      </c>
      <c r="R1758" t="str">
        <f t="shared" si="193"/>
        <v>photobooks</v>
      </c>
      <c r="S1758" s="12">
        <f t="shared" si="194"/>
        <v>42571.167465277773</v>
      </c>
      <c r="T1758" s="12">
        <f t="shared" si="195"/>
        <v>42611.167465277773</v>
      </c>
      <c r="U1758" s="14" t="str">
        <f t="shared" si="196"/>
        <v>Jul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91"/>
        <v>115.99999999999999</v>
      </c>
      <c r="P1759">
        <f t="shared" si="190"/>
        <v>357.14285714285717</v>
      </c>
      <c r="Q1759" t="str">
        <f t="shared" si="192"/>
        <v>photography</v>
      </c>
      <c r="R1759" t="str">
        <f t="shared" si="193"/>
        <v>photobooks</v>
      </c>
      <c r="S1759" s="12">
        <f t="shared" si="194"/>
        <v>42733.827349537038</v>
      </c>
      <c r="T1759" s="12">
        <f t="shared" si="195"/>
        <v>42763.811805555553</v>
      </c>
      <c r="U1759" s="14" t="str">
        <f t="shared" si="196"/>
        <v>Dec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91"/>
        <v>114.7</v>
      </c>
      <c r="P1760">
        <f t="shared" si="190"/>
        <v>37.037037037037038</v>
      </c>
      <c r="Q1760" t="str">
        <f t="shared" si="192"/>
        <v>photography</v>
      </c>
      <c r="R1760" t="str">
        <f t="shared" si="193"/>
        <v>photobooks</v>
      </c>
      <c r="S1760" s="12">
        <f t="shared" si="194"/>
        <v>42505.955925925926</v>
      </c>
      <c r="T1760" s="12">
        <f t="shared" si="195"/>
        <v>42565.955925925926</v>
      </c>
      <c r="U1760" s="14" t="str">
        <f t="shared" si="196"/>
        <v>May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91"/>
        <v>106.60000000000001</v>
      </c>
      <c r="P1761">
        <f t="shared" si="190"/>
        <v>102.04081632653062</v>
      </c>
      <c r="Q1761" t="str">
        <f t="shared" si="192"/>
        <v>photography</v>
      </c>
      <c r="R1761" t="str">
        <f t="shared" si="193"/>
        <v>photobooks</v>
      </c>
      <c r="S1761" s="12">
        <f t="shared" si="194"/>
        <v>42068.829039351855</v>
      </c>
      <c r="T1761" s="12">
        <f t="shared" si="195"/>
        <v>42088.787372685183</v>
      </c>
      <c r="U1761" s="14" t="str">
        <f t="shared" si="196"/>
        <v>Mar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91"/>
        <v>165.44</v>
      </c>
      <c r="P1762">
        <f t="shared" si="190"/>
        <v>49.019607843137258</v>
      </c>
      <c r="Q1762" t="str">
        <f t="shared" si="192"/>
        <v>photography</v>
      </c>
      <c r="R1762" t="str">
        <f t="shared" si="193"/>
        <v>photobooks</v>
      </c>
      <c r="S1762" s="12">
        <f t="shared" si="194"/>
        <v>42405.67260416667</v>
      </c>
      <c r="T1762" s="12">
        <f t="shared" si="195"/>
        <v>42425.67260416667</v>
      </c>
      <c r="U1762" s="14" t="str">
        <f t="shared" si="196"/>
        <v>Feb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91"/>
        <v>155</v>
      </c>
      <c r="P1763">
        <f t="shared" si="190"/>
        <v>33.333333333333336</v>
      </c>
      <c r="Q1763" t="str">
        <f t="shared" si="192"/>
        <v>photography</v>
      </c>
      <c r="R1763" t="str">
        <f t="shared" si="193"/>
        <v>photobooks</v>
      </c>
      <c r="S1763" s="12">
        <f t="shared" si="194"/>
        <v>42209.567824074074</v>
      </c>
      <c r="T1763" s="12">
        <f t="shared" si="195"/>
        <v>42259.567824074074</v>
      </c>
      <c r="U1763" s="14" t="str">
        <f t="shared" si="196"/>
        <v>Jul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91"/>
        <v>885</v>
      </c>
      <c r="P1764">
        <f t="shared" si="190"/>
        <v>4</v>
      </c>
      <c r="Q1764" t="str">
        <f t="shared" si="192"/>
        <v>photography</v>
      </c>
      <c r="R1764" t="str">
        <f t="shared" si="193"/>
        <v>photobooks</v>
      </c>
      <c r="S1764" s="12">
        <f t="shared" si="194"/>
        <v>42410.982002314813</v>
      </c>
      <c r="T1764" s="12">
        <f t="shared" si="195"/>
        <v>42440.982002314813</v>
      </c>
      <c r="U1764" s="14" t="str">
        <f t="shared" si="196"/>
        <v>Feb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91"/>
        <v>101.90833333333333</v>
      </c>
      <c r="P1765">
        <f t="shared" si="190"/>
        <v>101.69491525423729</v>
      </c>
      <c r="Q1765" t="str">
        <f t="shared" si="192"/>
        <v>photography</v>
      </c>
      <c r="R1765" t="str">
        <f t="shared" si="193"/>
        <v>photobooks</v>
      </c>
      <c r="S1765" s="12">
        <f t="shared" si="194"/>
        <v>42636.868518518517</v>
      </c>
      <c r="T1765" s="12">
        <f t="shared" si="195"/>
        <v>42666.868518518517</v>
      </c>
      <c r="U1765" s="14" t="str">
        <f t="shared" si="196"/>
        <v>Sep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91"/>
        <v>19.600000000000001</v>
      </c>
      <c r="P1766">
        <f t="shared" si="190"/>
        <v>282.05128205128204</v>
      </c>
      <c r="Q1766" t="str">
        <f t="shared" si="192"/>
        <v>photography</v>
      </c>
      <c r="R1766" t="str">
        <f t="shared" si="193"/>
        <v>photobooks</v>
      </c>
      <c r="S1766" s="12">
        <f t="shared" si="194"/>
        <v>41825.485868055555</v>
      </c>
      <c r="T1766" s="12">
        <f t="shared" si="195"/>
        <v>41854.485868055555</v>
      </c>
      <c r="U1766" s="14" t="str">
        <f t="shared" si="196"/>
        <v>Jul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91"/>
        <v>59.467839999999995</v>
      </c>
      <c r="P1767">
        <f t="shared" si="190"/>
        <v>121.35922330097087</v>
      </c>
      <c r="Q1767" t="str">
        <f t="shared" si="192"/>
        <v>photography</v>
      </c>
      <c r="R1767" t="str">
        <f t="shared" si="193"/>
        <v>photobooks</v>
      </c>
      <c r="S1767" s="12">
        <f t="shared" si="194"/>
        <v>41834.980462962965</v>
      </c>
      <c r="T1767" s="12">
        <f t="shared" si="195"/>
        <v>41864.980462962965</v>
      </c>
      <c r="U1767" s="14" t="str">
        <f t="shared" si="196"/>
        <v>Jul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91"/>
        <v>0</v>
      </c>
      <c r="P1768" t="e">
        <f t="shared" ref="P1768:P1831" si="197">D1768 / L1768</f>
        <v>#DIV/0!</v>
      </c>
      <c r="Q1768" t="str">
        <f t="shared" si="192"/>
        <v>photography</v>
      </c>
      <c r="R1768" t="str">
        <f t="shared" si="193"/>
        <v>photobooks</v>
      </c>
      <c r="S1768" s="12">
        <f t="shared" si="194"/>
        <v>41855.859814814816</v>
      </c>
      <c r="T1768" s="12">
        <f t="shared" si="195"/>
        <v>41876.859814814816</v>
      </c>
      <c r="U1768" s="14" t="str">
        <f t="shared" si="196"/>
        <v>Aug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91"/>
        <v>45.72</v>
      </c>
      <c r="P1769">
        <f t="shared" si="197"/>
        <v>128.2051282051282</v>
      </c>
      <c r="Q1769" t="str">
        <f t="shared" si="192"/>
        <v>photography</v>
      </c>
      <c r="R1769" t="str">
        <f t="shared" si="193"/>
        <v>photobooks</v>
      </c>
      <c r="S1769" s="12">
        <f t="shared" si="194"/>
        <v>41824.658379629633</v>
      </c>
      <c r="T1769" s="12">
        <f t="shared" si="195"/>
        <v>41854.658379629633</v>
      </c>
      <c r="U1769" s="14" t="str">
        <f t="shared" si="196"/>
        <v>Jul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91"/>
        <v>3.74</v>
      </c>
      <c r="P1770">
        <f t="shared" si="197"/>
        <v>333.33333333333331</v>
      </c>
      <c r="Q1770" t="str">
        <f t="shared" si="192"/>
        <v>photography</v>
      </c>
      <c r="R1770" t="str">
        <f t="shared" si="193"/>
        <v>photobooks</v>
      </c>
      <c r="S1770" s="12">
        <f t="shared" si="194"/>
        <v>41849.560694444444</v>
      </c>
      <c r="T1770" s="12">
        <f t="shared" si="195"/>
        <v>41909.560694444444</v>
      </c>
      <c r="U1770" s="14" t="str">
        <f t="shared" si="196"/>
        <v>Jul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91"/>
        <v>2.7025000000000001</v>
      </c>
      <c r="P1771">
        <f t="shared" si="197"/>
        <v>1818.1818181818182</v>
      </c>
      <c r="Q1771" t="str">
        <f t="shared" si="192"/>
        <v>photography</v>
      </c>
      <c r="R1771" t="str">
        <f t="shared" si="193"/>
        <v>photobooks</v>
      </c>
      <c r="S1771" s="12">
        <f t="shared" si="194"/>
        <v>41987.818969907406</v>
      </c>
      <c r="T1771" s="12">
        <f t="shared" si="195"/>
        <v>42017.818969907406</v>
      </c>
      <c r="U1771" s="14" t="str">
        <f t="shared" si="196"/>
        <v>Dec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91"/>
        <v>56.51428571428572</v>
      </c>
      <c r="P1772">
        <f t="shared" si="197"/>
        <v>266.30434782608694</v>
      </c>
      <c r="Q1772" t="str">
        <f t="shared" si="192"/>
        <v>photography</v>
      </c>
      <c r="R1772" t="str">
        <f t="shared" si="193"/>
        <v>photobooks</v>
      </c>
      <c r="S1772" s="12">
        <f t="shared" si="194"/>
        <v>41891.780023148152</v>
      </c>
      <c r="T1772" s="12">
        <f t="shared" si="195"/>
        <v>41926.780023148152</v>
      </c>
      <c r="U1772" s="14" t="str">
        <f t="shared" si="196"/>
        <v>Sep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91"/>
        <v>21.30952380952381</v>
      </c>
      <c r="P1773">
        <f t="shared" si="197"/>
        <v>168</v>
      </c>
      <c r="Q1773" t="str">
        <f t="shared" si="192"/>
        <v>photography</v>
      </c>
      <c r="R1773" t="str">
        <f t="shared" si="193"/>
        <v>photobooks</v>
      </c>
      <c r="S1773" s="12">
        <f t="shared" si="194"/>
        <v>41905.979629629634</v>
      </c>
      <c r="T1773" s="12">
        <f t="shared" si="195"/>
        <v>41935.979629629634</v>
      </c>
      <c r="U1773" s="14" t="str">
        <f t="shared" si="196"/>
        <v>Sep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91"/>
        <v>15.6</v>
      </c>
      <c r="P1774">
        <f t="shared" si="197"/>
        <v>289.4736842105263</v>
      </c>
      <c r="Q1774" t="str">
        <f t="shared" si="192"/>
        <v>photography</v>
      </c>
      <c r="R1774" t="str">
        <f t="shared" si="193"/>
        <v>photobooks</v>
      </c>
      <c r="S1774" s="12">
        <f t="shared" si="194"/>
        <v>41766.718009259261</v>
      </c>
      <c r="T1774" s="12">
        <f t="shared" si="195"/>
        <v>41826.718009259261</v>
      </c>
      <c r="U1774" s="14" t="str">
        <f t="shared" si="196"/>
        <v>May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91"/>
        <v>6.2566666666666677</v>
      </c>
      <c r="P1775">
        <f t="shared" si="197"/>
        <v>1578.9473684210527</v>
      </c>
      <c r="Q1775" t="str">
        <f t="shared" si="192"/>
        <v>photography</v>
      </c>
      <c r="R1775" t="str">
        <f t="shared" si="193"/>
        <v>photobooks</v>
      </c>
      <c r="S1775" s="12">
        <f t="shared" si="194"/>
        <v>41978.760393518518</v>
      </c>
      <c r="T1775" s="12">
        <f t="shared" si="195"/>
        <v>42023.760393518518</v>
      </c>
      <c r="U1775" s="14" t="str">
        <f t="shared" si="196"/>
        <v>Dec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91"/>
        <v>45.92</v>
      </c>
      <c r="P1776">
        <f t="shared" si="197"/>
        <v>192.30769230769232</v>
      </c>
      <c r="Q1776" t="str">
        <f t="shared" si="192"/>
        <v>photography</v>
      </c>
      <c r="R1776" t="str">
        <f t="shared" si="193"/>
        <v>photobooks</v>
      </c>
      <c r="S1776" s="12">
        <f t="shared" si="194"/>
        <v>41930.218657407408</v>
      </c>
      <c r="T1776" s="12">
        <f t="shared" si="195"/>
        <v>41972.624305555553</v>
      </c>
      <c r="U1776" s="14" t="str">
        <f t="shared" si="196"/>
        <v>Oct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91"/>
        <v>65.101538461538468</v>
      </c>
      <c r="P1777">
        <f t="shared" si="197"/>
        <v>262.09677419354841</v>
      </c>
      <c r="Q1777" t="str">
        <f t="shared" si="192"/>
        <v>photography</v>
      </c>
      <c r="R1777" t="str">
        <f t="shared" si="193"/>
        <v>photobooks</v>
      </c>
      <c r="S1777" s="12">
        <f t="shared" si="194"/>
        <v>41891.976388888892</v>
      </c>
      <c r="T1777" s="12">
        <f t="shared" si="195"/>
        <v>41936.976388888892</v>
      </c>
      <c r="U1777" s="14" t="str">
        <f t="shared" si="196"/>
        <v>Sep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91"/>
        <v>6.7</v>
      </c>
      <c r="P1778">
        <f t="shared" si="197"/>
        <v>1250</v>
      </c>
      <c r="Q1778" t="str">
        <f t="shared" si="192"/>
        <v>photography</v>
      </c>
      <c r="R1778" t="str">
        <f t="shared" si="193"/>
        <v>photobooks</v>
      </c>
      <c r="S1778" s="12">
        <f t="shared" si="194"/>
        <v>41905.95684027778</v>
      </c>
      <c r="T1778" s="12">
        <f t="shared" si="195"/>
        <v>41941.95684027778</v>
      </c>
      <c r="U1778" s="14" t="str">
        <f t="shared" si="196"/>
        <v>Sep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91"/>
        <v>13.5625</v>
      </c>
      <c r="P1779">
        <f t="shared" si="197"/>
        <v>480</v>
      </c>
      <c r="Q1779" t="str">
        <f t="shared" si="192"/>
        <v>photography</v>
      </c>
      <c r="R1779" t="str">
        <f t="shared" si="193"/>
        <v>photobooks</v>
      </c>
      <c r="S1779" s="12">
        <f t="shared" si="194"/>
        <v>42025.357094907406</v>
      </c>
      <c r="T1779" s="12">
        <f t="shared" si="195"/>
        <v>42055.357094907406</v>
      </c>
      <c r="U1779" s="14" t="str">
        <f t="shared" si="196"/>
        <v>Jan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91"/>
        <v>1.9900000000000002</v>
      </c>
      <c r="P1780">
        <f t="shared" si="197"/>
        <v>3333.3333333333335</v>
      </c>
      <c r="Q1780" t="str">
        <f t="shared" si="192"/>
        <v>photography</v>
      </c>
      <c r="R1780" t="str">
        <f t="shared" si="193"/>
        <v>photobooks</v>
      </c>
      <c r="S1780" s="12">
        <f t="shared" si="194"/>
        <v>42045.86336805555</v>
      </c>
      <c r="T1780" s="12">
        <f t="shared" si="195"/>
        <v>42090.821701388893</v>
      </c>
      <c r="U1780" s="14" t="str">
        <f t="shared" si="196"/>
        <v>Feb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91"/>
        <v>36.236363636363642</v>
      </c>
      <c r="P1781">
        <f t="shared" si="197"/>
        <v>289.4736842105263</v>
      </c>
      <c r="Q1781" t="str">
        <f t="shared" si="192"/>
        <v>photography</v>
      </c>
      <c r="R1781" t="str">
        <f t="shared" si="193"/>
        <v>photobooks</v>
      </c>
      <c r="S1781" s="12">
        <f t="shared" si="194"/>
        <v>42585.691898148143</v>
      </c>
      <c r="T1781" s="12">
        <f t="shared" si="195"/>
        <v>42615.691898148143</v>
      </c>
      <c r="U1781" s="14" t="str">
        <f t="shared" si="196"/>
        <v>Aug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91"/>
        <v>39.743333333333339</v>
      </c>
      <c r="P1782">
        <f t="shared" si="197"/>
        <v>197.36842105263159</v>
      </c>
      <c r="Q1782" t="str">
        <f t="shared" si="192"/>
        <v>photography</v>
      </c>
      <c r="R1782" t="str">
        <f t="shared" si="193"/>
        <v>photobooks</v>
      </c>
      <c r="S1782" s="12">
        <f t="shared" si="194"/>
        <v>42493.600810185191</v>
      </c>
      <c r="T1782" s="12">
        <f t="shared" si="195"/>
        <v>42553.600810185191</v>
      </c>
      <c r="U1782" s="14" t="str">
        <f t="shared" si="196"/>
        <v>May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91"/>
        <v>25.763636363636365</v>
      </c>
      <c r="P1783">
        <f t="shared" si="197"/>
        <v>229.16666666666666</v>
      </c>
      <c r="Q1783" t="str">
        <f t="shared" si="192"/>
        <v>photography</v>
      </c>
      <c r="R1783" t="str">
        <f t="shared" si="193"/>
        <v>photobooks</v>
      </c>
      <c r="S1783" s="12">
        <f t="shared" si="194"/>
        <v>42597.617418981477</v>
      </c>
      <c r="T1783" s="12">
        <f t="shared" si="195"/>
        <v>42628.617418981477</v>
      </c>
      <c r="U1783" s="14" t="str">
        <f t="shared" si="196"/>
        <v>Aug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91"/>
        <v>15.491428571428573</v>
      </c>
      <c r="P1784">
        <f t="shared" si="197"/>
        <v>460.5263157894737</v>
      </c>
      <c r="Q1784" t="str">
        <f t="shared" si="192"/>
        <v>photography</v>
      </c>
      <c r="R1784" t="str">
        <f t="shared" si="193"/>
        <v>photobooks</v>
      </c>
      <c r="S1784" s="12">
        <f t="shared" si="194"/>
        <v>42388.575104166666</v>
      </c>
      <c r="T1784" s="12">
        <f t="shared" si="195"/>
        <v>42421.575104166666</v>
      </c>
      <c r="U1784" s="14" t="str">
        <f t="shared" si="196"/>
        <v>Jan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91"/>
        <v>23.692499999999999</v>
      </c>
      <c r="P1785">
        <f t="shared" si="197"/>
        <v>216.21621621621622</v>
      </c>
      <c r="Q1785" t="str">
        <f t="shared" si="192"/>
        <v>photography</v>
      </c>
      <c r="R1785" t="str">
        <f t="shared" si="193"/>
        <v>photobooks</v>
      </c>
      <c r="S1785" s="12">
        <f t="shared" si="194"/>
        <v>42115.949976851851</v>
      </c>
      <c r="T1785" s="12">
        <f t="shared" si="195"/>
        <v>42145.949976851851</v>
      </c>
      <c r="U1785" s="14" t="str">
        <f t="shared" si="196"/>
        <v>Apr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91"/>
        <v>39.76</v>
      </c>
      <c r="P1786">
        <f t="shared" si="197"/>
        <v>151.5151515151515</v>
      </c>
      <c r="Q1786" t="str">
        <f t="shared" si="192"/>
        <v>photography</v>
      </c>
      <c r="R1786" t="str">
        <f t="shared" si="193"/>
        <v>photobooks</v>
      </c>
      <c r="S1786" s="12">
        <f t="shared" si="194"/>
        <v>42003.655555555553</v>
      </c>
      <c r="T1786" s="12">
        <f t="shared" si="195"/>
        <v>42035.142361111109</v>
      </c>
      <c r="U1786" s="14" t="str">
        <f t="shared" si="196"/>
        <v>Dec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91"/>
        <v>20.220833333333331</v>
      </c>
      <c r="P1787">
        <f t="shared" si="197"/>
        <v>222.22222222222223</v>
      </c>
      <c r="Q1787" t="str">
        <f t="shared" si="192"/>
        <v>photography</v>
      </c>
      <c r="R1787" t="str">
        <f t="shared" si="193"/>
        <v>photobooks</v>
      </c>
      <c r="S1787" s="12">
        <f t="shared" si="194"/>
        <v>41897.134895833333</v>
      </c>
      <c r="T1787" s="12">
        <f t="shared" si="195"/>
        <v>41928</v>
      </c>
      <c r="U1787" s="14" t="str">
        <f t="shared" si="196"/>
        <v>Sep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91"/>
        <v>47.631578947368418</v>
      </c>
      <c r="P1788">
        <f t="shared" si="197"/>
        <v>65.517241379310349</v>
      </c>
      <c r="Q1788" t="str">
        <f t="shared" si="192"/>
        <v>photography</v>
      </c>
      <c r="R1788" t="str">
        <f t="shared" si="193"/>
        <v>photobooks</v>
      </c>
      <c r="S1788" s="12">
        <f t="shared" si="194"/>
        <v>41958.550659722227</v>
      </c>
      <c r="T1788" s="12">
        <f t="shared" si="195"/>
        <v>41988.550659722227</v>
      </c>
      <c r="U1788" s="14" t="str">
        <f t="shared" si="196"/>
        <v>Nov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91"/>
        <v>15.329999999999998</v>
      </c>
      <c r="P1789">
        <f t="shared" si="197"/>
        <v>416.66666666666669</v>
      </c>
      <c r="Q1789" t="str">
        <f t="shared" si="192"/>
        <v>photography</v>
      </c>
      <c r="R1789" t="str">
        <f t="shared" si="193"/>
        <v>photobooks</v>
      </c>
      <c r="S1789" s="12">
        <f t="shared" si="194"/>
        <v>42068.65552083333</v>
      </c>
      <c r="T1789" s="12">
        <f t="shared" si="195"/>
        <v>42098.613854166666</v>
      </c>
      <c r="U1789" s="14" t="str">
        <f t="shared" si="196"/>
        <v>Mar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91"/>
        <v>1.3818181818181818</v>
      </c>
      <c r="P1790">
        <f t="shared" si="197"/>
        <v>1375</v>
      </c>
      <c r="Q1790" t="str">
        <f t="shared" si="192"/>
        <v>photography</v>
      </c>
      <c r="R1790" t="str">
        <f t="shared" si="193"/>
        <v>photobooks</v>
      </c>
      <c r="S1790" s="12">
        <f t="shared" si="194"/>
        <v>41913.94840277778</v>
      </c>
      <c r="T1790" s="12">
        <f t="shared" si="195"/>
        <v>41943.94840277778</v>
      </c>
      <c r="U1790" s="14" t="str">
        <f t="shared" si="196"/>
        <v>Oct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91"/>
        <v>0.5</v>
      </c>
      <c r="P1791">
        <f t="shared" si="197"/>
        <v>2000</v>
      </c>
      <c r="Q1791" t="str">
        <f t="shared" si="192"/>
        <v>photography</v>
      </c>
      <c r="R1791" t="str">
        <f t="shared" si="193"/>
        <v>photobooks</v>
      </c>
      <c r="S1791" s="12">
        <f t="shared" si="194"/>
        <v>41956.250034722223</v>
      </c>
      <c r="T1791" s="12">
        <f t="shared" si="195"/>
        <v>42016.250034722223</v>
      </c>
      <c r="U1791" s="14" t="str">
        <f t="shared" si="196"/>
        <v>Nov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91"/>
        <v>4.957575757575758</v>
      </c>
      <c r="P1792">
        <f t="shared" si="197"/>
        <v>2200</v>
      </c>
      <c r="Q1792" t="str">
        <f t="shared" si="192"/>
        <v>photography</v>
      </c>
      <c r="R1792" t="str">
        <f t="shared" si="193"/>
        <v>photobooks</v>
      </c>
      <c r="S1792" s="12">
        <f t="shared" si="194"/>
        <v>42010.674513888895</v>
      </c>
      <c r="T1792" s="12">
        <f t="shared" si="195"/>
        <v>42040.674513888895</v>
      </c>
      <c r="U1792" s="14" t="str">
        <f t="shared" si="196"/>
        <v>Jan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91"/>
        <v>3.5666666666666664</v>
      </c>
      <c r="P1793">
        <f t="shared" si="197"/>
        <v>750</v>
      </c>
      <c r="Q1793" t="str">
        <f t="shared" si="192"/>
        <v>photography</v>
      </c>
      <c r="R1793" t="str">
        <f t="shared" si="193"/>
        <v>photobooks</v>
      </c>
      <c r="S1793" s="12">
        <f t="shared" si="194"/>
        <v>41973.740335648152</v>
      </c>
      <c r="T1793" s="12">
        <f t="shared" si="195"/>
        <v>42033.740335648152</v>
      </c>
      <c r="U1793" s="14" t="str">
        <f t="shared" si="196"/>
        <v>Nov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91"/>
        <v>61.124000000000002</v>
      </c>
      <c r="P1794">
        <f t="shared" si="197"/>
        <v>179.85611510791367</v>
      </c>
      <c r="Q1794" t="str">
        <f t="shared" si="192"/>
        <v>photography</v>
      </c>
      <c r="R1794" t="str">
        <f t="shared" si="193"/>
        <v>photobooks</v>
      </c>
      <c r="S1794" s="12">
        <f t="shared" si="194"/>
        <v>42189.031041666662</v>
      </c>
      <c r="T1794" s="12">
        <f t="shared" si="195"/>
        <v>42226.290972222225</v>
      </c>
      <c r="U1794" s="14" t="str">
        <f t="shared" si="196"/>
        <v>Jul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98">E1795/D1795 * 100</f>
        <v>1.3333333333333335</v>
      </c>
      <c r="P1795">
        <f t="shared" si="197"/>
        <v>1500</v>
      </c>
      <c r="Q1795" t="str">
        <f t="shared" ref="Q1795:Q1858" si="199">LEFT(N1795,FIND("/",N1795) -1)</f>
        <v>photography</v>
      </c>
      <c r="R1795" t="str">
        <f t="shared" ref="R1795:R1858" si="200">RIGHT(N1795,LEN(N1795)-FIND("/",N1795))</f>
        <v>photobooks</v>
      </c>
      <c r="S1795" s="12">
        <f t="shared" ref="S1795:U1858" si="201">(((J1795/60)/60)/24)+DATE(1970,1,1)</f>
        <v>41940.89166666667</v>
      </c>
      <c r="T1795" s="12">
        <f t="shared" ref="T1795:V1858" si="202">(((I1795/60)/60)/24)+DATE(1970,1,1)</f>
        <v>41970.933333333334</v>
      </c>
      <c r="U1795" s="14" t="str">
        <f t="shared" ref="U1795:U1858" si="203">TEXT(S1795, "mmm")</f>
        <v>Oct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98"/>
        <v>11.077777777777778</v>
      </c>
      <c r="P1796">
        <f t="shared" si="197"/>
        <v>500</v>
      </c>
      <c r="Q1796" t="str">
        <f t="shared" si="199"/>
        <v>photography</v>
      </c>
      <c r="R1796" t="str">
        <f t="shared" si="200"/>
        <v>photobooks</v>
      </c>
      <c r="S1796" s="12">
        <f t="shared" si="201"/>
        <v>42011.551180555558</v>
      </c>
      <c r="T1796" s="12">
        <f t="shared" si="202"/>
        <v>42046.551180555558</v>
      </c>
      <c r="U1796" s="14" t="str">
        <f t="shared" si="203"/>
        <v>Jan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98"/>
        <v>38.735714285714288</v>
      </c>
      <c r="P1797">
        <f t="shared" si="197"/>
        <v>345.67901234567898</v>
      </c>
      <c r="Q1797" t="str">
        <f t="shared" si="199"/>
        <v>photography</v>
      </c>
      <c r="R1797" t="str">
        <f t="shared" si="200"/>
        <v>photobooks</v>
      </c>
      <c r="S1797" s="12">
        <f t="shared" si="201"/>
        <v>42628.288668981477</v>
      </c>
      <c r="T1797" s="12">
        <f t="shared" si="202"/>
        <v>42657.666666666672</v>
      </c>
      <c r="U1797" s="14" t="str">
        <f t="shared" si="203"/>
        <v>Sep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98"/>
        <v>22.05263157894737</v>
      </c>
      <c r="P1798">
        <f t="shared" si="197"/>
        <v>220.93023255813952</v>
      </c>
      <c r="Q1798" t="str">
        <f t="shared" si="199"/>
        <v>photography</v>
      </c>
      <c r="R1798" t="str">
        <f t="shared" si="200"/>
        <v>photobooks</v>
      </c>
      <c r="S1798" s="12">
        <f t="shared" si="201"/>
        <v>42515.439421296294</v>
      </c>
      <c r="T1798" s="12">
        <f t="shared" si="202"/>
        <v>42575.439421296294</v>
      </c>
      <c r="U1798" s="14" t="str">
        <f t="shared" si="203"/>
        <v>May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98"/>
        <v>67.55</v>
      </c>
      <c r="P1799">
        <f t="shared" si="197"/>
        <v>71.428571428571431</v>
      </c>
      <c r="Q1799" t="str">
        <f t="shared" si="199"/>
        <v>photography</v>
      </c>
      <c r="R1799" t="str">
        <f t="shared" si="200"/>
        <v>photobooks</v>
      </c>
      <c r="S1799" s="12">
        <f t="shared" si="201"/>
        <v>42689.56931712963</v>
      </c>
      <c r="T1799" s="12">
        <f t="shared" si="202"/>
        <v>42719.56931712963</v>
      </c>
      <c r="U1799" s="14" t="str">
        <f t="shared" si="203"/>
        <v>Nov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98"/>
        <v>13.637499999999999</v>
      </c>
      <c r="P1800">
        <f t="shared" si="197"/>
        <v>432.43243243243245</v>
      </c>
      <c r="Q1800" t="str">
        <f t="shared" si="199"/>
        <v>photography</v>
      </c>
      <c r="R1800" t="str">
        <f t="shared" si="200"/>
        <v>photobooks</v>
      </c>
      <c r="S1800" s="12">
        <f t="shared" si="201"/>
        <v>42344.32677083333</v>
      </c>
      <c r="T1800" s="12">
        <f t="shared" si="202"/>
        <v>42404.32677083333</v>
      </c>
      <c r="U1800" s="14" t="str">
        <f t="shared" si="203"/>
        <v>Dec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98"/>
        <v>1.7457500000000001</v>
      </c>
      <c r="P1801">
        <f t="shared" si="197"/>
        <v>666.66666666666663</v>
      </c>
      <c r="Q1801" t="str">
        <f t="shared" si="199"/>
        <v>photography</v>
      </c>
      <c r="R1801" t="str">
        <f t="shared" si="200"/>
        <v>photobooks</v>
      </c>
      <c r="S1801" s="12">
        <f t="shared" si="201"/>
        <v>41934.842685185184</v>
      </c>
      <c r="T1801" s="12">
        <f t="shared" si="202"/>
        <v>41954.884351851855</v>
      </c>
      <c r="U1801" s="14" t="str">
        <f t="shared" si="203"/>
        <v>Oct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98"/>
        <v>20.44963251188932</v>
      </c>
      <c r="P1802">
        <f t="shared" si="197"/>
        <v>409.3805309734513</v>
      </c>
      <c r="Q1802" t="str">
        <f t="shared" si="199"/>
        <v>photography</v>
      </c>
      <c r="R1802" t="str">
        <f t="shared" si="200"/>
        <v>photobooks</v>
      </c>
      <c r="S1802" s="12">
        <f t="shared" si="201"/>
        <v>42623.606134259258</v>
      </c>
      <c r="T1802" s="12">
        <f t="shared" si="202"/>
        <v>42653.606134259258</v>
      </c>
      <c r="U1802" s="14" t="str">
        <f t="shared" si="203"/>
        <v>Sep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98"/>
        <v>13.852941176470587</v>
      </c>
      <c r="P1803">
        <f t="shared" si="197"/>
        <v>459.45945945945948</v>
      </c>
      <c r="Q1803" t="str">
        <f t="shared" si="199"/>
        <v>photography</v>
      </c>
      <c r="R1803" t="str">
        <f t="shared" si="200"/>
        <v>photobooks</v>
      </c>
      <c r="S1803" s="12">
        <f t="shared" si="201"/>
        <v>42321.660509259258</v>
      </c>
      <c r="T1803" s="12">
        <f t="shared" si="202"/>
        <v>42353.506944444445</v>
      </c>
      <c r="U1803" s="14" t="str">
        <f t="shared" si="203"/>
        <v>Nov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98"/>
        <v>48.485714285714288</v>
      </c>
      <c r="P1804">
        <f t="shared" si="197"/>
        <v>194.44444444444446</v>
      </c>
      <c r="Q1804" t="str">
        <f t="shared" si="199"/>
        <v>photography</v>
      </c>
      <c r="R1804" t="str">
        <f t="shared" si="200"/>
        <v>photobooks</v>
      </c>
      <c r="S1804" s="12">
        <f t="shared" si="201"/>
        <v>42159.47256944445</v>
      </c>
      <c r="T1804" s="12">
        <f t="shared" si="202"/>
        <v>42182.915972222225</v>
      </c>
      <c r="U1804" s="14" t="str">
        <f t="shared" si="203"/>
        <v>Jun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98"/>
        <v>30.8</v>
      </c>
      <c r="P1805">
        <f t="shared" si="197"/>
        <v>233.33333333333334</v>
      </c>
      <c r="Q1805" t="str">
        <f t="shared" si="199"/>
        <v>photography</v>
      </c>
      <c r="R1805" t="str">
        <f t="shared" si="200"/>
        <v>photobooks</v>
      </c>
      <c r="S1805" s="12">
        <f t="shared" si="201"/>
        <v>42018.071550925932</v>
      </c>
      <c r="T1805" s="12">
        <f t="shared" si="202"/>
        <v>42049.071550925932</v>
      </c>
      <c r="U1805" s="14" t="str">
        <f t="shared" si="203"/>
        <v>Jan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98"/>
        <v>35.174193548387095</v>
      </c>
      <c r="P1806">
        <f t="shared" si="197"/>
        <v>298.07692307692309</v>
      </c>
      <c r="Q1806" t="str">
        <f t="shared" si="199"/>
        <v>photography</v>
      </c>
      <c r="R1806" t="str">
        <f t="shared" si="200"/>
        <v>photobooks</v>
      </c>
      <c r="S1806" s="12">
        <f t="shared" si="201"/>
        <v>42282.678287037037</v>
      </c>
      <c r="T1806" s="12">
        <f t="shared" si="202"/>
        <v>42322.719953703709</v>
      </c>
      <c r="U1806" s="14" t="str">
        <f t="shared" si="203"/>
        <v>Oct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98"/>
        <v>36.404444444444444</v>
      </c>
      <c r="P1807">
        <f t="shared" si="197"/>
        <v>184.42622950819671</v>
      </c>
      <c r="Q1807" t="str">
        <f t="shared" si="199"/>
        <v>photography</v>
      </c>
      <c r="R1807" t="str">
        <f t="shared" si="200"/>
        <v>photobooks</v>
      </c>
      <c r="S1807" s="12">
        <f t="shared" si="201"/>
        <v>42247.803912037038</v>
      </c>
      <c r="T1807" s="12">
        <f t="shared" si="202"/>
        <v>42279.75</v>
      </c>
      <c r="U1807" s="14" t="str">
        <f t="shared" si="203"/>
        <v>Aug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98"/>
        <v>2.9550000000000001</v>
      </c>
      <c r="P1808">
        <f t="shared" si="197"/>
        <v>2500</v>
      </c>
      <c r="Q1808" t="str">
        <f t="shared" si="199"/>
        <v>photography</v>
      </c>
      <c r="R1808" t="str">
        <f t="shared" si="200"/>
        <v>photobooks</v>
      </c>
      <c r="S1808" s="12">
        <f t="shared" si="201"/>
        <v>41877.638298611113</v>
      </c>
      <c r="T1808" s="12">
        <f t="shared" si="202"/>
        <v>41912.638298611113</v>
      </c>
      <c r="U1808" s="14" t="str">
        <f t="shared" si="203"/>
        <v>Aug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98"/>
        <v>11.06</v>
      </c>
      <c r="P1809">
        <f t="shared" si="197"/>
        <v>625</v>
      </c>
      <c r="Q1809" t="str">
        <f t="shared" si="199"/>
        <v>photography</v>
      </c>
      <c r="R1809" t="str">
        <f t="shared" si="200"/>
        <v>photobooks</v>
      </c>
      <c r="S1809" s="12">
        <f t="shared" si="201"/>
        <v>41880.068437499998</v>
      </c>
      <c r="T1809" s="12">
        <f t="shared" si="202"/>
        <v>41910.068437499998</v>
      </c>
      <c r="U1809" s="14" t="str">
        <f t="shared" si="203"/>
        <v>Aug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98"/>
        <v>41.407142857142858</v>
      </c>
      <c r="P1810">
        <f t="shared" si="197"/>
        <v>291.66666666666669</v>
      </c>
      <c r="Q1810" t="str">
        <f t="shared" si="199"/>
        <v>photography</v>
      </c>
      <c r="R1810" t="str">
        <f t="shared" si="200"/>
        <v>photobooks</v>
      </c>
      <c r="S1810" s="12">
        <f t="shared" si="201"/>
        <v>42742.680902777778</v>
      </c>
      <c r="T1810" s="12">
        <f t="shared" si="202"/>
        <v>42777.680902777778</v>
      </c>
      <c r="U1810" s="14" t="str">
        <f t="shared" si="203"/>
        <v>Jan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98"/>
        <v>10.857142857142858</v>
      </c>
      <c r="P1811">
        <f t="shared" si="197"/>
        <v>388.88888888888891</v>
      </c>
      <c r="Q1811" t="str">
        <f t="shared" si="199"/>
        <v>photography</v>
      </c>
      <c r="R1811" t="str">
        <f t="shared" si="200"/>
        <v>photobooks</v>
      </c>
      <c r="S1811" s="12">
        <f t="shared" si="201"/>
        <v>42029.907858796301</v>
      </c>
      <c r="T1811" s="12">
        <f t="shared" si="202"/>
        <v>42064.907858796301</v>
      </c>
      <c r="U1811" s="14" t="str">
        <f t="shared" si="203"/>
        <v>Jan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98"/>
        <v>3.3333333333333335</v>
      </c>
      <c r="P1812">
        <f t="shared" si="197"/>
        <v>225</v>
      </c>
      <c r="Q1812" t="str">
        <f t="shared" si="199"/>
        <v>photography</v>
      </c>
      <c r="R1812" t="str">
        <f t="shared" si="200"/>
        <v>photobooks</v>
      </c>
      <c r="S1812" s="12">
        <f t="shared" si="201"/>
        <v>41860.91002314815</v>
      </c>
      <c r="T1812" s="12">
        <f t="shared" si="202"/>
        <v>41872.91002314815</v>
      </c>
      <c r="U1812" s="14" t="str">
        <f t="shared" si="203"/>
        <v>Aug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98"/>
        <v>7.407407407407407E-2</v>
      </c>
      <c r="P1813">
        <f t="shared" si="197"/>
        <v>2076.9230769230771</v>
      </c>
      <c r="Q1813" t="str">
        <f t="shared" si="199"/>
        <v>photography</v>
      </c>
      <c r="R1813" t="str">
        <f t="shared" si="200"/>
        <v>photobooks</v>
      </c>
      <c r="S1813" s="12">
        <f t="shared" si="201"/>
        <v>41876.433680555558</v>
      </c>
      <c r="T1813" s="12">
        <f t="shared" si="202"/>
        <v>41936.166666666664</v>
      </c>
      <c r="U1813" s="14" t="str">
        <f t="shared" si="203"/>
        <v>Aug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98"/>
        <v>13.307692307692307</v>
      </c>
      <c r="P1814">
        <f t="shared" si="197"/>
        <v>282.60869565217394</v>
      </c>
      <c r="Q1814" t="str">
        <f t="shared" si="199"/>
        <v>photography</v>
      </c>
      <c r="R1814" t="str">
        <f t="shared" si="200"/>
        <v>photobooks</v>
      </c>
      <c r="S1814" s="12">
        <f t="shared" si="201"/>
        <v>42524.318703703699</v>
      </c>
      <c r="T1814" s="12">
        <f t="shared" si="202"/>
        <v>42554.318703703699</v>
      </c>
      <c r="U1814" s="14" t="str">
        <f t="shared" si="203"/>
        <v>Jun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98"/>
        <v>0</v>
      </c>
      <c r="P1815" t="e">
        <f t="shared" si="197"/>
        <v>#DIV/0!</v>
      </c>
      <c r="Q1815" t="str">
        <f t="shared" si="199"/>
        <v>photography</v>
      </c>
      <c r="R1815" t="str">
        <f t="shared" si="200"/>
        <v>photobooks</v>
      </c>
      <c r="S1815" s="12">
        <f t="shared" si="201"/>
        <v>41829.889027777775</v>
      </c>
      <c r="T1815" s="12">
        <f t="shared" si="202"/>
        <v>41859.889027777775</v>
      </c>
      <c r="U1815" s="14" t="str">
        <f t="shared" si="203"/>
        <v>Jul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98"/>
        <v>49.183333333333337</v>
      </c>
      <c r="P1816">
        <f t="shared" si="197"/>
        <v>85.714285714285708</v>
      </c>
      <c r="Q1816" t="str">
        <f t="shared" si="199"/>
        <v>photography</v>
      </c>
      <c r="R1816" t="str">
        <f t="shared" si="200"/>
        <v>photobooks</v>
      </c>
      <c r="S1816" s="12">
        <f t="shared" si="201"/>
        <v>42033.314074074078</v>
      </c>
      <c r="T1816" s="12">
        <f t="shared" si="202"/>
        <v>42063.314074074078</v>
      </c>
      <c r="U1816" s="14" t="str">
        <f t="shared" si="203"/>
        <v>Jan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98"/>
        <v>0</v>
      </c>
      <c r="P1817" t="e">
        <f t="shared" si="197"/>
        <v>#DIV/0!</v>
      </c>
      <c r="Q1817" t="str">
        <f t="shared" si="199"/>
        <v>photography</v>
      </c>
      <c r="R1817" t="str">
        <f t="shared" si="200"/>
        <v>photobooks</v>
      </c>
      <c r="S1817" s="12">
        <f t="shared" si="201"/>
        <v>42172.906678240746</v>
      </c>
      <c r="T1817" s="12">
        <f t="shared" si="202"/>
        <v>42186.906678240746</v>
      </c>
      <c r="U1817" s="14" t="str">
        <f t="shared" si="203"/>
        <v>Jun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98"/>
        <v>2.036</v>
      </c>
      <c r="P1818">
        <f t="shared" si="197"/>
        <v>4166.666666666667</v>
      </c>
      <c r="Q1818" t="str">
        <f t="shared" si="199"/>
        <v>photography</v>
      </c>
      <c r="R1818" t="str">
        <f t="shared" si="200"/>
        <v>photobooks</v>
      </c>
      <c r="S1818" s="12">
        <f t="shared" si="201"/>
        <v>42548.876192129625</v>
      </c>
      <c r="T1818" s="12">
        <f t="shared" si="202"/>
        <v>42576.791666666672</v>
      </c>
      <c r="U1818" s="14" t="str">
        <f t="shared" si="203"/>
        <v>Jun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98"/>
        <v>52.327777777777776</v>
      </c>
      <c r="P1819">
        <f t="shared" si="197"/>
        <v>180</v>
      </c>
      <c r="Q1819" t="str">
        <f t="shared" si="199"/>
        <v>photography</v>
      </c>
      <c r="R1819" t="str">
        <f t="shared" si="200"/>
        <v>photobooks</v>
      </c>
      <c r="S1819" s="12">
        <f t="shared" si="201"/>
        <v>42705.662118055552</v>
      </c>
      <c r="T1819" s="12">
        <f t="shared" si="202"/>
        <v>42765.290972222225</v>
      </c>
      <c r="U1819" s="14" t="str">
        <f t="shared" si="203"/>
        <v>Dec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98"/>
        <v>0</v>
      </c>
      <c r="P1820" t="e">
        <f t="shared" si="197"/>
        <v>#DIV/0!</v>
      </c>
      <c r="Q1820" t="str">
        <f t="shared" si="199"/>
        <v>photography</v>
      </c>
      <c r="R1820" t="str">
        <f t="shared" si="200"/>
        <v>photobooks</v>
      </c>
      <c r="S1820" s="12">
        <f t="shared" si="201"/>
        <v>42067.234375</v>
      </c>
      <c r="T1820" s="12">
        <f t="shared" si="202"/>
        <v>42097.192708333328</v>
      </c>
      <c r="U1820" s="14" t="str">
        <f t="shared" si="203"/>
        <v>Mar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98"/>
        <v>2.083333333333333</v>
      </c>
      <c r="P1821">
        <f t="shared" si="197"/>
        <v>300</v>
      </c>
      <c r="Q1821" t="str">
        <f t="shared" si="199"/>
        <v>photography</v>
      </c>
      <c r="R1821" t="str">
        <f t="shared" si="200"/>
        <v>photobooks</v>
      </c>
      <c r="S1821" s="12">
        <f t="shared" si="201"/>
        <v>41820.752268518518</v>
      </c>
      <c r="T1821" s="12">
        <f t="shared" si="202"/>
        <v>41850.752268518518</v>
      </c>
      <c r="U1821" s="14" t="str">
        <f t="shared" si="203"/>
        <v>Jun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98"/>
        <v>6.565384615384616</v>
      </c>
      <c r="P1822">
        <f t="shared" si="197"/>
        <v>3250</v>
      </c>
      <c r="Q1822" t="str">
        <f t="shared" si="199"/>
        <v>photography</v>
      </c>
      <c r="R1822" t="str">
        <f t="shared" si="200"/>
        <v>photobooks</v>
      </c>
      <c r="S1822" s="12">
        <f t="shared" si="201"/>
        <v>42065.084375000006</v>
      </c>
      <c r="T1822" s="12">
        <f t="shared" si="202"/>
        <v>42095.042708333334</v>
      </c>
      <c r="U1822" s="14" t="str">
        <f t="shared" si="203"/>
        <v>Mar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98"/>
        <v>134.88999999999999</v>
      </c>
      <c r="P1823">
        <f t="shared" si="197"/>
        <v>43.859649122807021</v>
      </c>
      <c r="Q1823" t="str">
        <f t="shared" si="199"/>
        <v>music</v>
      </c>
      <c r="R1823" t="str">
        <f t="shared" si="200"/>
        <v>rock</v>
      </c>
      <c r="S1823" s="12">
        <f t="shared" si="201"/>
        <v>40926.319062499999</v>
      </c>
      <c r="T1823" s="12">
        <f t="shared" si="202"/>
        <v>40971.319062499999</v>
      </c>
      <c r="U1823" s="14" t="str">
        <f t="shared" si="203"/>
        <v>Jan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98"/>
        <v>100</v>
      </c>
      <c r="P1824">
        <f t="shared" si="197"/>
        <v>27.272727272727273</v>
      </c>
      <c r="Q1824" t="str">
        <f t="shared" si="199"/>
        <v>music</v>
      </c>
      <c r="R1824" t="str">
        <f t="shared" si="200"/>
        <v>rock</v>
      </c>
      <c r="S1824" s="12">
        <f t="shared" si="201"/>
        <v>41634.797013888885</v>
      </c>
      <c r="T1824" s="12">
        <f t="shared" si="202"/>
        <v>41670.792361111111</v>
      </c>
      <c r="U1824" s="14" t="str">
        <f t="shared" si="203"/>
        <v>Dec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98"/>
        <v>115.85714285714286</v>
      </c>
      <c r="P1825">
        <f t="shared" si="197"/>
        <v>21.212121212121211</v>
      </c>
      <c r="Q1825" t="str">
        <f t="shared" si="199"/>
        <v>music</v>
      </c>
      <c r="R1825" t="str">
        <f t="shared" si="200"/>
        <v>rock</v>
      </c>
      <c r="S1825" s="12">
        <f t="shared" si="201"/>
        <v>41176.684907407405</v>
      </c>
      <c r="T1825" s="12">
        <f t="shared" si="202"/>
        <v>41206.684907407405</v>
      </c>
      <c r="U1825" s="14" t="str">
        <f t="shared" si="203"/>
        <v>Sep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98"/>
        <v>100.06666666666666</v>
      </c>
      <c r="P1826">
        <f t="shared" si="197"/>
        <v>75</v>
      </c>
      <c r="Q1826" t="str">
        <f t="shared" si="199"/>
        <v>music</v>
      </c>
      <c r="R1826" t="str">
        <f t="shared" si="200"/>
        <v>rock</v>
      </c>
      <c r="S1826" s="12">
        <f t="shared" si="201"/>
        <v>41626.916284722225</v>
      </c>
      <c r="T1826" s="12">
        <f t="shared" si="202"/>
        <v>41647.088888888888</v>
      </c>
      <c r="U1826" s="14" t="str">
        <f t="shared" si="203"/>
        <v>Dec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98"/>
        <v>105.05</v>
      </c>
      <c r="P1827">
        <f t="shared" si="197"/>
        <v>40</v>
      </c>
      <c r="Q1827" t="str">
        <f t="shared" si="199"/>
        <v>music</v>
      </c>
      <c r="R1827" t="str">
        <f t="shared" si="200"/>
        <v>rock</v>
      </c>
      <c r="S1827" s="12">
        <f t="shared" si="201"/>
        <v>41443.83452546296</v>
      </c>
      <c r="T1827" s="12">
        <f t="shared" si="202"/>
        <v>41466.83452546296</v>
      </c>
      <c r="U1827" s="14" t="str">
        <f t="shared" si="203"/>
        <v>Jun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98"/>
        <v>101</v>
      </c>
      <c r="P1828">
        <f t="shared" si="197"/>
        <v>52.631578947368418</v>
      </c>
      <c r="Q1828" t="str">
        <f t="shared" si="199"/>
        <v>music</v>
      </c>
      <c r="R1828" t="str">
        <f t="shared" si="200"/>
        <v>rock</v>
      </c>
      <c r="S1828" s="12">
        <f t="shared" si="201"/>
        <v>41657.923807870371</v>
      </c>
      <c r="T1828" s="12">
        <f t="shared" si="202"/>
        <v>41687.923807870371</v>
      </c>
      <c r="U1828" s="14" t="str">
        <f t="shared" si="203"/>
        <v>Jan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98"/>
        <v>100.66250000000001</v>
      </c>
      <c r="P1829">
        <f t="shared" si="197"/>
        <v>83.333333333333329</v>
      </c>
      <c r="Q1829" t="str">
        <f t="shared" si="199"/>
        <v>music</v>
      </c>
      <c r="R1829" t="str">
        <f t="shared" si="200"/>
        <v>rock</v>
      </c>
      <c r="S1829" s="12">
        <f t="shared" si="201"/>
        <v>40555.325937499998</v>
      </c>
      <c r="T1829" s="12">
        <f t="shared" si="202"/>
        <v>40605.325937499998</v>
      </c>
      <c r="U1829" s="14" t="str">
        <f t="shared" si="203"/>
        <v>Jan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98"/>
        <v>100.16000000000001</v>
      </c>
      <c r="P1830">
        <f t="shared" si="197"/>
        <v>416.66666666666669</v>
      </c>
      <c r="Q1830" t="str">
        <f t="shared" si="199"/>
        <v>music</v>
      </c>
      <c r="R1830" t="str">
        <f t="shared" si="200"/>
        <v>rock</v>
      </c>
      <c r="S1830" s="12">
        <f t="shared" si="201"/>
        <v>41736.899652777778</v>
      </c>
      <c r="T1830" s="12">
        <f t="shared" si="202"/>
        <v>41768.916666666664</v>
      </c>
      <c r="U1830" s="14" t="str">
        <f t="shared" si="203"/>
        <v>Apr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98"/>
        <v>166.68333333333334</v>
      </c>
      <c r="P1831">
        <f t="shared" si="197"/>
        <v>45.454545454545453</v>
      </c>
      <c r="Q1831" t="str">
        <f t="shared" si="199"/>
        <v>music</v>
      </c>
      <c r="R1831" t="str">
        <f t="shared" si="200"/>
        <v>rock</v>
      </c>
      <c r="S1831" s="12">
        <f t="shared" si="201"/>
        <v>40516.087627314817</v>
      </c>
      <c r="T1831" s="12">
        <f t="shared" si="202"/>
        <v>40564.916666666664</v>
      </c>
      <c r="U1831" s="14" t="str">
        <f t="shared" si="203"/>
        <v>Dec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98"/>
        <v>101.53333333333335</v>
      </c>
      <c r="P1832">
        <f t="shared" ref="P1832:P1895" si="204">D1832 / L1832</f>
        <v>66.371681415929203</v>
      </c>
      <c r="Q1832" t="str">
        <f t="shared" si="199"/>
        <v>music</v>
      </c>
      <c r="R1832" t="str">
        <f t="shared" si="200"/>
        <v>rock</v>
      </c>
      <c r="S1832" s="12">
        <f t="shared" si="201"/>
        <v>41664.684108796297</v>
      </c>
      <c r="T1832" s="12">
        <f t="shared" si="202"/>
        <v>41694.684108796297</v>
      </c>
      <c r="U1832" s="14" t="str">
        <f t="shared" si="203"/>
        <v>Jan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98"/>
        <v>103</v>
      </c>
      <c r="P1833">
        <f t="shared" si="204"/>
        <v>71.428571428571431</v>
      </c>
      <c r="Q1833" t="str">
        <f t="shared" si="199"/>
        <v>music</v>
      </c>
      <c r="R1833" t="str">
        <f t="shared" si="200"/>
        <v>rock</v>
      </c>
      <c r="S1833" s="12">
        <f t="shared" si="201"/>
        <v>41026.996099537035</v>
      </c>
      <c r="T1833" s="12">
        <f t="shared" si="202"/>
        <v>41041.996099537035</v>
      </c>
      <c r="U1833" s="14" t="str">
        <f t="shared" si="203"/>
        <v>Apr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98"/>
        <v>142.85714285714286</v>
      </c>
      <c r="P1834">
        <f t="shared" si="204"/>
        <v>17.5</v>
      </c>
      <c r="Q1834" t="str">
        <f t="shared" si="199"/>
        <v>music</v>
      </c>
      <c r="R1834" t="str">
        <f t="shared" si="200"/>
        <v>rock</v>
      </c>
      <c r="S1834" s="12">
        <f t="shared" si="201"/>
        <v>40576.539664351854</v>
      </c>
      <c r="T1834" s="12">
        <f t="shared" si="202"/>
        <v>40606.539664351854</v>
      </c>
      <c r="U1834" s="14" t="str">
        <f t="shared" si="203"/>
        <v>Feb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98"/>
        <v>262.5</v>
      </c>
      <c r="P1835">
        <f t="shared" si="204"/>
        <v>16</v>
      </c>
      <c r="Q1835" t="str">
        <f t="shared" si="199"/>
        <v>music</v>
      </c>
      <c r="R1835" t="str">
        <f t="shared" si="200"/>
        <v>rock</v>
      </c>
      <c r="S1835" s="12">
        <f t="shared" si="201"/>
        <v>41303.044016203705</v>
      </c>
      <c r="T1835" s="12">
        <f t="shared" si="202"/>
        <v>41335.332638888889</v>
      </c>
      <c r="U1835" s="14" t="str">
        <f t="shared" si="203"/>
        <v>Jan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98"/>
        <v>118.05000000000001</v>
      </c>
      <c r="P1836">
        <f t="shared" si="204"/>
        <v>111.11111111111111</v>
      </c>
      <c r="Q1836" t="str">
        <f t="shared" si="199"/>
        <v>music</v>
      </c>
      <c r="R1836" t="str">
        <f t="shared" si="200"/>
        <v>rock</v>
      </c>
      <c r="S1836" s="12">
        <f t="shared" si="201"/>
        <v>41988.964062500003</v>
      </c>
      <c r="T1836" s="12">
        <f t="shared" si="202"/>
        <v>42028.964062500003</v>
      </c>
      <c r="U1836" s="14" t="str">
        <f t="shared" si="203"/>
        <v>Dec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98"/>
        <v>104</v>
      </c>
      <c r="P1837">
        <f t="shared" si="204"/>
        <v>45.454545454545453</v>
      </c>
      <c r="Q1837" t="str">
        <f t="shared" si="199"/>
        <v>music</v>
      </c>
      <c r="R1837" t="str">
        <f t="shared" si="200"/>
        <v>rock</v>
      </c>
      <c r="S1837" s="12">
        <f t="shared" si="201"/>
        <v>42430.702210648145</v>
      </c>
      <c r="T1837" s="12">
        <f t="shared" si="202"/>
        <v>42460.660543981481</v>
      </c>
      <c r="U1837" s="14" t="str">
        <f t="shared" si="203"/>
        <v>Mar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98"/>
        <v>200.34</v>
      </c>
      <c r="P1838">
        <f t="shared" si="204"/>
        <v>90.909090909090907</v>
      </c>
      <c r="Q1838" t="str">
        <f t="shared" si="199"/>
        <v>music</v>
      </c>
      <c r="R1838" t="str">
        <f t="shared" si="200"/>
        <v>rock</v>
      </c>
      <c r="S1838" s="12">
        <f t="shared" si="201"/>
        <v>41305.809363425928</v>
      </c>
      <c r="T1838" s="12">
        <f t="shared" si="202"/>
        <v>41322.809363425928</v>
      </c>
      <c r="U1838" s="14" t="str">
        <f t="shared" si="203"/>
        <v>Jan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98"/>
        <v>306.83333333333331</v>
      </c>
      <c r="P1839">
        <f t="shared" si="204"/>
        <v>20</v>
      </c>
      <c r="Q1839" t="str">
        <f t="shared" si="199"/>
        <v>music</v>
      </c>
      <c r="R1839" t="str">
        <f t="shared" si="200"/>
        <v>rock</v>
      </c>
      <c r="S1839" s="12">
        <f t="shared" si="201"/>
        <v>40926.047858796301</v>
      </c>
      <c r="T1839" s="12">
        <f t="shared" si="202"/>
        <v>40986.006192129629</v>
      </c>
      <c r="U1839" s="14" t="str">
        <f t="shared" si="203"/>
        <v>Jan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98"/>
        <v>100.149</v>
      </c>
      <c r="P1840">
        <f t="shared" si="204"/>
        <v>35.714285714285715</v>
      </c>
      <c r="Q1840" t="str">
        <f t="shared" si="199"/>
        <v>music</v>
      </c>
      <c r="R1840" t="str">
        <f t="shared" si="200"/>
        <v>rock</v>
      </c>
      <c r="S1840" s="12">
        <f t="shared" si="201"/>
        <v>40788.786539351851</v>
      </c>
      <c r="T1840" s="12">
        <f t="shared" si="202"/>
        <v>40817.125</v>
      </c>
      <c r="U1840" s="14" t="str">
        <f t="shared" si="203"/>
        <v>Sep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98"/>
        <v>205.29999999999998</v>
      </c>
      <c r="P1841">
        <f t="shared" si="204"/>
        <v>22.222222222222221</v>
      </c>
      <c r="Q1841" t="str">
        <f t="shared" si="199"/>
        <v>music</v>
      </c>
      <c r="R1841" t="str">
        <f t="shared" si="200"/>
        <v>rock</v>
      </c>
      <c r="S1841" s="12">
        <f t="shared" si="201"/>
        <v>42614.722013888888</v>
      </c>
      <c r="T1841" s="12">
        <f t="shared" si="202"/>
        <v>42644.722013888888</v>
      </c>
      <c r="U1841" s="14" t="str">
        <f t="shared" si="203"/>
        <v>Sep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98"/>
        <v>108.88888888888889</v>
      </c>
      <c r="P1842">
        <f t="shared" si="204"/>
        <v>69.230769230769226</v>
      </c>
      <c r="Q1842" t="str">
        <f t="shared" si="199"/>
        <v>music</v>
      </c>
      <c r="R1842" t="str">
        <f t="shared" si="200"/>
        <v>rock</v>
      </c>
      <c r="S1842" s="12">
        <f t="shared" si="201"/>
        <v>41382.096180555556</v>
      </c>
      <c r="T1842" s="12">
        <f t="shared" si="202"/>
        <v>41401.207638888889</v>
      </c>
      <c r="U1842" s="14" t="str">
        <f t="shared" si="203"/>
        <v>Apr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98"/>
        <v>101.75</v>
      </c>
      <c r="P1843">
        <f t="shared" si="204"/>
        <v>50</v>
      </c>
      <c r="Q1843" t="str">
        <f t="shared" si="199"/>
        <v>music</v>
      </c>
      <c r="R1843" t="str">
        <f t="shared" si="200"/>
        <v>rock</v>
      </c>
      <c r="S1843" s="12">
        <f t="shared" si="201"/>
        <v>41745.84542824074</v>
      </c>
      <c r="T1843" s="12">
        <f t="shared" si="202"/>
        <v>41779.207638888889</v>
      </c>
      <c r="U1843" s="14" t="str">
        <f t="shared" si="203"/>
        <v>Apr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98"/>
        <v>125.25</v>
      </c>
      <c r="P1844">
        <f t="shared" si="204"/>
        <v>95.238095238095241</v>
      </c>
      <c r="Q1844" t="str">
        <f t="shared" si="199"/>
        <v>music</v>
      </c>
      <c r="R1844" t="str">
        <f t="shared" si="200"/>
        <v>rock</v>
      </c>
      <c r="S1844" s="12">
        <f t="shared" si="201"/>
        <v>42031.631724537037</v>
      </c>
      <c r="T1844" s="12">
        <f t="shared" si="202"/>
        <v>42065.249305555553</v>
      </c>
      <c r="U1844" s="14" t="str">
        <f t="shared" si="203"/>
        <v>Jan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98"/>
        <v>124.0061</v>
      </c>
      <c r="P1845">
        <f t="shared" si="204"/>
        <v>74.626865671641795</v>
      </c>
      <c r="Q1845" t="str">
        <f t="shared" si="199"/>
        <v>music</v>
      </c>
      <c r="R1845" t="str">
        <f t="shared" si="200"/>
        <v>rock</v>
      </c>
      <c r="S1845" s="12">
        <f t="shared" si="201"/>
        <v>40564.994837962964</v>
      </c>
      <c r="T1845" s="12">
        <f t="shared" si="202"/>
        <v>40594.994837962964</v>
      </c>
      <c r="U1845" s="14" t="str">
        <f t="shared" si="203"/>
        <v>Jan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98"/>
        <v>101.4</v>
      </c>
      <c r="P1846">
        <f t="shared" si="204"/>
        <v>75</v>
      </c>
      <c r="Q1846" t="str">
        <f t="shared" si="199"/>
        <v>music</v>
      </c>
      <c r="R1846" t="str">
        <f t="shared" si="200"/>
        <v>rock</v>
      </c>
      <c r="S1846" s="12">
        <f t="shared" si="201"/>
        <v>40666.973541666666</v>
      </c>
      <c r="T1846" s="12">
        <f t="shared" si="202"/>
        <v>40705.125</v>
      </c>
      <c r="U1846" s="14" t="str">
        <f t="shared" si="203"/>
        <v>May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98"/>
        <v>100</v>
      </c>
      <c r="P1847">
        <f t="shared" si="204"/>
        <v>52.631578947368418</v>
      </c>
      <c r="Q1847" t="str">
        <f t="shared" si="199"/>
        <v>music</v>
      </c>
      <c r="R1847" t="str">
        <f t="shared" si="200"/>
        <v>rock</v>
      </c>
      <c r="S1847" s="12">
        <f t="shared" si="201"/>
        <v>42523.333310185189</v>
      </c>
      <c r="T1847" s="12">
        <f t="shared" si="202"/>
        <v>42538.204861111109</v>
      </c>
      <c r="U1847" s="14" t="str">
        <f t="shared" si="203"/>
        <v>Jun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98"/>
        <v>137.92666666666668</v>
      </c>
      <c r="P1848">
        <f t="shared" si="204"/>
        <v>71.770334928229659</v>
      </c>
      <c r="Q1848" t="str">
        <f t="shared" si="199"/>
        <v>music</v>
      </c>
      <c r="R1848" t="str">
        <f t="shared" si="200"/>
        <v>rock</v>
      </c>
      <c r="S1848" s="12">
        <f t="shared" si="201"/>
        <v>41228.650196759263</v>
      </c>
      <c r="T1848" s="12">
        <f t="shared" si="202"/>
        <v>41258.650196759263</v>
      </c>
      <c r="U1848" s="14" t="str">
        <f t="shared" si="203"/>
        <v>Nov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98"/>
        <v>120.88000000000001</v>
      </c>
      <c r="P1849">
        <f t="shared" si="204"/>
        <v>65.78947368421052</v>
      </c>
      <c r="Q1849" t="str">
        <f t="shared" si="199"/>
        <v>music</v>
      </c>
      <c r="R1849" t="str">
        <f t="shared" si="200"/>
        <v>rock</v>
      </c>
      <c r="S1849" s="12">
        <f t="shared" si="201"/>
        <v>42094.236481481479</v>
      </c>
      <c r="T1849" s="12">
        <f t="shared" si="202"/>
        <v>42115.236481481479</v>
      </c>
      <c r="U1849" s="14" t="str">
        <f t="shared" si="203"/>
        <v>Mar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98"/>
        <v>107.36666666666667</v>
      </c>
      <c r="P1850">
        <f t="shared" si="204"/>
        <v>125</v>
      </c>
      <c r="Q1850" t="str">
        <f t="shared" si="199"/>
        <v>music</v>
      </c>
      <c r="R1850" t="str">
        <f t="shared" si="200"/>
        <v>rock</v>
      </c>
      <c r="S1850" s="12">
        <f t="shared" si="201"/>
        <v>40691.788055555553</v>
      </c>
      <c r="T1850" s="12">
        <f t="shared" si="202"/>
        <v>40755.290972222225</v>
      </c>
      <c r="U1850" s="14" t="str">
        <f t="shared" si="203"/>
        <v>May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98"/>
        <v>100.33333333333334</v>
      </c>
      <c r="P1851">
        <f t="shared" si="204"/>
        <v>37.5</v>
      </c>
      <c r="Q1851" t="str">
        <f t="shared" si="199"/>
        <v>music</v>
      </c>
      <c r="R1851" t="str">
        <f t="shared" si="200"/>
        <v>rock</v>
      </c>
      <c r="S1851" s="12">
        <f t="shared" si="201"/>
        <v>41169.845590277779</v>
      </c>
      <c r="T1851" s="12">
        <f t="shared" si="202"/>
        <v>41199.845590277779</v>
      </c>
      <c r="U1851" s="14" t="str">
        <f t="shared" si="203"/>
        <v>Sep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98"/>
        <v>101.52222222222223</v>
      </c>
      <c r="P1852">
        <f t="shared" si="204"/>
        <v>50.279329608938546</v>
      </c>
      <c r="Q1852" t="str">
        <f t="shared" si="199"/>
        <v>music</v>
      </c>
      <c r="R1852" t="str">
        <f t="shared" si="200"/>
        <v>rock</v>
      </c>
      <c r="S1852" s="12">
        <f t="shared" si="201"/>
        <v>41800.959490740745</v>
      </c>
      <c r="T1852" s="12">
        <f t="shared" si="202"/>
        <v>41830.959490740745</v>
      </c>
      <c r="U1852" s="14" t="str">
        <f t="shared" si="203"/>
        <v>Jun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98"/>
        <v>100.07692307692308</v>
      </c>
      <c r="P1853">
        <f t="shared" si="204"/>
        <v>50</v>
      </c>
      <c r="Q1853" t="str">
        <f t="shared" si="199"/>
        <v>music</v>
      </c>
      <c r="R1853" t="str">
        <f t="shared" si="200"/>
        <v>rock</v>
      </c>
      <c r="S1853" s="12">
        <f t="shared" si="201"/>
        <v>41827.906689814816</v>
      </c>
      <c r="T1853" s="12">
        <f t="shared" si="202"/>
        <v>41848.041666666664</v>
      </c>
      <c r="U1853" s="14" t="str">
        <f t="shared" si="203"/>
        <v>Jul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98"/>
        <v>116.96666666666667</v>
      </c>
      <c r="P1854">
        <f t="shared" si="204"/>
        <v>114.50381679389314</v>
      </c>
      <c r="Q1854" t="str">
        <f t="shared" si="199"/>
        <v>music</v>
      </c>
      <c r="R1854" t="str">
        <f t="shared" si="200"/>
        <v>rock</v>
      </c>
      <c r="S1854" s="12">
        <f t="shared" si="201"/>
        <v>42081.77143518519</v>
      </c>
      <c r="T1854" s="12">
        <f t="shared" si="202"/>
        <v>42119</v>
      </c>
      <c r="U1854" s="14" t="str">
        <f t="shared" si="203"/>
        <v>Mar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98"/>
        <v>101.875</v>
      </c>
      <c r="P1855">
        <f t="shared" si="204"/>
        <v>57.142857142857146</v>
      </c>
      <c r="Q1855" t="str">
        <f t="shared" si="199"/>
        <v>music</v>
      </c>
      <c r="R1855" t="str">
        <f t="shared" si="200"/>
        <v>rock</v>
      </c>
      <c r="S1855" s="12">
        <f t="shared" si="201"/>
        <v>41177.060381944444</v>
      </c>
      <c r="T1855" s="12">
        <f t="shared" si="202"/>
        <v>41227.102048611108</v>
      </c>
      <c r="U1855" s="14" t="str">
        <f t="shared" si="203"/>
        <v>Sep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98"/>
        <v>102.12366666666665</v>
      </c>
      <c r="P1856">
        <f t="shared" si="204"/>
        <v>86.206896551724142</v>
      </c>
      <c r="Q1856" t="str">
        <f t="shared" si="199"/>
        <v>music</v>
      </c>
      <c r="R1856" t="str">
        <f t="shared" si="200"/>
        <v>rock</v>
      </c>
      <c r="S1856" s="12">
        <f t="shared" si="201"/>
        <v>41388.021261574075</v>
      </c>
      <c r="T1856" s="12">
        <f t="shared" si="202"/>
        <v>41418.021261574075</v>
      </c>
      <c r="U1856" s="14" t="str">
        <f t="shared" si="203"/>
        <v>Apr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98"/>
        <v>154.05897142857143</v>
      </c>
      <c r="P1857">
        <f t="shared" si="204"/>
        <v>45.811518324607327</v>
      </c>
      <c r="Q1857" t="str">
        <f t="shared" si="199"/>
        <v>music</v>
      </c>
      <c r="R1857" t="str">
        <f t="shared" si="200"/>
        <v>rock</v>
      </c>
      <c r="S1857" s="12">
        <f t="shared" si="201"/>
        <v>41600.538657407407</v>
      </c>
      <c r="T1857" s="12">
        <f t="shared" si="202"/>
        <v>41645.538657407407</v>
      </c>
      <c r="U1857" s="14" t="str">
        <f t="shared" si="203"/>
        <v>Nov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98"/>
        <v>101.25</v>
      </c>
      <c r="P1858">
        <f t="shared" si="204"/>
        <v>52.631578947368418</v>
      </c>
      <c r="Q1858" t="str">
        <f t="shared" si="199"/>
        <v>music</v>
      </c>
      <c r="R1858" t="str">
        <f t="shared" si="200"/>
        <v>rock</v>
      </c>
      <c r="S1858" s="12">
        <f t="shared" si="201"/>
        <v>41817.854999999996</v>
      </c>
      <c r="T1858" s="12">
        <f t="shared" si="202"/>
        <v>41838.854999999996</v>
      </c>
      <c r="U1858" s="14" t="str">
        <f t="shared" si="203"/>
        <v>Jun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05">E1859/D1859 * 100</f>
        <v>100</v>
      </c>
      <c r="P1859">
        <f t="shared" si="204"/>
        <v>136.36363636363637</v>
      </c>
      <c r="Q1859" t="str">
        <f t="shared" ref="Q1859:Q1922" si="206">LEFT(N1859,FIND("/",N1859) -1)</f>
        <v>music</v>
      </c>
      <c r="R1859" t="str">
        <f t="shared" ref="R1859:R1922" si="207">RIGHT(N1859,LEN(N1859)-FIND("/",N1859))</f>
        <v>rock</v>
      </c>
      <c r="S1859" s="12">
        <f t="shared" ref="S1859:U1922" si="208">(((J1859/60)/60)/24)+DATE(1970,1,1)</f>
        <v>41864.76866898148</v>
      </c>
      <c r="T1859" s="12">
        <f t="shared" ref="T1859:V1922" si="209">(((I1859/60)/60)/24)+DATE(1970,1,1)</f>
        <v>41894.76866898148</v>
      </c>
      <c r="U1859" s="14" t="str">
        <f t="shared" ref="U1859:U1922" si="210">TEXT(S1859, "mmm")</f>
        <v>Aug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05"/>
        <v>108.74800874800874</v>
      </c>
      <c r="P1860">
        <f t="shared" si="204"/>
        <v>37.285570469798657</v>
      </c>
      <c r="Q1860" t="str">
        <f t="shared" si="206"/>
        <v>music</v>
      </c>
      <c r="R1860" t="str">
        <f t="shared" si="207"/>
        <v>rock</v>
      </c>
      <c r="S1860" s="12">
        <f t="shared" si="208"/>
        <v>40833.200474537036</v>
      </c>
      <c r="T1860" s="12">
        <f t="shared" si="209"/>
        <v>40893.242141203707</v>
      </c>
      <c r="U1860" s="14" t="str">
        <f t="shared" si="210"/>
        <v>Oct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05"/>
        <v>131.83333333333334</v>
      </c>
      <c r="P1861">
        <f t="shared" si="204"/>
        <v>53.571428571428569</v>
      </c>
      <c r="Q1861" t="str">
        <f t="shared" si="206"/>
        <v>music</v>
      </c>
      <c r="R1861" t="str">
        <f t="shared" si="207"/>
        <v>rock</v>
      </c>
      <c r="S1861" s="12">
        <f t="shared" si="208"/>
        <v>40778.770011574074</v>
      </c>
      <c r="T1861" s="12">
        <f t="shared" si="209"/>
        <v>40808.770011574074</v>
      </c>
      <c r="U1861" s="14" t="str">
        <f t="shared" si="210"/>
        <v>Aug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05"/>
        <v>133.46666666666667</v>
      </c>
      <c r="P1862">
        <f t="shared" si="204"/>
        <v>39.473684210526315</v>
      </c>
      <c r="Q1862" t="str">
        <f t="shared" si="206"/>
        <v>music</v>
      </c>
      <c r="R1862" t="str">
        <f t="shared" si="207"/>
        <v>rock</v>
      </c>
      <c r="S1862" s="12">
        <f t="shared" si="208"/>
        <v>41655.709305555552</v>
      </c>
      <c r="T1862" s="12">
        <f t="shared" si="209"/>
        <v>41676.709305555552</v>
      </c>
      <c r="U1862" s="14" t="str">
        <f t="shared" si="210"/>
        <v>Jan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05"/>
        <v>0</v>
      </c>
      <c r="P1863" t="e">
        <f t="shared" si="204"/>
        <v>#DIV/0!</v>
      </c>
      <c r="Q1863" t="str">
        <f t="shared" si="206"/>
        <v>games</v>
      </c>
      <c r="R1863" t="str">
        <f t="shared" si="207"/>
        <v>mobile games</v>
      </c>
      <c r="S1863" s="12">
        <f t="shared" si="208"/>
        <v>42000.300243055557</v>
      </c>
      <c r="T1863" s="12">
        <f t="shared" si="209"/>
        <v>42030.300243055557</v>
      </c>
      <c r="U1863" s="14" t="str">
        <f t="shared" si="210"/>
        <v>Dec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05"/>
        <v>8.0833333333333321</v>
      </c>
      <c r="P1864">
        <f t="shared" si="204"/>
        <v>1125</v>
      </c>
      <c r="Q1864" t="str">
        <f t="shared" si="206"/>
        <v>games</v>
      </c>
      <c r="R1864" t="str">
        <f t="shared" si="207"/>
        <v>mobile games</v>
      </c>
      <c r="S1864" s="12">
        <f t="shared" si="208"/>
        <v>42755.492754629624</v>
      </c>
      <c r="T1864" s="12">
        <f t="shared" si="209"/>
        <v>42802.3125</v>
      </c>
      <c r="U1864" s="14" t="str">
        <f t="shared" si="210"/>
        <v>Jan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05"/>
        <v>0.4</v>
      </c>
      <c r="P1865">
        <f t="shared" si="204"/>
        <v>1250</v>
      </c>
      <c r="Q1865" t="str">
        <f t="shared" si="206"/>
        <v>games</v>
      </c>
      <c r="R1865" t="str">
        <f t="shared" si="207"/>
        <v>mobile games</v>
      </c>
      <c r="S1865" s="12">
        <f t="shared" si="208"/>
        <v>41772.797280092593</v>
      </c>
      <c r="T1865" s="12">
        <f t="shared" si="209"/>
        <v>41802.797280092593</v>
      </c>
      <c r="U1865" s="14" t="str">
        <f t="shared" si="210"/>
        <v>May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05"/>
        <v>42.892307692307689</v>
      </c>
      <c r="P1866">
        <f t="shared" si="204"/>
        <v>135.41666666666666</v>
      </c>
      <c r="Q1866" t="str">
        <f t="shared" si="206"/>
        <v>games</v>
      </c>
      <c r="R1866" t="str">
        <f t="shared" si="207"/>
        <v>mobile games</v>
      </c>
      <c r="S1866" s="12">
        <f t="shared" si="208"/>
        <v>41733.716435185182</v>
      </c>
      <c r="T1866" s="12">
        <f t="shared" si="209"/>
        <v>41763.716435185182</v>
      </c>
      <c r="U1866" s="14" t="str">
        <f t="shared" si="210"/>
        <v>Apr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05"/>
        <v>3.6363636363636364E-3</v>
      </c>
      <c r="P1867">
        <f t="shared" si="204"/>
        <v>55000</v>
      </c>
      <c r="Q1867" t="str">
        <f t="shared" si="206"/>
        <v>games</v>
      </c>
      <c r="R1867" t="str">
        <f t="shared" si="207"/>
        <v>mobile games</v>
      </c>
      <c r="S1867" s="12">
        <f t="shared" si="208"/>
        <v>42645.367442129631</v>
      </c>
      <c r="T1867" s="12">
        <f t="shared" si="209"/>
        <v>42680.409108796302</v>
      </c>
      <c r="U1867" s="14" t="str">
        <f t="shared" si="210"/>
        <v>Oct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05"/>
        <v>0.5</v>
      </c>
      <c r="P1868">
        <f t="shared" si="204"/>
        <v>12500</v>
      </c>
      <c r="Q1868" t="str">
        <f t="shared" si="206"/>
        <v>games</v>
      </c>
      <c r="R1868" t="str">
        <f t="shared" si="207"/>
        <v>mobile games</v>
      </c>
      <c r="S1868" s="12">
        <f t="shared" si="208"/>
        <v>42742.246493055558</v>
      </c>
      <c r="T1868" s="12">
        <f t="shared" si="209"/>
        <v>42795.166666666672</v>
      </c>
      <c r="U1868" s="14" t="str">
        <f t="shared" si="210"/>
        <v>Jan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05"/>
        <v>0.05</v>
      </c>
      <c r="P1869">
        <f t="shared" si="204"/>
        <v>20000</v>
      </c>
      <c r="Q1869" t="str">
        <f t="shared" si="206"/>
        <v>games</v>
      </c>
      <c r="R1869" t="str">
        <f t="shared" si="207"/>
        <v>mobile games</v>
      </c>
      <c r="S1869" s="12">
        <f t="shared" si="208"/>
        <v>42649.924907407403</v>
      </c>
      <c r="T1869" s="12">
        <f t="shared" si="209"/>
        <v>42679.924907407403</v>
      </c>
      <c r="U1869" s="14" t="str">
        <f t="shared" si="210"/>
        <v>Oct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05"/>
        <v>4.8680000000000003</v>
      </c>
      <c r="P1870">
        <f t="shared" si="204"/>
        <v>1470.5882352941176</v>
      </c>
      <c r="Q1870" t="str">
        <f t="shared" si="206"/>
        <v>games</v>
      </c>
      <c r="R1870" t="str">
        <f t="shared" si="207"/>
        <v>mobile games</v>
      </c>
      <c r="S1870" s="12">
        <f t="shared" si="208"/>
        <v>42328.779224537036</v>
      </c>
      <c r="T1870" s="12">
        <f t="shared" si="209"/>
        <v>42353.332638888889</v>
      </c>
      <c r="U1870" s="14" t="str">
        <f t="shared" si="210"/>
        <v>Nov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05"/>
        <v>0</v>
      </c>
      <c r="P1871" t="e">
        <f t="shared" si="204"/>
        <v>#DIV/0!</v>
      </c>
      <c r="Q1871" t="str">
        <f t="shared" si="206"/>
        <v>games</v>
      </c>
      <c r="R1871" t="str">
        <f t="shared" si="207"/>
        <v>mobile games</v>
      </c>
      <c r="S1871" s="12">
        <f t="shared" si="208"/>
        <v>42709.002881944441</v>
      </c>
      <c r="T1871" s="12">
        <f t="shared" si="209"/>
        <v>42739.002881944441</v>
      </c>
      <c r="U1871" s="14" t="str">
        <f t="shared" si="210"/>
        <v>Dec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05"/>
        <v>10.314285714285715</v>
      </c>
      <c r="P1872">
        <f t="shared" si="204"/>
        <v>318.18181818181819</v>
      </c>
      <c r="Q1872" t="str">
        <f t="shared" si="206"/>
        <v>games</v>
      </c>
      <c r="R1872" t="str">
        <f t="shared" si="207"/>
        <v>mobile games</v>
      </c>
      <c r="S1872" s="12">
        <f t="shared" si="208"/>
        <v>42371.355729166666</v>
      </c>
      <c r="T1872" s="12">
        <f t="shared" si="209"/>
        <v>42400.178472222222</v>
      </c>
      <c r="U1872" s="14" t="str">
        <f t="shared" si="210"/>
        <v>Jan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05"/>
        <v>71.784615384615378</v>
      </c>
      <c r="P1873">
        <f t="shared" si="204"/>
        <v>68.421052631578945</v>
      </c>
      <c r="Q1873" t="str">
        <f t="shared" si="206"/>
        <v>games</v>
      </c>
      <c r="R1873" t="str">
        <f t="shared" si="207"/>
        <v>mobile games</v>
      </c>
      <c r="S1873" s="12">
        <f t="shared" si="208"/>
        <v>41923.783576388887</v>
      </c>
      <c r="T1873" s="12">
        <f t="shared" si="209"/>
        <v>41963.825243055559</v>
      </c>
      <c r="U1873" s="14" t="str">
        <f t="shared" si="210"/>
        <v>Oct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05"/>
        <v>1.06</v>
      </c>
      <c r="P1874">
        <f t="shared" si="204"/>
        <v>1538.4615384615386</v>
      </c>
      <c r="Q1874" t="str">
        <f t="shared" si="206"/>
        <v>games</v>
      </c>
      <c r="R1874" t="str">
        <f t="shared" si="207"/>
        <v>mobile games</v>
      </c>
      <c r="S1874" s="12">
        <f t="shared" si="208"/>
        <v>42155.129652777774</v>
      </c>
      <c r="T1874" s="12">
        <f t="shared" si="209"/>
        <v>42185.129652777774</v>
      </c>
      <c r="U1874" s="14" t="str">
        <f t="shared" si="210"/>
        <v>May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05"/>
        <v>0.44999999999999996</v>
      </c>
      <c r="P1875">
        <f t="shared" si="204"/>
        <v>4000</v>
      </c>
      <c r="Q1875" t="str">
        <f t="shared" si="206"/>
        <v>games</v>
      </c>
      <c r="R1875" t="str">
        <f t="shared" si="207"/>
        <v>mobile games</v>
      </c>
      <c r="S1875" s="12">
        <f t="shared" si="208"/>
        <v>42164.615856481483</v>
      </c>
      <c r="T1875" s="12">
        <f t="shared" si="209"/>
        <v>42193.697916666672</v>
      </c>
      <c r="U1875" s="14" t="str">
        <f t="shared" si="210"/>
        <v>Jun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05"/>
        <v>1.6250000000000001E-2</v>
      </c>
      <c r="P1876">
        <f t="shared" si="204"/>
        <v>80000</v>
      </c>
      <c r="Q1876" t="str">
        <f t="shared" si="206"/>
        <v>games</v>
      </c>
      <c r="R1876" t="str">
        <f t="shared" si="207"/>
        <v>mobile games</v>
      </c>
      <c r="S1876" s="12">
        <f t="shared" si="208"/>
        <v>42529.969131944439</v>
      </c>
      <c r="T1876" s="12">
        <f t="shared" si="209"/>
        <v>42549.969131944439</v>
      </c>
      <c r="U1876" s="14" t="str">
        <f t="shared" si="210"/>
        <v>Jun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05"/>
        <v>0.51</v>
      </c>
      <c r="P1877">
        <f t="shared" si="204"/>
        <v>3333.3333333333335</v>
      </c>
      <c r="Q1877" t="str">
        <f t="shared" si="206"/>
        <v>games</v>
      </c>
      <c r="R1877" t="str">
        <f t="shared" si="207"/>
        <v>mobile games</v>
      </c>
      <c r="S1877" s="12">
        <f t="shared" si="208"/>
        <v>42528.899398148147</v>
      </c>
      <c r="T1877" s="12">
        <f t="shared" si="209"/>
        <v>42588.899398148147</v>
      </c>
      <c r="U1877" s="14" t="str">
        <f t="shared" si="210"/>
        <v>Jun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05"/>
        <v>0</v>
      </c>
      <c r="P1878" t="e">
        <f t="shared" si="204"/>
        <v>#DIV/0!</v>
      </c>
      <c r="Q1878" t="str">
        <f t="shared" si="206"/>
        <v>games</v>
      </c>
      <c r="R1878" t="str">
        <f t="shared" si="207"/>
        <v>mobile games</v>
      </c>
      <c r="S1878" s="12">
        <f t="shared" si="208"/>
        <v>41776.284780092588</v>
      </c>
      <c r="T1878" s="12">
        <f t="shared" si="209"/>
        <v>41806.284780092588</v>
      </c>
      <c r="U1878" s="14" t="str">
        <f t="shared" si="210"/>
        <v>May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05"/>
        <v>0</v>
      </c>
      <c r="P1879" t="e">
        <f t="shared" si="204"/>
        <v>#DIV/0!</v>
      </c>
      <c r="Q1879" t="str">
        <f t="shared" si="206"/>
        <v>games</v>
      </c>
      <c r="R1879" t="str">
        <f t="shared" si="207"/>
        <v>mobile games</v>
      </c>
      <c r="S1879" s="12">
        <f t="shared" si="208"/>
        <v>42035.029224537036</v>
      </c>
      <c r="T1879" s="12">
        <f t="shared" si="209"/>
        <v>42064.029224537036</v>
      </c>
      <c r="U1879" s="14" t="str">
        <f t="shared" si="210"/>
        <v>Jan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05"/>
        <v>0</v>
      </c>
      <c r="P1880" t="e">
        <f t="shared" si="204"/>
        <v>#DIV/0!</v>
      </c>
      <c r="Q1880" t="str">
        <f t="shared" si="206"/>
        <v>games</v>
      </c>
      <c r="R1880" t="str">
        <f t="shared" si="207"/>
        <v>mobile games</v>
      </c>
      <c r="S1880" s="12">
        <f t="shared" si="208"/>
        <v>41773.008738425924</v>
      </c>
      <c r="T1880" s="12">
        <f t="shared" si="209"/>
        <v>41803.008738425924</v>
      </c>
      <c r="U1880" s="14" t="str">
        <f t="shared" si="210"/>
        <v>May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05"/>
        <v>0.12</v>
      </c>
      <c r="P1881">
        <f t="shared" si="204"/>
        <v>2500</v>
      </c>
      <c r="Q1881" t="str">
        <f t="shared" si="206"/>
        <v>games</v>
      </c>
      <c r="R1881" t="str">
        <f t="shared" si="207"/>
        <v>mobile games</v>
      </c>
      <c r="S1881" s="12">
        <f t="shared" si="208"/>
        <v>42413.649641203709</v>
      </c>
      <c r="T1881" s="12">
        <f t="shared" si="209"/>
        <v>42443.607974537037</v>
      </c>
      <c r="U1881" s="14" t="str">
        <f t="shared" si="210"/>
        <v>Feb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05"/>
        <v>20.080000000000002</v>
      </c>
      <c r="P1882">
        <f t="shared" si="204"/>
        <v>208.33333333333334</v>
      </c>
      <c r="Q1882" t="str">
        <f t="shared" si="206"/>
        <v>games</v>
      </c>
      <c r="R1882" t="str">
        <f t="shared" si="207"/>
        <v>mobile games</v>
      </c>
      <c r="S1882" s="12">
        <f t="shared" si="208"/>
        <v>42430.566898148143</v>
      </c>
      <c r="T1882" s="12">
        <f t="shared" si="209"/>
        <v>42459.525231481486</v>
      </c>
      <c r="U1882" s="14" t="str">
        <f t="shared" si="210"/>
        <v>Mar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05"/>
        <v>172.68449999999999</v>
      </c>
      <c r="P1883">
        <f t="shared" si="204"/>
        <v>28.571428571428573</v>
      </c>
      <c r="Q1883" t="str">
        <f t="shared" si="206"/>
        <v>music</v>
      </c>
      <c r="R1883" t="str">
        <f t="shared" si="207"/>
        <v>indie rock</v>
      </c>
      <c r="S1883" s="12">
        <f t="shared" si="208"/>
        <v>42043.152650462958</v>
      </c>
      <c r="T1883" s="12">
        <f t="shared" si="209"/>
        <v>42073.110983796301</v>
      </c>
      <c r="U1883" s="14" t="str">
        <f t="shared" si="210"/>
        <v>Feb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05"/>
        <v>100.8955223880597</v>
      </c>
      <c r="P1884">
        <f t="shared" si="204"/>
        <v>41.358024691358025</v>
      </c>
      <c r="Q1884" t="str">
        <f t="shared" si="206"/>
        <v>music</v>
      </c>
      <c r="R1884" t="str">
        <f t="shared" si="207"/>
        <v>indie rock</v>
      </c>
      <c r="S1884" s="12">
        <f t="shared" si="208"/>
        <v>41067.949212962965</v>
      </c>
      <c r="T1884" s="12">
        <f t="shared" si="209"/>
        <v>41100.991666666669</v>
      </c>
      <c r="U1884" s="14" t="str">
        <f t="shared" si="210"/>
        <v>Jun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05"/>
        <v>104.8048048048048</v>
      </c>
      <c r="P1885">
        <f t="shared" si="204"/>
        <v>31.21875</v>
      </c>
      <c r="Q1885" t="str">
        <f t="shared" si="206"/>
        <v>music</v>
      </c>
      <c r="R1885" t="str">
        <f t="shared" si="207"/>
        <v>indie rock</v>
      </c>
      <c r="S1885" s="12">
        <f t="shared" si="208"/>
        <v>40977.948009259257</v>
      </c>
      <c r="T1885" s="12">
        <f t="shared" si="209"/>
        <v>41007.906342592592</v>
      </c>
      <c r="U1885" s="14" t="str">
        <f t="shared" si="210"/>
        <v>Mar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05"/>
        <v>135.1</v>
      </c>
      <c r="P1886">
        <f t="shared" si="204"/>
        <v>38.46153846153846</v>
      </c>
      <c r="Q1886" t="str">
        <f t="shared" si="206"/>
        <v>music</v>
      </c>
      <c r="R1886" t="str">
        <f t="shared" si="207"/>
        <v>indie rock</v>
      </c>
      <c r="S1886" s="12">
        <f t="shared" si="208"/>
        <v>41205.198321759257</v>
      </c>
      <c r="T1886" s="12">
        <f t="shared" si="209"/>
        <v>41240.5</v>
      </c>
      <c r="U1886" s="14" t="str">
        <f t="shared" si="210"/>
        <v>Oct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05"/>
        <v>116.32786885245903</v>
      </c>
      <c r="P1887">
        <f t="shared" si="204"/>
        <v>43.571428571428569</v>
      </c>
      <c r="Q1887" t="str">
        <f t="shared" si="206"/>
        <v>music</v>
      </c>
      <c r="R1887" t="str">
        <f t="shared" si="207"/>
        <v>indie rock</v>
      </c>
      <c r="S1887" s="12">
        <f t="shared" si="208"/>
        <v>41099.093865740739</v>
      </c>
      <c r="T1887" s="12">
        <f t="shared" si="209"/>
        <v>41131.916666666664</v>
      </c>
      <c r="U1887" s="14" t="str">
        <f t="shared" si="210"/>
        <v>Jul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05"/>
        <v>102.08333333333333</v>
      </c>
      <c r="P1888">
        <f t="shared" si="204"/>
        <v>41.379310344827587</v>
      </c>
      <c r="Q1888" t="str">
        <f t="shared" si="206"/>
        <v>music</v>
      </c>
      <c r="R1888" t="str">
        <f t="shared" si="207"/>
        <v>indie rock</v>
      </c>
      <c r="S1888" s="12">
        <f t="shared" si="208"/>
        <v>41925.906689814816</v>
      </c>
      <c r="T1888" s="12">
        <f t="shared" si="209"/>
        <v>41955.94835648148</v>
      </c>
      <c r="U1888" s="14" t="str">
        <f t="shared" si="210"/>
        <v>Oct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05"/>
        <v>111.16666666666666</v>
      </c>
      <c r="P1889">
        <f t="shared" si="204"/>
        <v>375</v>
      </c>
      <c r="Q1889" t="str">
        <f t="shared" si="206"/>
        <v>music</v>
      </c>
      <c r="R1889" t="str">
        <f t="shared" si="207"/>
        <v>indie rock</v>
      </c>
      <c r="S1889" s="12">
        <f t="shared" si="208"/>
        <v>42323.800138888888</v>
      </c>
      <c r="T1889" s="12">
        <f t="shared" si="209"/>
        <v>42341.895833333328</v>
      </c>
      <c r="U1889" s="14" t="str">
        <f t="shared" si="210"/>
        <v>Nov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05"/>
        <v>166.08</v>
      </c>
      <c r="P1890">
        <f t="shared" si="204"/>
        <v>28.089887640449437</v>
      </c>
      <c r="Q1890" t="str">
        <f t="shared" si="206"/>
        <v>music</v>
      </c>
      <c r="R1890" t="str">
        <f t="shared" si="207"/>
        <v>indie rock</v>
      </c>
      <c r="S1890" s="12">
        <f t="shared" si="208"/>
        <v>40299.239953703705</v>
      </c>
      <c r="T1890" s="12">
        <f t="shared" si="209"/>
        <v>40330.207638888889</v>
      </c>
      <c r="U1890" s="14" t="str">
        <f t="shared" si="210"/>
        <v>May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05"/>
        <v>106.60000000000001</v>
      </c>
      <c r="P1891">
        <f t="shared" si="204"/>
        <v>45.454545454545453</v>
      </c>
      <c r="Q1891" t="str">
        <f t="shared" si="206"/>
        <v>music</v>
      </c>
      <c r="R1891" t="str">
        <f t="shared" si="207"/>
        <v>indie rock</v>
      </c>
      <c r="S1891" s="12">
        <f t="shared" si="208"/>
        <v>41299.793356481481</v>
      </c>
      <c r="T1891" s="12">
        <f t="shared" si="209"/>
        <v>41344.751689814817</v>
      </c>
      <c r="U1891" s="14" t="str">
        <f t="shared" si="210"/>
        <v>Jan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05"/>
        <v>144.58441666666667</v>
      </c>
      <c r="P1892">
        <f t="shared" si="204"/>
        <v>48.780487804878049</v>
      </c>
      <c r="Q1892" t="str">
        <f t="shared" si="206"/>
        <v>music</v>
      </c>
      <c r="R1892" t="str">
        <f t="shared" si="207"/>
        <v>indie rock</v>
      </c>
      <c r="S1892" s="12">
        <f t="shared" si="208"/>
        <v>41228.786203703705</v>
      </c>
      <c r="T1892" s="12">
        <f t="shared" si="209"/>
        <v>41258.786203703705</v>
      </c>
      <c r="U1892" s="14" t="str">
        <f t="shared" si="210"/>
        <v>Nov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05"/>
        <v>105.55000000000001</v>
      </c>
      <c r="P1893">
        <f t="shared" si="204"/>
        <v>83.333333333333329</v>
      </c>
      <c r="Q1893" t="str">
        <f t="shared" si="206"/>
        <v>music</v>
      </c>
      <c r="R1893" t="str">
        <f t="shared" si="207"/>
        <v>indie rock</v>
      </c>
      <c r="S1893" s="12">
        <f t="shared" si="208"/>
        <v>40335.798078703701</v>
      </c>
      <c r="T1893" s="12">
        <f t="shared" si="209"/>
        <v>40381.25</v>
      </c>
      <c r="U1893" s="14" t="str">
        <f t="shared" si="210"/>
        <v>Jun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05"/>
        <v>136.60000000000002</v>
      </c>
      <c r="P1894">
        <f t="shared" si="204"/>
        <v>19.23076923076923</v>
      </c>
      <c r="Q1894" t="str">
        <f t="shared" si="206"/>
        <v>music</v>
      </c>
      <c r="R1894" t="str">
        <f t="shared" si="207"/>
        <v>indie rock</v>
      </c>
      <c r="S1894" s="12">
        <f t="shared" si="208"/>
        <v>40671.637511574074</v>
      </c>
      <c r="T1894" s="12">
        <f t="shared" si="209"/>
        <v>40701.637511574074</v>
      </c>
      <c r="U1894" s="14" t="str">
        <f t="shared" si="210"/>
        <v>May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05"/>
        <v>104</v>
      </c>
      <c r="P1895">
        <f t="shared" si="204"/>
        <v>55.555555555555557</v>
      </c>
      <c r="Q1895" t="str">
        <f t="shared" si="206"/>
        <v>music</v>
      </c>
      <c r="R1895" t="str">
        <f t="shared" si="207"/>
        <v>indie rock</v>
      </c>
      <c r="S1895" s="12">
        <f t="shared" si="208"/>
        <v>40632.94195601852</v>
      </c>
      <c r="T1895" s="12">
        <f t="shared" si="209"/>
        <v>40649.165972222225</v>
      </c>
      <c r="U1895" s="14" t="str">
        <f t="shared" si="210"/>
        <v>Mar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05"/>
        <v>114.5</v>
      </c>
      <c r="P1896">
        <f t="shared" ref="P1896:P1959" si="211">D1896 / L1896</f>
        <v>50</v>
      </c>
      <c r="Q1896" t="str">
        <f t="shared" si="206"/>
        <v>music</v>
      </c>
      <c r="R1896" t="str">
        <f t="shared" si="207"/>
        <v>indie rock</v>
      </c>
      <c r="S1896" s="12">
        <f t="shared" si="208"/>
        <v>40920.904895833337</v>
      </c>
      <c r="T1896" s="12">
        <f t="shared" si="209"/>
        <v>40951.904895833337</v>
      </c>
      <c r="U1896" s="14" t="str">
        <f t="shared" si="210"/>
        <v>Jan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05"/>
        <v>101.71957671957672</v>
      </c>
      <c r="P1897">
        <f t="shared" si="211"/>
        <v>193.02127659574469</v>
      </c>
      <c r="Q1897" t="str">
        <f t="shared" si="206"/>
        <v>music</v>
      </c>
      <c r="R1897" t="str">
        <f t="shared" si="207"/>
        <v>indie rock</v>
      </c>
      <c r="S1897" s="12">
        <f t="shared" si="208"/>
        <v>42267.746782407412</v>
      </c>
      <c r="T1897" s="12">
        <f t="shared" si="209"/>
        <v>42297.746782407412</v>
      </c>
      <c r="U1897" s="14" t="str">
        <f t="shared" si="210"/>
        <v>Sep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05"/>
        <v>123.94678492239468</v>
      </c>
      <c r="P1898">
        <f t="shared" si="211"/>
        <v>34.692307692307693</v>
      </c>
      <c r="Q1898" t="str">
        <f t="shared" si="206"/>
        <v>music</v>
      </c>
      <c r="R1898" t="str">
        <f t="shared" si="207"/>
        <v>indie rock</v>
      </c>
      <c r="S1898" s="12">
        <f t="shared" si="208"/>
        <v>40981.710243055553</v>
      </c>
      <c r="T1898" s="12">
        <f t="shared" si="209"/>
        <v>41011.710243055553</v>
      </c>
      <c r="U1898" s="14" t="str">
        <f t="shared" si="210"/>
        <v>Mar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05"/>
        <v>102.45669291338582</v>
      </c>
      <c r="P1899">
        <f t="shared" si="211"/>
        <v>34.699453551912569</v>
      </c>
      <c r="Q1899" t="str">
        <f t="shared" si="206"/>
        <v>music</v>
      </c>
      <c r="R1899" t="str">
        <f t="shared" si="207"/>
        <v>indie rock</v>
      </c>
      <c r="S1899" s="12">
        <f t="shared" si="208"/>
        <v>41680.583402777782</v>
      </c>
      <c r="T1899" s="12">
        <f t="shared" si="209"/>
        <v>41702.875</v>
      </c>
      <c r="U1899" s="14" t="str">
        <f t="shared" si="210"/>
        <v>Feb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05"/>
        <v>144.5</v>
      </c>
      <c r="P1900">
        <f t="shared" si="211"/>
        <v>47.61904761904762</v>
      </c>
      <c r="Q1900" t="str">
        <f t="shared" si="206"/>
        <v>music</v>
      </c>
      <c r="R1900" t="str">
        <f t="shared" si="207"/>
        <v>indie rock</v>
      </c>
      <c r="S1900" s="12">
        <f t="shared" si="208"/>
        <v>42366.192974537036</v>
      </c>
      <c r="T1900" s="12">
        <f t="shared" si="209"/>
        <v>42401.75</v>
      </c>
      <c r="U1900" s="14" t="str">
        <f t="shared" si="210"/>
        <v>Dec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05"/>
        <v>133.33333333333331</v>
      </c>
      <c r="P1901">
        <f t="shared" si="211"/>
        <v>21.428571428571427</v>
      </c>
      <c r="Q1901" t="str">
        <f t="shared" si="206"/>
        <v>music</v>
      </c>
      <c r="R1901" t="str">
        <f t="shared" si="207"/>
        <v>indie rock</v>
      </c>
      <c r="S1901" s="12">
        <f t="shared" si="208"/>
        <v>42058.941736111112</v>
      </c>
      <c r="T1901" s="12">
        <f t="shared" si="209"/>
        <v>42088.90006944444</v>
      </c>
      <c r="U1901" s="14" t="str">
        <f t="shared" si="210"/>
        <v>Feb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05"/>
        <v>109.3644</v>
      </c>
      <c r="P1902">
        <f t="shared" si="211"/>
        <v>46.296296296296298</v>
      </c>
      <c r="Q1902" t="str">
        <f t="shared" si="206"/>
        <v>music</v>
      </c>
      <c r="R1902" t="str">
        <f t="shared" si="207"/>
        <v>indie rock</v>
      </c>
      <c r="S1902" s="12">
        <f t="shared" si="208"/>
        <v>41160.871886574074</v>
      </c>
      <c r="T1902" s="12">
        <f t="shared" si="209"/>
        <v>41188.415972222225</v>
      </c>
      <c r="U1902" s="14" t="str">
        <f t="shared" si="210"/>
        <v>Sep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05"/>
        <v>2.6969696969696968</v>
      </c>
      <c r="P1903">
        <f t="shared" si="211"/>
        <v>3960</v>
      </c>
      <c r="Q1903" t="str">
        <f t="shared" si="206"/>
        <v>technology</v>
      </c>
      <c r="R1903" t="str">
        <f t="shared" si="207"/>
        <v>gadgets</v>
      </c>
      <c r="S1903" s="12">
        <f t="shared" si="208"/>
        <v>42116.54315972222</v>
      </c>
      <c r="T1903" s="12">
        <f t="shared" si="209"/>
        <v>42146.541666666672</v>
      </c>
      <c r="U1903" s="14" t="str">
        <f t="shared" si="210"/>
        <v>Apr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05"/>
        <v>1.2</v>
      </c>
      <c r="P1904">
        <f t="shared" si="211"/>
        <v>333.33333333333331</v>
      </c>
      <c r="Q1904" t="str">
        <f t="shared" si="206"/>
        <v>technology</v>
      </c>
      <c r="R1904" t="str">
        <f t="shared" si="207"/>
        <v>gadgets</v>
      </c>
      <c r="S1904" s="12">
        <f t="shared" si="208"/>
        <v>42037.789895833332</v>
      </c>
      <c r="T1904" s="12">
        <f t="shared" si="209"/>
        <v>42067.789895833332</v>
      </c>
      <c r="U1904" s="14" t="str">
        <f t="shared" si="210"/>
        <v>Feb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05"/>
        <v>46.6</v>
      </c>
      <c r="P1905">
        <f t="shared" si="211"/>
        <v>73.170731707317074</v>
      </c>
      <c r="Q1905" t="str">
        <f t="shared" si="206"/>
        <v>technology</v>
      </c>
      <c r="R1905" t="str">
        <f t="shared" si="207"/>
        <v>gadgets</v>
      </c>
      <c r="S1905" s="12">
        <f t="shared" si="208"/>
        <v>42702.770729166667</v>
      </c>
      <c r="T1905" s="12">
        <f t="shared" si="209"/>
        <v>42762.770729166667</v>
      </c>
      <c r="U1905" s="14" t="str">
        <f t="shared" si="210"/>
        <v>Nov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05"/>
        <v>0.1</v>
      </c>
      <c r="P1906">
        <f t="shared" si="211"/>
        <v>25000</v>
      </c>
      <c r="Q1906" t="str">
        <f t="shared" si="206"/>
        <v>technology</v>
      </c>
      <c r="R1906" t="str">
        <f t="shared" si="207"/>
        <v>gadgets</v>
      </c>
      <c r="S1906" s="12">
        <f t="shared" si="208"/>
        <v>42326.685428240744</v>
      </c>
      <c r="T1906" s="12">
        <f t="shared" si="209"/>
        <v>42371.685428240744</v>
      </c>
      <c r="U1906" s="14" t="str">
        <f t="shared" si="210"/>
        <v>Nov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05"/>
        <v>0.16800000000000001</v>
      </c>
      <c r="P1907">
        <f t="shared" si="211"/>
        <v>6250</v>
      </c>
      <c r="Q1907" t="str">
        <f t="shared" si="206"/>
        <v>technology</v>
      </c>
      <c r="R1907" t="str">
        <f t="shared" si="207"/>
        <v>gadgets</v>
      </c>
      <c r="S1907" s="12">
        <f t="shared" si="208"/>
        <v>41859.925856481481</v>
      </c>
      <c r="T1907" s="12">
        <f t="shared" si="209"/>
        <v>41889.925856481481</v>
      </c>
      <c r="U1907" s="14" t="str">
        <f t="shared" si="210"/>
        <v>Aug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05"/>
        <v>42.76</v>
      </c>
      <c r="P1908">
        <f t="shared" si="211"/>
        <v>505.05050505050502</v>
      </c>
      <c r="Q1908" t="str">
        <f t="shared" si="206"/>
        <v>technology</v>
      </c>
      <c r="R1908" t="str">
        <f t="shared" si="207"/>
        <v>gadgets</v>
      </c>
      <c r="S1908" s="12">
        <f t="shared" si="208"/>
        <v>42514.671099537038</v>
      </c>
      <c r="T1908" s="12">
        <f t="shared" si="209"/>
        <v>42544.671099537038</v>
      </c>
      <c r="U1908" s="14" t="str">
        <f t="shared" si="210"/>
        <v>May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05"/>
        <v>0.28333333333333333</v>
      </c>
      <c r="P1909">
        <f t="shared" si="211"/>
        <v>7500</v>
      </c>
      <c r="Q1909" t="str">
        <f t="shared" si="206"/>
        <v>technology</v>
      </c>
      <c r="R1909" t="str">
        <f t="shared" si="207"/>
        <v>gadgets</v>
      </c>
      <c r="S1909" s="12">
        <f t="shared" si="208"/>
        <v>41767.587094907409</v>
      </c>
      <c r="T1909" s="12">
        <f t="shared" si="209"/>
        <v>41782.587094907409</v>
      </c>
      <c r="U1909" s="14" t="str">
        <f t="shared" si="210"/>
        <v>May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05"/>
        <v>1.7319999999999998</v>
      </c>
      <c r="P1910">
        <f t="shared" si="211"/>
        <v>6250</v>
      </c>
      <c r="Q1910" t="str">
        <f t="shared" si="206"/>
        <v>technology</v>
      </c>
      <c r="R1910" t="str">
        <f t="shared" si="207"/>
        <v>gadgets</v>
      </c>
      <c r="S1910" s="12">
        <f t="shared" si="208"/>
        <v>42703.917824074073</v>
      </c>
      <c r="T1910" s="12">
        <f t="shared" si="209"/>
        <v>42733.917824074073</v>
      </c>
      <c r="U1910" s="14" t="str">
        <f t="shared" si="210"/>
        <v>Nov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05"/>
        <v>14.111428571428572</v>
      </c>
      <c r="P1911">
        <f t="shared" si="211"/>
        <v>921.0526315789474</v>
      </c>
      <c r="Q1911" t="str">
        <f t="shared" si="206"/>
        <v>technology</v>
      </c>
      <c r="R1911" t="str">
        <f t="shared" si="207"/>
        <v>gadgets</v>
      </c>
      <c r="S1911" s="12">
        <f t="shared" si="208"/>
        <v>41905.429155092592</v>
      </c>
      <c r="T1911" s="12">
        <f t="shared" si="209"/>
        <v>41935.429155092592</v>
      </c>
      <c r="U1911" s="14" t="str">
        <f t="shared" si="210"/>
        <v>Sep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05"/>
        <v>39.395294117647055</v>
      </c>
      <c r="P1912">
        <f t="shared" si="211"/>
        <v>298.24561403508773</v>
      </c>
      <c r="Q1912" t="str">
        <f t="shared" si="206"/>
        <v>technology</v>
      </c>
      <c r="R1912" t="str">
        <f t="shared" si="207"/>
        <v>gadgets</v>
      </c>
      <c r="S1912" s="12">
        <f t="shared" si="208"/>
        <v>42264.963159722218</v>
      </c>
      <c r="T1912" s="12">
        <f t="shared" si="209"/>
        <v>42308.947916666672</v>
      </c>
      <c r="U1912" s="14" t="str">
        <f t="shared" si="210"/>
        <v>Sep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05"/>
        <v>2.3529411764705882E-2</v>
      </c>
      <c r="P1913">
        <f t="shared" si="211"/>
        <v>42500</v>
      </c>
      <c r="Q1913" t="str">
        <f t="shared" si="206"/>
        <v>technology</v>
      </c>
      <c r="R1913" t="str">
        <f t="shared" si="207"/>
        <v>gadgets</v>
      </c>
      <c r="S1913" s="12">
        <f t="shared" si="208"/>
        <v>41830.033958333333</v>
      </c>
      <c r="T1913" s="12">
        <f t="shared" si="209"/>
        <v>41860.033958333333</v>
      </c>
      <c r="U1913" s="14" t="str">
        <f t="shared" si="210"/>
        <v>Jul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05"/>
        <v>59.3</v>
      </c>
      <c r="P1914">
        <f t="shared" si="211"/>
        <v>119.04761904761905</v>
      </c>
      <c r="Q1914" t="str">
        <f t="shared" si="206"/>
        <v>technology</v>
      </c>
      <c r="R1914" t="str">
        <f t="shared" si="207"/>
        <v>gadgets</v>
      </c>
      <c r="S1914" s="12">
        <f t="shared" si="208"/>
        <v>42129.226388888885</v>
      </c>
      <c r="T1914" s="12">
        <f t="shared" si="209"/>
        <v>42159.226388888885</v>
      </c>
      <c r="U1914" s="14" t="str">
        <f t="shared" si="210"/>
        <v>May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05"/>
        <v>1.3270833333333334</v>
      </c>
      <c r="P1915">
        <f t="shared" si="211"/>
        <v>1846.1538461538462</v>
      </c>
      <c r="Q1915" t="str">
        <f t="shared" si="206"/>
        <v>technology</v>
      </c>
      <c r="R1915" t="str">
        <f t="shared" si="207"/>
        <v>gadgets</v>
      </c>
      <c r="S1915" s="12">
        <f t="shared" si="208"/>
        <v>41890.511319444442</v>
      </c>
      <c r="T1915" s="12">
        <f t="shared" si="209"/>
        <v>41920.511319444442</v>
      </c>
      <c r="U1915" s="14" t="str">
        <f t="shared" si="210"/>
        <v>Sep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05"/>
        <v>9.0090090090090094</v>
      </c>
      <c r="P1916">
        <f t="shared" si="211"/>
        <v>333</v>
      </c>
      <c r="Q1916" t="str">
        <f t="shared" si="206"/>
        <v>technology</v>
      </c>
      <c r="R1916" t="str">
        <f t="shared" si="207"/>
        <v>gadgets</v>
      </c>
      <c r="S1916" s="12">
        <f t="shared" si="208"/>
        <v>41929.174456018518</v>
      </c>
      <c r="T1916" s="12">
        <f t="shared" si="209"/>
        <v>41944.165972222225</v>
      </c>
      <c r="U1916" s="14" t="str">
        <f t="shared" si="210"/>
        <v>Oct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05"/>
        <v>1.6</v>
      </c>
      <c r="P1917">
        <f t="shared" si="211"/>
        <v>125</v>
      </c>
      <c r="Q1917" t="str">
        <f t="shared" si="206"/>
        <v>technology</v>
      </c>
      <c r="R1917" t="str">
        <f t="shared" si="207"/>
        <v>gadgets</v>
      </c>
      <c r="S1917" s="12">
        <f t="shared" si="208"/>
        <v>41864.04886574074</v>
      </c>
      <c r="T1917" s="12">
        <f t="shared" si="209"/>
        <v>41884.04886574074</v>
      </c>
      <c r="U1917" s="14" t="str">
        <f t="shared" si="210"/>
        <v>Aug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05"/>
        <v>0.51</v>
      </c>
      <c r="P1918">
        <f t="shared" si="211"/>
        <v>3333.3333333333335</v>
      </c>
      <c r="Q1918" t="str">
        <f t="shared" si="206"/>
        <v>technology</v>
      </c>
      <c r="R1918" t="str">
        <f t="shared" si="207"/>
        <v>gadgets</v>
      </c>
      <c r="S1918" s="12">
        <f t="shared" si="208"/>
        <v>42656.717303240745</v>
      </c>
      <c r="T1918" s="12">
        <f t="shared" si="209"/>
        <v>42681.758969907409</v>
      </c>
      <c r="U1918" s="14" t="str">
        <f t="shared" si="210"/>
        <v>Oct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05"/>
        <v>52.570512820512818</v>
      </c>
      <c r="P1919">
        <f t="shared" si="211"/>
        <v>5571.4285714285716</v>
      </c>
      <c r="Q1919" t="str">
        <f t="shared" si="206"/>
        <v>technology</v>
      </c>
      <c r="R1919" t="str">
        <f t="shared" si="207"/>
        <v>gadgets</v>
      </c>
      <c r="S1919" s="12">
        <f t="shared" si="208"/>
        <v>42746.270057870366</v>
      </c>
      <c r="T1919" s="12">
        <f t="shared" si="209"/>
        <v>42776.270057870366</v>
      </c>
      <c r="U1919" s="14" t="str">
        <f t="shared" si="210"/>
        <v>Jan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05"/>
        <v>1.04</v>
      </c>
      <c r="P1920">
        <f t="shared" si="211"/>
        <v>2777.7777777777778</v>
      </c>
      <c r="Q1920" t="str">
        <f t="shared" si="206"/>
        <v>technology</v>
      </c>
      <c r="R1920" t="str">
        <f t="shared" si="207"/>
        <v>gadgets</v>
      </c>
      <c r="S1920" s="12">
        <f t="shared" si="208"/>
        <v>41828.789942129632</v>
      </c>
      <c r="T1920" s="12">
        <f t="shared" si="209"/>
        <v>41863.789942129632</v>
      </c>
      <c r="U1920" s="14" t="str">
        <f t="shared" si="210"/>
        <v>Jul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05"/>
        <v>47.4</v>
      </c>
      <c r="P1921">
        <f t="shared" si="211"/>
        <v>62.5</v>
      </c>
      <c r="Q1921" t="str">
        <f t="shared" si="206"/>
        <v>technology</v>
      </c>
      <c r="R1921" t="str">
        <f t="shared" si="207"/>
        <v>gadgets</v>
      </c>
      <c r="S1921" s="12">
        <f t="shared" si="208"/>
        <v>42113.875567129624</v>
      </c>
      <c r="T1921" s="12">
        <f t="shared" si="209"/>
        <v>42143.875567129624</v>
      </c>
      <c r="U1921" s="14" t="str">
        <f t="shared" si="210"/>
        <v>Apr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05"/>
        <v>43.03</v>
      </c>
      <c r="P1922">
        <f t="shared" si="211"/>
        <v>95.238095238095241</v>
      </c>
      <c r="Q1922" t="str">
        <f t="shared" si="206"/>
        <v>technology</v>
      </c>
      <c r="R1922" t="str">
        <f t="shared" si="207"/>
        <v>gadgets</v>
      </c>
      <c r="S1922" s="12">
        <f t="shared" si="208"/>
        <v>42270.875706018516</v>
      </c>
      <c r="T1922" s="12">
        <f t="shared" si="209"/>
        <v>42298.958333333328</v>
      </c>
      <c r="U1922" s="14" t="str">
        <f t="shared" si="210"/>
        <v>Sep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12">E1923/D1923 * 100</f>
        <v>136.80000000000001</v>
      </c>
      <c r="P1923">
        <f t="shared" si="211"/>
        <v>39.473684210526315</v>
      </c>
      <c r="Q1923" t="str">
        <f t="shared" ref="Q1923:Q1986" si="213">LEFT(N1923,FIND("/",N1923) -1)</f>
        <v>music</v>
      </c>
      <c r="R1923" t="str">
        <f t="shared" ref="R1923:R1986" si="214">RIGHT(N1923,LEN(N1923)-FIND("/",N1923))</f>
        <v>indie rock</v>
      </c>
      <c r="S1923" s="12">
        <f t="shared" ref="S1923:U1986" si="215">(((J1923/60)/60)/24)+DATE(1970,1,1)</f>
        <v>41074.221562500003</v>
      </c>
      <c r="T1923" s="12">
        <f t="shared" ref="T1923:V1986" si="216">(((I1923/60)/60)/24)+DATE(1970,1,1)</f>
        <v>41104.221562500003</v>
      </c>
      <c r="U1923" s="14" t="str">
        <f t="shared" ref="U1923:U1986" si="217">TEXT(S1923, "mmm")</f>
        <v>Jun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12"/>
        <v>115.55</v>
      </c>
      <c r="P1924">
        <f t="shared" si="211"/>
        <v>31.25</v>
      </c>
      <c r="Q1924" t="str">
        <f t="shared" si="213"/>
        <v>music</v>
      </c>
      <c r="R1924" t="str">
        <f t="shared" si="214"/>
        <v>indie rock</v>
      </c>
      <c r="S1924" s="12">
        <f t="shared" si="215"/>
        <v>41590.255868055552</v>
      </c>
      <c r="T1924" s="12">
        <f t="shared" si="216"/>
        <v>41620.255868055552</v>
      </c>
      <c r="U1924" s="14" t="str">
        <f t="shared" si="217"/>
        <v>Nov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12"/>
        <v>240.79999999999998</v>
      </c>
      <c r="P1925">
        <f t="shared" si="211"/>
        <v>9.615384615384615</v>
      </c>
      <c r="Q1925" t="str">
        <f t="shared" si="213"/>
        <v>music</v>
      </c>
      <c r="R1925" t="str">
        <f t="shared" si="214"/>
        <v>indie rock</v>
      </c>
      <c r="S1925" s="12">
        <f t="shared" si="215"/>
        <v>40772.848749999997</v>
      </c>
      <c r="T1925" s="12">
        <f t="shared" si="216"/>
        <v>40813.207638888889</v>
      </c>
      <c r="U1925" s="14" t="str">
        <f t="shared" si="217"/>
        <v>Aug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12"/>
        <v>114.39999999999999</v>
      </c>
      <c r="P1926">
        <f t="shared" si="211"/>
        <v>90.909090909090907</v>
      </c>
      <c r="Q1926" t="str">
        <f t="shared" si="213"/>
        <v>music</v>
      </c>
      <c r="R1926" t="str">
        <f t="shared" si="214"/>
        <v>indie rock</v>
      </c>
      <c r="S1926" s="12">
        <f t="shared" si="215"/>
        <v>41626.761053240742</v>
      </c>
      <c r="T1926" s="12">
        <f t="shared" si="216"/>
        <v>41654.814583333333</v>
      </c>
      <c r="U1926" s="14" t="str">
        <f t="shared" si="217"/>
        <v>Dec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12"/>
        <v>110.33333333333333</v>
      </c>
      <c r="P1927">
        <f t="shared" si="211"/>
        <v>28.846153846153847</v>
      </c>
      <c r="Q1927" t="str">
        <f t="shared" si="213"/>
        <v>music</v>
      </c>
      <c r="R1927" t="str">
        <f t="shared" si="214"/>
        <v>indie rock</v>
      </c>
      <c r="S1927" s="12">
        <f t="shared" si="215"/>
        <v>41535.90148148148</v>
      </c>
      <c r="T1927" s="12">
        <f t="shared" si="216"/>
        <v>41558</v>
      </c>
      <c r="U1927" s="14" t="str">
        <f t="shared" si="217"/>
        <v>Sep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12"/>
        <v>195.37933333333334</v>
      </c>
      <c r="P1928">
        <f t="shared" si="211"/>
        <v>14.018691588785046</v>
      </c>
      <c r="Q1928" t="str">
        <f t="shared" si="213"/>
        <v>music</v>
      </c>
      <c r="R1928" t="str">
        <f t="shared" si="214"/>
        <v>indie rock</v>
      </c>
      <c r="S1928" s="12">
        <f t="shared" si="215"/>
        <v>40456.954351851848</v>
      </c>
      <c r="T1928" s="12">
        <f t="shared" si="216"/>
        <v>40484.018055555556</v>
      </c>
      <c r="U1928" s="14" t="str">
        <f t="shared" si="217"/>
        <v>Oct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12"/>
        <v>103.33333333333334</v>
      </c>
      <c r="P1929">
        <f t="shared" si="211"/>
        <v>54.545454545454547</v>
      </c>
      <c r="Q1929" t="str">
        <f t="shared" si="213"/>
        <v>music</v>
      </c>
      <c r="R1929" t="str">
        <f t="shared" si="214"/>
        <v>indie rock</v>
      </c>
      <c r="S1929" s="12">
        <f t="shared" si="215"/>
        <v>40960.861562500002</v>
      </c>
      <c r="T1929" s="12">
        <f t="shared" si="216"/>
        <v>40976.207638888889</v>
      </c>
      <c r="U1929" s="14" t="str">
        <f t="shared" si="217"/>
        <v>Feb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12"/>
        <v>103.1372549019608</v>
      </c>
      <c r="P1930">
        <f t="shared" si="211"/>
        <v>75</v>
      </c>
      <c r="Q1930" t="str">
        <f t="shared" si="213"/>
        <v>music</v>
      </c>
      <c r="R1930" t="str">
        <f t="shared" si="214"/>
        <v>indie rock</v>
      </c>
      <c r="S1930" s="12">
        <f t="shared" si="215"/>
        <v>41371.648078703707</v>
      </c>
      <c r="T1930" s="12">
        <f t="shared" si="216"/>
        <v>41401.648078703707</v>
      </c>
      <c r="U1930" s="14" t="str">
        <f t="shared" si="217"/>
        <v>Apr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12"/>
        <v>100.3125</v>
      </c>
      <c r="P1931">
        <f t="shared" si="211"/>
        <v>42.666666666666664</v>
      </c>
      <c r="Q1931" t="str">
        <f t="shared" si="213"/>
        <v>music</v>
      </c>
      <c r="R1931" t="str">
        <f t="shared" si="214"/>
        <v>indie rock</v>
      </c>
      <c r="S1931" s="12">
        <f t="shared" si="215"/>
        <v>40687.021597222221</v>
      </c>
      <c r="T1931" s="12">
        <f t="shared" si="216"/>
        <v>40729.021597222221</v>
      </c>
      <c r="U1931" s="14" t="str">
        <f t="shared" si="217"/>
        <v>May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12"/>
        <v>127</v>
      </c>
      <c r="P1932">
        <f t="shared" si="211"/>
        <v>38.46153846153846</v>
      </c>
      <c r="Q1932" t="str">
        <f t="shared" si="213"/>
        <v>music</v>
      </c>
      <c r="R1932" t="str">
        <f t="shared" si="214"/>
        <v>indie rock</v>
      </c>
      <c r="S1932" s="12">
        <f t="shared" si="215"/>
        <v>41402.558819444443</v>
      </c>
      <c r="T1932" s="12">
        <f t="shared" si="216"/>
        <v>41462.558819444443</v>
      </c>
      <c r="U1932" s="14" t="str">
        <f t="shared" si="217"/>
        <v>May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12"/>
        <v>120.601</v>
      </c>
      <c r="P1933">
        <f t="shared" si="211"/>
        <v>40</v>
      </c>
      <c r="Q1933" t="str">
        <f t="shared" si="213"/>
        <v>music</v>
      </c>
      <c r="R1933" t="str">
        <f t="shared" si="214"/>
        <v>indie rock</v>
      </c>
      <c r="S1933" s="12">
        <f t="shared" si="215"/>
        <v>41037.892465277779</v>
      </c>
      <c r="T1933" s="12">
        <f t="shared" si="216"/>
        <v>41051.145833333336</v>
      </c>
      <c r="U1933" s="14" t="str">
        <f t="shared" si="217"/>
        <v>May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12"/>
        <v>106.99047619047619</v>
      </c>
      <c r="P1934">
        <f t="shared" si="211"/>
        <v>65.625</v>
      </c>
      <c r="Q1934" t="str">
        <f t="shared" si="213"/>
        <v>music</v>
      </c>
      <c r="R1934" t="str">
        <f t="shared" si="214"/>
        <v>indie rock</v>
      </c>
      <c r="S1934" s="12">
        <f t="shared" si="215"/>
        <v>40911.809872685182</v>
      </c>
      <c r="T1934" s="12">
        <f t="shared" si="216"/>
        <v>40932.809872685182</v>
      </c>
      <c r="U1934" s="14" t="str">
        <f t="shared" si="217"/>
        <v>Jan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12"/>
        <v>172.43333333333334</v>
      </c>
      <c r="P1935">
        <f t="shared" si="211"/>
        <v>54.545454545454547</v>
      </c>
      <c r="Q1935" t="str">
        <f t="shared" si="213"/>
        <v>music</v>
      </c>
      <c r="R1935" t="str">
        <f t="shared" si="214"/>
        <v>indie rock</v>
      </c>
      <c r="S1935" s="12">
        <f t="shared" si="215"/>
        <v>41879.130868055552</v>
      </c>
      <c r="T1935" s="12">
        <f t="shared" si="216"/>
        <v>41909.130868055552</v>
      </c>
      <c r="U1935" s="14" t="str">
        <f t="shared" si="217"/>
        <v>Aug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12"/>
        <v>123.61999999999999</v>
      </c>
      <c r="P1936">
        <f t="shared" si="211"/>
        <v>64.935064935064929</v>
      </c>
      <c r="Q1936" t="str">
        <f t="shared" si="213"/>
        <v>music</v>
      </c>
      <c r="R1936" t="str">
        <f t="shared" si="214"/>
        <v>indie rock</v>
      </c>
      <c r="S1936" s="12">
        <f t="shared" si="215"/>
        <v>40865.867141203707</v>
      </c>
      <c r="T1936" s="12">
        <f t="shared" si="216"/>
        <v>40902.208333333336</v>
      </c>
      <c r="U1936" s="14" t="str">
        <f t="shared" si="217"/>
        <v>Nov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12"/>
        <v>108.4</v>
      </c>
      <c r="P1937">
        <f t="shared" si="211"/>
        <v>50</v>
      </c>
      <c r="Q1937" t="str">
        <f t="shared" si="213"/>
        <v>music</v>
      </c>
      <c r="R1937" t="str">
        <f t="shared" si="214"/>
        <v>indie rock</v>
      </c>
      <c r="S1937" s="12">
        <f t="shared" si="215"/>
        <v>41773.932534722226</v>
      </c>
      <c r="T1937" s="12">
        <f t="shared" si="216"/>
        <v>41811.207638888889</v>
      </c>
      <c r="U1937" s="14" t="str">
        <f t="shared" si="217"/>
        <v>May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12"/>
        <v>116.52013333333333</v>
      </c>
      <c r="P1938">
        <f t="shared" si="211"/>
        <v>51.724137931034484</v>
      </c>
      <c r="Q1938" t="str">
        <f t="shared" si="213"/>
        <v>music</v>
      </c>
      <c r="R1938" t="str">
        <f t="shared" si="214"/>
        <v>indie rock</v>
      </c>
      <c r="S1938" s="12">
        <f t="shared" si="215"/>
        <v>40852.889699074076</v>
      </c>
      <c r="T1938" s="12">
        <f t="shared" si="216"/>
        <v>40883.249305555553</v>
      </c>
      <c r="U1938" s="14" t="str">
        <f t="shared" si="217"/>
        <v>Nov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12"/>
        <v>187.245</v>
      </c>
      <c r="P1939">
        <f t="shared" si="211"/>
        <v>20.689655172413794</v>
      </c>
      <c r="Q1939" t="str">
        <f t="shared" si="213"/>
        <v>music</v>
      </c>
      <c r="R1939" t="str">
        <f t="shared" si="214"/>
        <v>indie rock</v>
      </c>
      <c r="S1939" s="12">
        <f t="shared" si="215"/>
        <v>41059.118993055556</v>
      </c>
      <c r="T1939" s="12">
        <f t="shared" si="216"/>
        <v>41075.165972222225</v>
      </c>
      <c r="U1939" s="14" t="str">
        <f t="shared" si="217"/>
        <v>May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12"/>
        <v>115.93333333333334</v>
      </c>
      <c r="P1940">
        <f t="shared" si="211"/>
        <v>131.57894736842104</v>
      </c>
      <c r="Q1940" t="str">
        <f t="shared" si="213"/>
        <v>music</v>
      </c>
      <c r="R1940" t="str">
        <f t="shared" si="214"/>
        <v>indie rock</v>
      </c>
      <c r="S1940" s="12">
        <f t="shared" si="215"/>
        <v>41426.259618055556</v>
      </c>
      <c r="T1940" s="12">
        <f t="shared" si="216"/>
        <v>41457.208333333336</v>
      </c>
      <c r="U1940" s="14" t="str">
        <f t="shared" si="217"/>
        <v>Jun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12"/>
        <v>110.7</v>
      </c>
      <c r="P1941">
        <f t="shared" si="211"/>
        <v>104.16666666666667</v>
      </c>
      <c r="Q1941" t="str">
        <f t="shared" si="213"/>
        <v>music</v>
      </c>
      <c r="R1941" t="str">
        <f t="shared" si="214"/>
        <v>indie rock</v>
      </c>
      <c r="S1941" s="12">
        <f t="shared" si="215"/>
        <v>41313.985046296293</v>
      </c>
      <c r="T1941" s="12">
        <f t="shared" si="216"/>
        <v>41343.943379629629</v>
      </c>
      <c r="U1941" s="14" t="str">
        <f t="shared" si="217"/>
        <v>Feb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12"/>
        <v>170.92307692307693</v>
      </c>
      <c r="P1942">
        <f t="shared" si="211"/>
        <v>20.967741935483872</v>
      </c>
      <c r="Q1942" t="str">
        <f t="shared" si="213"/>
        <v>music</v>
      </c>
      <c r="R1942" t="str">
        <f t="shared" si="214"/>
        <v>indie rock</v>
      </c>
      <c r="S1942" s="12">
        <f t="shared" si="215"/>
        <v>40670.507326388892</v>
      </c>
      <c r="T1942" s="12">
        <f t="shared" si="216"/>
        <v>40709.165972222225</v>
      </c>
      <c r="U1942" s="14" t="str">
        <f t="shared" si="217"/>
        <v>May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12"/>
        <v>126.11835600000001</v>
      </c>
      <c r="P1943">
        <f t="shared" si="211"/>
        <v>51.198033995494576</v>
      </c>
      <c r="Q1943" t="str">
        <f t="shared" si="213"/>
        <v>technology</v>
      </c>
      <c r="R1943" t="str">
        <f t="shared" si="214"/>
        <v>hardware</v>
      </c>
      <c r="S1943" s="12">
        <f t="shared" si="215"/>
        <v>41744.290868055556</v>
      </c>
      <c r="T1943" s="12">
        <f t="shared" si="216"/>
        <v>41774.290868055556</v>
      </c>
      <c r="U1943" s="14" t="str">
        <f t="shared" si="217"/>
        <v>Apr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12"/>
        <v>138.44033333333334</v>
      </c>
      <c r="P1944">
        <f t="shared" si="211"/>
        <v>63.157894736842103</v>
      </c>
      <c r="Q1944" t="str">
        <f t="shared" si="213"/>
        <v>technology</v>
      </c>
      <c r="R1944" t="str">
        <f t="shared" si="214"/>
        <v>hardware</v>
      </c>
      <c r="S1944" s="12">
        <f t="shared" si="215"/>
        <v>40638.828009259261</v>
      </c>
      <c r="T1944" s="12">
        <f t="shared" si="216"/>
        <v>40728.828009259261</v>
      </c>
      <c r="U1944" s="14" t="str">
        <f t="shared" si="217"/>
        <v>Apr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12"/>
        <v>1705.2499999999998</v>
      </c>
      <c r="P1945">
        <f t="shared" si="211"/>
        <v>4.0355125100887816</v>
      </c>
      <c r="Q1945" t="str">
        <f t="shared" si="213"/>
        <v>technology</v>
      </c>
      <c r="R1945" t="str">
        <f t="shared" si="214"/>
        <v>hardware</v>
      </c>
      <c r="S1945" s="12">
        <f t="shared" si="215"/>
        <v>42548.269861111112</v>
      </c>
      <c r="T1945" s="12">
        <f t="shared" si="216"/>
        <v>42593.269861111112</v>
      </c>
      <c r="U1945" s="14" t="str">
        <f t="shared" si="217"/>
        <v>Jun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12"/>
        <v>788.05550000000005</v>
      </c>
      <c r="P1946">
        <f t="shared" si="211"/>
        <v>22.358859698155396</v>
      </c>
      <c r="Q1946" t="str">
        <f t="shared" si="213"/>
        <v>technology</v>
      </c>
      <c r="R1946" t="str">
        <f t="shared" si="214"/>
        <v>hardware</v>
      </c>
      <c r="S1946" s="12">
        <f t="shared" si="215"/>
        <v>41730.584374999999</v>
      </c>
      <c r="T1946" s="12">
        <f t="shared" si="216"/>
        <v>41760.584374999999</v>
      </c>
      <c r="U1946" s="14" t="str">
        <f t="shared" si="217"/>
        <v>Apr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12"/>
        <v>348.01799999999997</v>
      </c>
      <c r="P1947">
        <f t="shared" si="211"/>
        <v>147.05882352941177</v>
      </c>
      <c r="Q1947" t="str">
        <f t="shared" si="213"/>
        <v>technology</v>
      </c>
      <c r="R1947" t="str">
        <f t="shared" si="214"/>
        <v>hardware</v>
      </c>
      <c r="S1947" s="12">
        <f t="shared" si="215"/>
        <v>42157.251828703709</v>
      </c>
      <c r="T1947" s="12">
        <f t="shared" si="216"/>
        <v>42197.251828703709</v>
      </c>
      <c r="U1947" s="14" t="str">
        <f t="shared" si="217"/>
        <v>Jun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12"/>
        <v>149.74666666666667</v>
      </c>
      <c r="P1948">
        <f t="shared" si="211"/>
        <v>107.14285714285714</v>
      </c>
      <c r="Q1948" t="str">
        <f t="shared" si="213"/>
        <v>technology</v>
      </c>
      <c r="R1948" t="str">
        <f t="shared" si="214"/>
        <v>hardware</v>
      </c>
      <c r="S1948" s="12">
        <f t="shared" si="215"/>
        <v>41689.150011574071</v>
      </c>
      <c r="T1948" s="12">
        <f t="shared" si="216"/>
        <v>41749.108344907407</v>
      </c>
      <c r="U1948" s="14" t="str">
        <f t="shared" si="217"/>
        <v>Feb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12"/>
        <v>100.63375000000001</v>
      </c>
      <c r="P1949">
        <f t="shared" si="211"/>
        <v>34.782608695652172</v>
      </c>
      <c r="Q1949" t="str">
        <f t="shared" si="213"/>
        <v>technology</v>
      </c>
      <c r="R1949" t="str">
        <f t="shared" si="214"/>
        <v>hardware</v>
      </c>
      <c r="S1949" s="12">
        <f t="shared" si="215"/>
        <v>40102.918055555558</v>
      </c>
      <c r="T1949" s="12">
        <f t="shared" si="216"/>
        <v>40140.249305555553</v>
      </c>
      <c r="U1949" s="14" t="str">
        <f t="shared" si="217"/>
        <v>Oct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12"/>
        <v>800.21100000000001</v>
      </c>
      <c r="P1950">
        <f t="shared" si="211"/>
        <v>23.557126030624264</v>
      </c>
      <c r="Q1950" t="str">
        <f t="shared" si="213"/>
        <v>technology</v>
      </c>
      <c r="R1950" t="str">
        <f t="shared" si="214"/>
        <v>hardware</v>
      </c>
      <c r="S1950" s="12">
        <f t="shared" si="215"/>
        <v>42473.604270833333</v>
      </c>
      <c r="T1950" s="12">
        <f t="shared" si="216"/>
        <v>42527.709722222222</v>
      </c>
      <c r="U1950" s="14" t="str">
        <f t="shared" si="217"/>
        <v>Apr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12"/>
        <v>106.00260000000002</v>
      </c>
      <c r="P1951">
        <f t="shared" si="211"/>
        <v>53.022269353128316</v>
      </c>
      <c r="Q1951" t="str">
        <f t="shared" si="213"/>
        <v>technology</v>
      </c>
      <c r="R1951" t="str">
        <f t="shared" si="214"/>
        <v>hardware</v>
      </c>
      <c r="S1951" s="12">
        <f t="shared" si="215"/>
        <v>41800.423043981478</v>
      </c>
      <c r="T1951" s="12">
        <f t="shared" si="216"/>
        <v>41830.423043981478</v>
      </c>
      <c r="U1951" s="14" t="str">
        <f t="shared" si="217"/>
        <v>Jun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12"/>
        <v>200.51866666666669</v>
      </c>
      <c r="P1952">
        <f t="shared" si="211"/>
        <v>25.586353944562898</v>
      </c>
      <c r="Q1952" t="str">
        <f t="shared" si="213"/>
        <v>technology</v>
      </c>
      <c r="R1952" t="str">
        <f t="shared" si="214"/>
        <v>hardware</v>
      </c>
      <c r="S1952" s="12">
        <f t="shared" si="215"/>
        <v>40624.181400462963</v>
      </c>
      <c r="T1952" s="12">
        <f t="shared" si="216"/>
        <v>40655.181400462963</v>
      </c>
      <c r="U1952" s="14" t="str">
        <f t="shared" si="217"/>
        <v>Mar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12"/>
        <v>212.44399999999999</v>
      </c>
      <c r="P1953">
        <f t="shared" si="211"/>
        <v>59.952038369304553</v>
      </c>
      <c r="Q1953" t="str">
        <f t="shared" si="213"/>
        <v>technology</v>
      </c>
      <c r="R1953" t="str">
        <f t="shared" si="214"/>
        <v>hardware</v>
      </c>
      <c r="S1953" s="12">
        <f t="shared" si="215"/>
        <v>42651.420567129629</v>
      </c>
      <c r="T1953" s="12">
        <f t="shared" si="216"/>
        <v>42681.462233796294</v>
      </c>
      <c r="U1953" s="14" t="str">
        <f t="shared" si="217"/>
        <v>Oct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12"/>
        <v>198.47237142857145</v>
      </c>
      <c r="P1954">
        <f t="shared" si="211"/>
        <v>51.319648093841643</v>
      </c>
      <c r="Q1954" t="str">
        <f t="shared" si="213"/>
        <v>technology</v>
      </c>
      <c r="R1954" t="str">
        <f t="shared" si="214"/>
        <v>hardware</v>
      </c>
      <c r="S1954" s="12">
        <f t="shared" si="215"/>
        <v>41526.60665509259</v>
      </c>
      <c r="T1954" s="12">
        <f t="shared" si="216"/>
        <v>41563.60665509259</v>
      </c>
      <c r="U1954" s="14" t="str">
        <f t="shared" si="217"/>
        <v>Sep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12"/>
        <v>225.94666666666666</v>
      </c>
      <c r="P1955">
        <f t="shared" si="211"/>
        <v>102.04081632653062</v>
      </c>
      <c r="Q1955" t="str">
        <f t="shared" si="213"/>
        <v>technology</v>
      </c>
      <c r="R1955" t="str">
        <f t="shared" si="214"/>
        <v>hardware</v>
      </c>
      <c r="S1955" s="12">
        <f t="shared" si="215"/>
        <v>40941.199826388889</v>
      </c>
      <c r="T1955" s="12">
        <f t="shared" si="216"/>
        <v>40970.125</v>
      </c>
      <c r="U1955" s="14" t="str">
        <f t="shared" si="217"/>
        <v>Feb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12"/>
        <v>698.94800000000009</v>
      </c>
      <c r="P1956">
        <f t="shared" si="211"/>
        <v>120.48192771084338</v>
      </c>
      <c r="Q1956" t="str">
        <f t="shared" si="213"/>
        <v>technology</v>
      </c>
      <c r="R1956" t="str">
        <f t="shared" si="214"/>
        <v>hardware</v>
      </c>
      <c r="S1956" s="12">
        <f t="shared" si="215"/>
        <v>42394.580740740741</v>
      </c>
      <c r="T1956" s="12">
        <f t="shared" si="216"/>
        <v>42441.208333333328</v>
      </c>
      <c r="U1956" s="14" t="str">
        <f t="shared" si="217"/>
        <v>Jan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12"/>
        <v>398.59528571428569</v>
      </c>
      <c r="P1957">
        <f t="shared" si="211"/>
        <v>144.82758620689654</v>
      </c>
      <c r="Q1957" t="str">
        <f t="shared" si="213"/>
        <v>technology</v>
      </c>
      <c r="R1957" t="str">
        <f t="shared" si="214"/>
        <v>hardware</v>
      </c>
      <c r="S1957" s="12">
        <f t="shared" si="215"/>
        <v>41020.271770833337</v>
      </c>
      <c r="T1957" s="12">
        <f t="shared" si="216"/>
        <v>41052.791666666664</v>
      </c>
      <c r="U1957" s="14" t="str">
        <f t="shared" si="217"/>
        <v>Apr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12"/>
        <v>294.0333333333333</v>
      </c>
      <c r="P1958">
        <f t="shared" si="211"/>
        <v>164.38356164383561</v>
      </c>
      <c r="Q1958" t="str">
        <f t="shared" si="213"/>
        <v>technology</v>
      </c>
      <c r="R1958" t="str">
        <f t="shared" si="214"/>
        <v>hardware</v>
      </c>
      <c r="S1958" s="12">
        <f t="shared" si="215"/>
        <v>42067.923668981486</v>
      </c>
      <c r="T1958" s="12">
        <f t="shared" si="216"/>
        <v>42112.882002314815</v>
      </c>
      <c r="U1958" s="14" t="str">
        <f t="shared" si="217"/>
        <v>Mar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12"/>
        <v>167.50470000000001</v>
      </c>
      <c r="P1959">
        <f t="shared" si="211"/>
        <v>45.454545454545453</v>
      </c>
      <c r="Q1959" t="str">
        <f t="shared" si="213"/>
        <v>technology</v>
      </c>
      <c r="R1959" t="str">
        <f t="shared" si="214"/>
        <v>hardware</v>
      </c>
      <c r="S1959" s="12">
        <f t="shared" si="215"/>
        <v>41179.098530092589</v>
      </c>
      <c r="T1959" s="12">
        <f t="shared" si="216"/>
        <v>41209.098530092589</v>
      </c>
      <c r="U1959" s="14" t="str">
        <f t="shared" si="217"/>
        <v>Sep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12"/>
        <v>1435.5717142857143</v>
      </c>
      <c r="P1960">
        <f t="shared" ref="P1960:P2023" si="218">D1960 / L1960</f>
        <v>5.1622418879056049</v>
      </c>
      <c r="Q1960" t="str">
        <f t="shared" si="213"/>
        <v>technology</v>
      </c>
      <c r="R1960" t="str">
        <f t="shared" si="214"/>
        <v>hardware</v>
      </c>
      <c r="S1960" s="12">
        <f t="shared" si="215"/>
        <v>41326.987974537034</v>
      </c>
      <c r="T1960" s="12">
        <f t="shared" si="216"/>
        <v>41356.94630787037</v>
      </c>
      <c r="U1960" s="14" t="str">
        <f t="shared" si="217"/>
        <v>Feb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12"/>
        <v>156.73439999999999</v>
      </c>
      <c r="P1961">
        <f t="shared" si="218"/>
        <v>23.584905660377359</v>
      </c>
      <c r="Q1961" t="str">
        <f t="shared" si="213"/>
        <v>technology</v>
      </c>
      <c r="R1961" t="str">
        <f t="shared" si="214"/>
        <v>hardware</v>
      </c>
      <c r="S1961" s="12">
        <f t="shared" si="215"/>
        <v>41871.845601851855</v>
      </c>
      <c r="T1961" s="12">
        <f t="shared" si="216"/>
        <v>41913</v>
      </c>
      <c r="U1961" s="14" t="str">
        <f t="shared" si="217"/>
        <v>Aug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12"/>
        <v>117.90285714285716</v>
      </c>
      <c r="P1962">
        <f t="shared" si="218"/>
        <v>2121.212121212121</v>
      </c>
      <c r="Q1962" t="str">
        <f t="shared" si="213"/>
        <v>technology</v>
      </c>
      <c r="R1962" t="str">
        <f t="shared" si="214"/>
        <v>hardware</v>
      </c>
      <c r="S1962" s="12">
        <f t="shared" si="215"/>
        <v>41964.362743055557</v>
      </c>
      <c r="T1962" s="12">
        <f t="shared" si="216"/>
        <v>41994.362743055557</v>
      </c>
      <c r="U1962" s="14" t="str">
        <f t="shared" si="217"/>
        <v>Nov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12"/>
        <v>1105.3811999999998</v>
      </c>
      <c r="P1963">
        <f t="shared" si="218"/>
        <v>6.1236987140232699</v>
      </c>
      <c r="Q1963" t="str">
        <f t="shared" si="213"/>
        <v>technology</v>
      </c>
      <c r="R1963" t="str">
        <f t="shared" si="214"/>
        <v>hardware</v>
      </c>
      <c r="S1963" s="12">
        <f t="shared" si="215"/>
        <v>41148.194641203707</v>
      </c>
      <c r="T1963" s="12">
        <f t="shared" si="216"/>
        <v>41188.165972222225</v>
      </c>
      <c r="U1963" s="14" t="str">
        <f t="shared" si="217"/>
        <v>Aug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12"/>
        <v>192.92499999999998</v>
      </c>
      <c r="P1964">
        <f t="shared" si="218"/>
        <v>32.679738562091501</v>
      </c>
      <c r="Q1964" t="str">
        <f t="shared" si="213"/>
        <v>technology</v>
      </c>
      <c r="R1964" t="str">
        <f t="shared" si="214"/>
        <v>hardware</v>
      </c>
      <c r="S1964" s="12">
        <f t="shared" si="215"/>
        <v>41742.780509259261</v>
      </c>
      <c r="T1964" s="12">
        <f t="shared" si="216"/>
        <v>41772.780509259261</v>
      </c>
      <c r="U1964" s="14" t="str">
        <f t="shared" si="217"/>
        <v>Apr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12"/>
        <v>126.8842105263158</v>
      </c>
      <c r="P1965">
        <f t="shared" si="218"/>
        <v>92.682926829268297</v>
      </c>
      <c r="Q1965" t="str">
        <f t="shared" si="213"/>
        <v>technology</v>
      </c>
      <c r="R1965" t="str">
        <f t="shared" si="214"/>
        <v>hardware</v>
      </c>
      <c r="S1965" s="12">
        <f t="shared" si="215"/>
        <v>41863.429791666669</v>
      </c>
      <c r="T1965" s="12">
        <f t="shared" si="216"/>
        <v>41898.429791666669</v>
      </c>
      <c r="U1965" s="14" t="str">
        <f t="shared" si="217"/>
        <v>Aug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12"/>
        <v>259.57748878923763</v>
      </c>
      <c r="P1966">
        <f t="shared" si="218"/>
        <v>69.633099141295858</v>
      </c>
      <c r="Q1966" t="str">
        <f t="shared" si="213"/>
        <v>technology</v>
      </c>
      <c r="R1966" t="str">
        <f t="shared" si="214"/>
        <v>hardware</v>
      </c>
      <c r="S1966" s="12">
        <f t="shared" si="215"/>
        <v>42452.272824074069</v>
      </c>
      <c r="T1966" s="12">
        <f t="shared" si="216"/>
        <v>42482.272824074069</v>
      </c>
      <c r="U1966" s="14" t="str">
        <f t="shared" si="217"/>
        <v>Mar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12"/>
        <v>262.27999999999997</v>
      </c>
      <c r="P1967">
        <f t="shared" si="218"/>
        <v>48.543689320388353</v>
      </c>
      <c r="Q1967" t="str">
        <f t="shared" si="213"/>
        <v>technology</v>
      </c>
      <c r="R1967" t="str">
        <f t="shared" si="214"/>
        <v>hardware</v>
      </c>
      <c r="S1967" s="12">
        <f t="shared" si="215"/>
        <v>40898.089236111111</v>
      </c>
      <c r="T1967" s="12">
        <f t="shared" si="216"/>
        <v>40920.041666666664</v>
      </c>
      <c r="U1967" s="14" t="str">
        <f t="shared" si="217"/>
        <v>Dec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12"/>
        <v>206.74309000000002</v>
      </c>
      <c r="P1968">
        <f t="shared" si="218"/>
        <v>66.093853271645742</v>
      </c>
      <c r="Q1968" t="str">
        <f t="shared" si="213"/>
        <v>technology</v>
      </c>
      <c r="R1968" t="str">
        <f t="shared" si="214"/>
        <v>hardware</v>
      </c>
      <c r="S1968" s="12">
        <f t="shared" si="215"/>
        <v>41835.540486111109</v>
      </c>
      <c r="T1968" s="12">
        <f t="shared" si="216"/>
        <v>41865.540486111109</v>
      </c>
      <c r="U1968" s="14" t="str">
        <f t="shared" si="217"/>
        <v>Jul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12"/>
        <v>370.13</v>
      </c>
      <c r="P1969">
        <f t="shared" si="218"/>
        <v>49.382716049382715</v>
      </c>
      <c r="Q1969" t="str">
        <f t="shared" si="213"/>
        <v>technology</v>
      </c>
      <c r="R1969" t="str">
        <f t="shared" si="214"/>
        <v>hardware</v>
      </c>
      <c r="S1969" s="12">
        <f t="shared" si="215"/>
        <v>41730.663530092592</v>
      </c>
      <c r="T1969" s="12">
        <f t="shared" si="216"/>
        <v>41760.663530092592</v>
      </c>
      <c r="U1969" s="14" t="str">
        <f t="shared" si="217"/>
        <v>Apr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12"/>
        <v>284.96600000000001</v>
      </c>
      <c r="P1970">
        <f t="shared" si="218"/>
        <v>98.039215686274517</v>
      </c>
      <c r="Q1970" t="str">
        <f t="shared" si="213"/>
        <v>technology</v>
      </c>
      <c r="R1970" t="str">
        <f t="shared" si="214"/>
        <v>hardware</v>
      </c>
      <c r="S1970" s="12">
        <f t="shared" si="215"/>
        <v>42676.586979166663</v>
      </c>
      <c r="T1970" s="12">
        <f t="shared" si="216"/>
        <v>42707.628645833334</v>
      </c>
      <c r="U1970" s="14" t="str">
        <f t="shared" si="217"/>
        <v>Nov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12"/>
        <v>579.08000000000004</v>
      </c>
      <c r="P1971">
        <f t="shared" si="218"/>
        <v>10.598834128245892</v>
      </c>
      <c r="Q1971" t="str">
        <f t="shared" si="213"/>
        <v>technology</v>
      </c>
      <c r="R1971" t="str">
        <f t="shared" si="214"/>
        <v>hardware</v>
      </c>
      <c r="S1971" s="12">
        <f t="shared" si="215"/>
        <v>42557.792453703703</v>
      </c>
      <c r="T1971" s="12">
        <f t="shared" si="216"/>
        <v>42587.792453703703</v>
      </c>
      <c r="U1971" s="14" t="str">
        <f t="shared" si="217"/>
        <v>Jul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12"/>
        <v>1131.8</v>
      </c>
      <c r="P1972">
        <f t="shared" si="218"/>
        <v>7.132667617689016</v>
      </c>
      <c r="Q1972" t="str">
        <f t="shared" si="213"/>
        <v>technology</v>
      </c>
      <c r="R1972" t="str">
        <f t="shared" si="214"/>
        <v>hardware</v>
      </c>
      <c r="S1972" s="12">
        <f t="shared" si="215"/>
        <v>41324.193298611113</v>
      </c>
      <c r="T1972" s="12">
        <f t="shared" si="216"/>
        <v>41384.151631944449</v>
      </c>
      <c r="U1972" s="14" t="str">
        <f t="shared" si="217"/>
        <v>Feb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12"/>
        <v>263.02771750000005</v>
      </c>
      <c r="P1973">
        <f t="shared" si="218"/>
        <v>103.54646647683148</v>
      </c>
      <c r="Q1973" t="str">
        <f t="shared" si="213"/>
        <v>technology</v>
      </c>
      <c r="R1973" t="str">
        <f t="shared" si="214"/>
        <v>hardware</v>
      </c>
      <c r="S1973" s="12">
        <f t="shared" si="215"/>
        <v>41561.500706018516</v>
      </c>
      <c r="T1973" s="12">
        <f t="shared" si="216"/>
        <v>41593.166666666664</v>
      </c>
      <c r="U1973" s="14" t="str">
        <f t="shared" si="217"/>
        <v>Oct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12"/>
        <v>674.48</v>
      </c>
      <c r="P1974">
        <f t="shared" si="218"/>
        <v>10.504201680672269</v>
      </c>
      <c r="Q1974" t="str">
        <f t="shared" si="213"/>
        <v>technology</v>
      </c>
      <c r="R1974" t="str">
        <f t="shared" si="214"/>
        <v>hardware</v>
      </c>
      <c r="S1974" s="12">
        <f t="shared" si="215"/>
        <v>41201.012083333335</v>
      </c>
      <c r="T1974" s="12">
        <f t="shared" si="216"/>
        <v>41231.053749999999</v>
      </c>
      <c r="U1974" s="14" t="str">
        <f t="shared" si="217"/>
        <v>Oct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12"/>
        <v>256.83081313131316</v>
      </c>
      <c r="P1975">
        <f t="shared" si="218"/>
        <v>96.538274012676737</v>
      </c>
      <c r="Q1975" t="str">
        <f t="shared" si="213"/>
        <v>technology</v>
      </c>
      <c r="R1975" t="str">
        <f t="shared" si="214"/>
        <v>hardware</v>
      </c>
      <c r="S1975" s="12">
        <f t="shared" si="215"/>
        <v>42549.722962962958</v>
      </c>
      <c r="T1975" s="12">
        <f t="shared" si="216"/>
        <v>42588.291666666672</v>
      </c>
      <c r="U1975" s="14" t="str">
        <f t="shared" si="217"/>
        <v>Jun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12"/>
        <v>375.49599999999998</v>
      </c>
      <c r="P1976">
        <f t="shared" si="218"/>
        <v>49.75124378109453</v>
      </c>
      <c r="Q1976" t="str">
        <f t="shared" si="213"/>
        <v>technology</v>
      </c>
      <c r="R1976" t="str">
        <f t="shared" si="214"/>
        <v>hardware</v>
      </c>
      <c r="S1976" s="12">
        <f t="shared" si="215"/>
        <v>41445.334131944444</v>
      </c>
      <c r="T1976" s="12">
        <f t="shared" si="216"/>
        <v>41505.334131944444</v>
      </c>
      <c r="U1976" s="14" t="str">
        <f t="shared" si="217"/>
        <v>Jun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12"/>
        <v>208.70837499999996</v>
      </c>
      <c r="P1977">
        <f t="shared" si="218"/>
        <v>63.241106719367586</v>
      </c>
      <c r="Q1977" t="str">
        <f t="shared" si="213"/>
        <v>technology</v>
      </c>
      <c r="R1977" t="str">
        <f t="shared" si="214"/>
        <v>hardware</v>
      </c>
      <c r="S1977" s="12">
        <f t="shared" si="215"/>
        <v>41313.755219907405</v>
      </c>
      <c r="T1977" s="12">
        <f t="shared" si="216"/>
        <v>41343.755219907405</v>
      </c>
      <c r="U1977" s="14" t="str">
        <f t="shared" si="217"/>
        <v>Feb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12"/>
        <v>346.6</v>
      </c>
      <c r="P1978">
        <f t="shared" si="218"/>
        <v>8.456659619450317</v>
      </c>
      <c r="Q1978" t="str">
        <f t="shared" si="213"/>
        <v>technology</v>
      </c>
      <c r="R1978" t="str">
        <f t="shared" si="214"/>
        <v>hardware</v>
      </c>
      <c r="S1978" s="12">
        <f t="shared" si="215"/>
        <v>41438.899594907409</v>
      </c>
      <c r="T1978" s="12">
        <f t="shared" si="216"/>
        <v>41468.899594907409</v>
      </c>
      <c r="U1978" s="14" t="str">
        <f t="shared" si="217"/>
        <v>Jun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12"/>
        <v>402.33</v>
      </c>
      <c r="P1979">
        <f t="shared" si="218"/>
        <v>60.90133982947625</v>
      </c>
      <c r="Q1979" t="str">
        <f t="shared" si="213"/>
        <v>technology</v>
      </c>
      <c r="R1979" t="str">
        <f t="shared" si="214"/>
        <v>hardware</v>
      </c>
      <c r="S1979" s="12">
        <f t="shared" si="215"/>
        <v>42311.216898148152</v>
      </c>
      <c r="T1979" s="12">
        <f t="shared" si="216"/>
        <v>42357.332638888889</v>
      </c>
      <c r="U1979" s="14" t="str">
        <f t="shared" si="217"/>
        <v>Nov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12"/>
        <v>1026.8451399999999</v>
      </c>
      <c r="P1980">
        <f t="shared" si="218"/>
        <v>128.86597938144331</v>
      </c>
      <c r="Q1980" t="str">
        <f t="shared" si="213"/>
        <v>technology</v>
      </c>
      <c r="R1980" t="str">
        <f t="shared" si="214"/>
        <v>hardware</v>
      </c>
      <c r="S1980" s="12">
        <f t="shared" si="215"/>
        <v>41039.225601851853</v>
      </c>
      <c r="T1980" s="12">
        <f t="shared" si="216"/>
        <v>41072.291666666664</v>
      </c>
      <c r="U1980" s="14" t="str">
        <f t="shared" si="217"/>
        <v>May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12"/>
        <v>114.901155</v>
      </c>
      <c r="P1981">
        <f t="shared" si="218"/>
        <v>246.00246002460025</v>
      </c>
      <c r="Q1981" t="str">
        <f t="shared" si="213"/>
        <v>technology</v>
      </c>
      <c r="R1981" t="str">
        <f t="shared" si="214"/>
        <v>hardware</v>
      </c>
      <c r="S1981" s="12">
        <f t="shared" si="215"/>
        <v>42290.460023148145</v>
      </c>
      <c r="T1981" s="12">
        <f t="shared" si="216"/>
        <v>42327.207638888889</v>
      </c>
      <c r="U1981" s="14" t="str">
        <f t="shared" si="217"/>
        <v>Oct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12"/>
        <v>354.82402000000002</v>
      </c>
      <c r="P1982">
        <f t="shared" si="218"/>
        <v>25.70694087403599</v>
      </c>
      <c r="Q1982" t="str">
        <f t="shared" si="213"/>
        <v>technology</v>
      </c>
      <c r="R1982" t="str">
        <f t="shared" si="214"/>
        <v>hardware</v>
      </c>
      <c r="S1982" s="12">
        <f t="shared" si="215"/>
        <v>42423.542384259257</v>
      </c>
      <c r="T1982" s="12">
        <f t="shared" si="216"/>
        <v>42463.500717592593</v>
      </c>
      <c r="U1982" s="14" t="str">
        <f t="shared" si="217"/>
        <v>Feb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12"/>
        <v>5.08</v>
      </c>
      <c r="P1983">
        <f t="shared" si="218"/>
        <v>625</v>
      </c>
      <c r="Q1983" t="str">
        <f t="shared" si="213"/>
        <v>photography</v>
      </c>
      <c r="R1983" t="str">
        <f t="shared" si="214"/>
        <v>people</v>
      </c>
      <c r="S1983" s="12">
        <f t="shared" si="215"/>
        <v>41799.725289351853</v>
      </c>
      <c r="T1983" s="12">
        <f t="shared" si="216"/>
        <v>41829.725289351853</v>
      </c>
      <c r="U1983" s="14" t="str">
        <f t="shared" si="217"/>
        <v>Jun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12"/>
        <v>0</v>
      </c>
      <c r="P1984" t="e">
        <f t="shared" si="218"/>
        <v>#DIV/0!</v>
      </c>
      <c r="Q1984" t="str">
        <f t="shared" si="213"/>
        <v>photography</v>
      </c>
      <c r="R1984" t="str">
        <f t="shared" si="214"/>
        <v>people</v>
      </c>
      <c r="S1984" s="12">
        <f t="shared" si="215"/>
        <v>42678.586655092593</v>
      </c>
      <c r="T1984" s="12">
        <f t="shared" si="216"/>
        <v>42708.628321759257</v>
      </c>
      <c r="U1984" s="14" t="str">
        <f t="shared" si="217"/>
        <v>Nov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12"/>
        <v>4.3</v>
      </c>
      <c r="P1985">
        <f t="shared" si="218"/>
        <v>2062.5</v>
      </c>
      <c r="Q1985" t="str">
        <f t="shared" si="213"/>
        <v>photography</v>
      </c>
      <c r="R1985" t="str">
        <f t="shared" si="214"/>
        <v>people</v>
      </c>
      <c r="S1985" s="12">
        <f t="shared" si="215"/>
        <v>42593.011782407411</v>
      </c>
      <c r="T1985" s="12">
        <f t="shared" si="216"/>
        <v>42615.291666666672</v>
      </c>
      <c r="U1985" s="14" t="str">
        <f t="shared" si="217"/>
        <v>Aug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12"/>
        <v>21.146666666666665</v>
      </c>
      <c r="P1986">
        <f t="shared" si="218"/>
        <v>2142.8571428571427</v>
      </c>
      <c r="Q1986" t="str">
        <f t="shared" si="213"/>
        <v>photography</v>
      </c>
      <c r="R1986" t="str">
        <f t="shared" si="214"/>
        <v>people</v>
      </c>
      <c r="S1986" s="12">
        <f t="shared" si="215"/>
        <v>41913.790289351848</v>
      </c>
      <c r="T1986" s="12">
        <f t="shared" si="216"/>
        <v>41973.831956018519</v>
      </c>
      <c r="U1986" s="14" t="str">
        <f t="shared" si="217"/>
        <v>Oct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19">E1987/D1987 * 100</f>
        <v>3.1875</v>
      </c>
      <c r="P1987">
        <f t="shared" si="218"/>
        <v>400</v>
      </c>
      <c r="Q1987" t="str">
        <f t="shared" ref="Q1987:Q2050" si="220">LEFT(N1987,FIND("/",N1987) -1)</f>
        <v>photography</v>
      </c>
      <c r="R1987" t="str">
        <f t="shared" ref="R1987:R2050" si="221">RIGHT(N1987,LEN(N1987)-FIND("/",N1987))</f>
        <v>people</v>
      </c>
      <c r="S1987" s="12">
        <f t="shared" ref="S1987:U2050" si="222">(((J1987/60)/60)/24)+DATE(1970,1,1)</f>
        <v>42555.698738425926</v>
      </c>
      <c r="T1987" s="12">
        <f t="shared" ref="T1987:V2050" si="223">(((I1987/60)/60)/24)+DATE(1970,1,1)</f>
        <v>42584.958333333328</v>
      </c>
      <c r="U1987" s="14" t="str">
        <f t="shared" ref="U1987:U2050" si="224">TEXT(S1987, "mmm")</f>
        <v>Jul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19"/>
        <v>0.05</v>
      </c>
      <c r="P1988">
        <f t="shared" si="218"/>
        <v>2000</v>
      </c>
      <c r="Q1988" t="str">
        <f t="shared" si="220"/>
        <v>photography</v>
      </c>
      <c r="R1988" t="str">
        <f t="shared" si="221"/>
        <v>people</v>
      </c>
      <c r="S1988" s="12">
        <f t="shared" si="222"/>
        <v>42413.433831018512</v>
      </c>
      <c r="T1988" s="12">
        <f t="shared" si="223"/>
        <v>42443.392164351855</v>
      </c>
      <c r="U1988" s="14" t="str">
        <f t="shared" si="224"/>
        <v>Feb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19"/>
        <v>42.472727272727276</v>
      </c>
      <c r="P1989">
        <f t="shared" si="218"/>
        <v>196.42857142857142</v>
      </c>
      <c r="Q1989" t="str">
        <f t="shared" si="220"/>
        <v>photography</v>
      </c>
      <c r="R1989" t="str">
        <f t="shared" si="221"/>
        <v>people</v>
      </c>
      <c r="S1989" s="12">
        <f t="shared" si="222"/>
        <v>42034.639768518522</v>
      </c>
      <c r="T1989" s="12">
        <f t="shared" si="223"/>
        <v>42064.639768518522</v>
      </c>
      <c r="U1989" s="14" t="str">
        <f t="shared" si="224"/>
        <v>Jan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19"/>
        <v>0.41666666666666669</v>
      </c>
      <c r="P1990">
        <f t="shared" si="218"/>
        <v>6000</v>
      </c>
      <c r="Q1990" t="str">
        <f t="shared" si="220"/>
        <v>photography</v>
      </c>
      <c r="R1990" t="str">
        <f t="shared" si="221"/>
        <v>people</v>
      </c>
      <c r="S1990" s="12">
        <f t="shared" si="222"/>
        <v>42206.763217592597</v>
      </c>
      <c r="T1990" s="12">
        <f t="shared" si="223"/>
        <v>42236.763217592597</v>
      </c>
      <c r="U1990" s="14" t="str">
        <f t="shared" si="224"/>
        <v>Jul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19"/>
        <v>1</v>
      </c>
      <c r="P1991">
        <f t="shared" si="218"/>
        <v>5000</v>
      </c>
      <c r="Q1991" t="str">
        <f t="shared" si="220"/>
        <v>photography</v>
      </c>
      <c r="R1991" t="str">
        <f t="shared" si="221"/>
        <v>people</v>
      </c>
      <c r="S1991" s="12">
        <f t="shared" si="222"/>
        <v>42685.680648148147</v>
      </c>
      <c r="T1991" s="12">
        <f t="shared" si="223"/>
        <v>42715.680648148147</v>
      </c>
      <c r="U1991" s="14" t="str">
        <f t="shared" si="224"/>
        <v>Nov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19"/>
        <v>16.966666666666665</v>
      </c>
      <c r="P1992">
        <f t="shared" si="218"/>
        <v>600</v>
      </c>
      <c r="Q1992" t="str">
        <f t="shared" si="220"/>
        <v>photography</v>
      </c>
      <c r="R1992" t="str">
        <f t="shared" si="221"/>
        <v>people</v>
      </c>
      <c r="S1992" s="12">
        <f t="shared" si="222"/>
        <v>42398.195972222224</v>
      </c>
      <c r="T1992" s="12">
        <f t="shared" si="223"/>
        <v>42413.195972222224</v>
      </c>
      <c r="U1992" s="14" t="str">
        <f t="shared" si="224"/>
        <v>Jan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19"/>
        <v>7.0000000000000009</v>
      </c>
      <c r="P1993">
        <f t="shared" si="218"/>
        <v>666.66666666666663</v>
      </c>
      <c r="Q1993" t="str">
        <f t="shared" si="220"/>
        <v>photography</v>
      </c>
      <c r="R1993" t="str">
        <f t="shared" si="221"/>
        <v>people</v>
      </c>
      <c r="S1993" s="12">
        <f t="shared" si="222"/>
        <v>42167.89335648148</v>
      </c>
      <c r="T1993" s="12">
        <f t="shared" si="223"/>
        <v>42188.89335648148</v>
      </c>
      <c r="U1993" s="14" t="str">
        <f t="shared" si="224"/>
        <v>Jun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19"/>
        <v>0.13333333333333333</v>
      </c>
      <c r="P1994">
        <f t="shared" si="218"/>
        <v>750</v>
      </c>
      <c r="Q1994" t="str">
        <f t="shared" si="220"/>
        <v>photography</v>
      </c>
      <c r="R1994" t="str">
        <f t="shared" si="221"/>
        <v>people</v>
      </c>
      <c r="S1994" s="12">
        <f t="shared" si="222"/>
        <v>42023.143414351856</v>
      </c>
      <c r="T1994" s="12">
        <f t="shared" si="223"/>
        <v>42053.143414351856</v>
      </c>
      <c r="U1994" s="14" t="str">
        <f t="shared" si="224"/>
        <v>Jan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19"/>
        <v>0</v>
      </c>
      <c r="P1995" t="e">
        <f t="shared" si="218"/>
        <v>#DIV/0!</v>
      </c>
      <c r="Q1995" t="str">
        <f t="shared" si="220"/>
        <v>photography</v>
      </c>
      <c r="R1995" t="str">
        <f t="shared" si="221"/>
        <v>people</v>
      </c>
      <c r="S1995" s="12">
        <f t="shared" si="222"/>
        <v>42329.58839120371</v>
      </c>
      <c r="T1995" s="12">
        <f t="shared" si="223"/>
        <v>42359.58839120371</v>
      </c>
      <c r="U1995" s="14" t="str">
        <f t="shared" si="224"/>
        <v>Nov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19"/>
        <v>0</v>
      </c>
      <c r="P1996" t="e">
        <f t="shared" si="218"/>
        <v>#DIV/0!</v>
      </c>
      <c r="Q1996" t="str">
        <f t="shared" si="220"/>
        <v>photography</v>
      </c>
      <c r="R1996" t="str">
        <f t="shared" si="221"/>
        <v>people</v>
      </c>
      <c r="S1996" s="12">
        <f t="shared" si="222"/>
        <v>42651.006273148145</v>
      </c>
      <c r="T1996" s="12">
        <f t="shared" si="223"/>
        <v>42711.047939814816</v>
      </c>
      <c r="U1996" s="14" t="str">
        <f t="shared" si="224"/>
        <v>Oct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19"/>
        <v>7.8</v>
      </c>
      <c r="P1997">
        <f t="shared" si="218"/>
        <v>333.33333333333331</v>
      </c>
      <c r="Q1997" t="str">
        <f t="shared" si="220"/>
        <v>photography</v>
      </c>
      <c r="R1997" t="str">
        <f t="shared" si="221"/>
        <v>people</v>
      </c>
      <c r="S1997" s="12">
        <f t="shared" si="222"/>
        <v>42181.902037037042</v>
      </c>
      <c r="T1997" s="12">
        <f t="shared" si="223"/>
        <v>42201.902037037042</v>
      </c>
      <c r="U1997" s="14" t="str">
        <f t="shared" si="224"/>
        <v>Jun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19"/>
        <v>0</v>
      </c>
      <c r="P1998" t="e">
        <f t="shared" si="218"/>
        <v>#DIV/0!</v>
      </c>
      <c r="Q1998" t="str">
        <f t="shared" si="220"/>
        <v>photography</v>
      </c>
      <c r="R1998" t="str">
        <f t="shared" si="221"/>
        <v>people</v>
      </c>
      <c r="S1998" s="12">
        <f t="shared" si="222"/>
        <v>41800.819571759261</v>
      </c>
      <c r="T1998" s="12">
        <f t="shared" si="223"/>
        <v>41830.819571759261</v>
      </c>
      <c r="U1998" s="14" t="str">
        <f t="shared" si="224"/>
        <v>Jun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19"/>
        <v>0</v>
      </c>
      <c r="P1999" t="e">
        <f t="shared" si="218"/>
        <v>#DIV/0!</v>
      </c>
      <c r="Q1999" t="str">
        <f t="shared" si="220"/>
        <v>photography</v>
      </c>
      <c r="R1999" t="str">
        <f t="shared" si="221"/>
        <v>people</v>
      </c>
      <c r="S1999" s="12">
        <f t="shared" si="222"/>
        <v>41847.930694444447</v>
      </c>
      <c r="T1999" s="12">
        <f t="shared" si="223"/>
        <v>41877.930694444447</v>
      </c>
      <c r="U1999" s="14" t="str">
        <f t="shared" si="224"/>
        <v>Jul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19"/>
        <v>26.200000000000003</v>
      </c>
      <c r="P2000">
        <f t="shared" si="218"/>
        <v>833.33333333333337</v>
      </c>
      <c r="Q2000" t="str">
        <f t="shared" si="220"/>
        <v>photography</v>
      </c>
      <c r="R2000" t="str">
        <f t="shared" si="221"/>
        <v>people</v>
      </c>
      <c r="S2000" s="12">
        <f t="shared" si="222"/>
        <v>41807.118495370371</v>
      </c>
      <c r="T2000" s="12">
        <f t="shared" si="223"/>
        <v>41852.118495370371</v>
      </c>
      <c r="U2000" s="14" t="str">
        <f t="shared" si="224"/>
        <v>Jun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19"/>
        <v>0.76129032258064511</v>
      </c>
      <c r="P2001">
        <f t="shared" si="218"/>
        <v>4428.5714285714284</v>
      </c>
      <c r="Q2001" t="str">
        <f t="shared" si="220"/>
        <v>photography</v>
      </c>
      <c r="R2001" t="str">
        <f t="shared" si="221"/>
        <v>people</v>
      </c>
      <c r="S2001" s="12">
        <f t="shared" si="222"/>
        <v>41926.482731481483</v>
      </c>
      <c r="T2001" s="12">
        <f t="shared" si="223"/>
        <v>41956.524398148147</v>
      </c>
      <c r="U2001" s="14" t="str">
        <f t="shared" si="224"/>
        <v>Oct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19"/>
        <v>12.5</v>
      </c>
      <c r="P2002">
        <f t="shared" si="218"/>
        <v>200</v>
      </c>
      <c r="Q2002" t="str">
        <f t="shared" si="220"/>
        <v>photography</v>
      </c>
      <c r="R2002" t="str">
        <f t="shared" si="221"/>
        <v>people</v>
      </c>
      <c r="S2002" s="12">
        <f t="shared" si="222"/>
        <v>42345.951539351852</v>
      </c>
      <c r="T2002" s="12">
        <f t="shared" si="223"/>
        <v>42375.951539351852</v>
      </c>
      <c r="U2002" s="14" t="str">
        <f t="shared" si="224"/>
        <v>Dec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19"/>
        <v>382.12909090909091</v>
      </c>
      <c r="P2003">
        <f t="shared" si="218"/>
        <v>33.598045204642638</v>
      </c>
      <c r="Q2003" t="str">
        <f t="shared" si="220"/>
        <v>technology</v>
      </c>
      <c r="R2003" t="str">
        <f t="shared" si="221"/>
        <v>hardware</v>
      </c>
      <c r="S2003" s="12">
        <f t="shared" si="222"/>
        <v>42136.209675925929</v>
      </c>
      <c r="T2003" s="12">
        <f t="shared" si="223"/>
        <v>42167.833333333328</v>
      </c>
      <c r="U2003" s="14" t="str">
        <f t="shared" si="224"/>
        <v>May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19"/>
        <v>216.79422000000002</v>
      </c>
      <c r="P2004">
        <f t="shared" si="218"/>
        <v>36.363636363636367</v>
      </c>
      <c r="Q2004" t="str">
        <f t="shared" si="220"/>
        <v>technology</v>
      </c>
      <c r="R2004" t="str">
        <f t="shared" si="221"/>
        <v>hardware</v>
      </c>
      <c r="S2004" s="12">
        <f t="shared" si="222"/>
        <v>42728.71230324074</v>
      </c>
      <c r="T2004" s="12">
        <f t="shared" si="223"/>
        <v>42758.71230324074</v>
      </c>
      <c r="U2004" s="14" t="str">
        <f t="shared" si="224"/>
        <v>Dec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19"/>
        <v>312</v>
      </c>
      <c r="P2005">
        <f t="shared" si="218"/>
        <v>29.411764705882351</v>
      </c>
      <c r="Q2005" t="str">
        <f t="shared" si="220"/>
        <v>technology</v>
      </c>
      <c r="R2005" t="str">
        <f t="shared" si="221"/>
        <v>hardware</v>
      </c>
      <c r="S2005" s="12">
        <f t="shared" si="222"/>
        <v>40347.125601851854</v>
      </c>
      <c r="T2005" s="12">
        <f t="shared" si="223"/>
        <v>40361.958333333336</v>
      </c>
      <c r="U2005" s="14" t="str">
        <f t="shared" si="224"/>
        <v>Jun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19"/>
        <v>234.42048</v>
      </c>
      <c r="P2006">
        <f t="shared" si="218"/>
        <v>141.24293785310735</v>
      </c>
      <c r="Q2006" t="str">
        <f t="shared" si="220"/>
        <v>technology</v>
      </c>
      <c r="R2006" t="str">
        <f t="shared" si="221"/>
        <v>hardware</v>
      </c>
      <c r="S2006" s="12">
        <f t="shared" si="222"/>
        <v>41800.604895833334</v>
      </c>
      <c r="T2006" s="12">
        <f t="shared" si="223"/>
        <v>41830.604895833334</v>
      </c>
      <c r="U2006" s="14" t="str">
        <f t="shared" si="224"/>
        <v>Jun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19"/>
        <v>123.68010000000001</v>
      </c>
      <c r="P2007">
        <f t="shared" si="218"/>
        <v>157.06806282722513</v>
      </c>
      <c r="Q2007" t="str">
        <f t="shared" si="220"/>
        <v>technology</v>
      </c>
      <c r="R2007" t="str">
        <f t="shared" si="221"/>
        <v>hardware</v>
      </c>
      <c r="S2007" s="12">
        <f t="shared" si="222"/>
        <v>41535.812708333331</v>
      </c>
      <c r="T2007" s="12">
        <f t="shared" si="223"/>
        <v>41563.165972222225</v>
      </c>
      <c r="U2007" s="14" t="str">
        <f t="shared" si="224"/>
        <v>Sep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19"/>
        <v>247.84</v>
      </c>
      <c r="P2008">
        <f t="shared" si="218"/>
        <v>165.01650165016503</v>
      </c>
      <c r="Q2008" t="str">
        <f t="shared" si="220"/>
        <v>technology</v>
      </c>
      <c r="R2008" t="str">
        <f t="shared" si="221"/>
        <v>hardware</v>
      </c>
      <c r="S2008" s="12">
        <f t="shared" si="222"/>
        <v>41941.500520833331</v>
      </c>
      <c r="T2008" s="12">
        <f t="shared" si="223"/>
        <v>41976.542187500003</v>
      </c>
      <c r="U2008" s="14" t="str">
        <f t="shared" si="224"/>
        <v>Oct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19"/>
        <v>115.7092</v>
      </c>
      <c r="P2009">
        <f t="shared" si="218"/>
        <v>72.992700729927009</v>
      </c>
      <c r="Q2009" t="str">
        <f t="shared" si="220"/>
        <v>technology</v>
      </c>
      <c r="R2009" t="str">
        <f t="shared" si="221"/>
        <v>hardware</v>
      </c>
      <c r="S2009" s="12">
        <f t="shared" si="222"/>
        <v>40347.837800925925</v>
      </c>
      <c r="T2009" s="12">
        <f t="shared" si="223"/>
        <v>40414.166666666664</v>
      </c>
      <c r="U2009" s="14" t="str">
        <f t="shared" si="224"/>
        <v>Jun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19"/>
        <v>117.07484768810599</v>
      </c>
      <c r="P2010">
        <f t="shared" si="218"/>
        <v>38.311951219512196</v>
      </c>
      <c r="Q2010" t="str">
        <f t="shared" si="220"/>
        <v>technology</v>
      </c>
      <c r="R2010" t="str">
        <f t="shared" si="221"/>
        <v>hardware</v>
      </c>
      <c r="S2010" s="12">
        <f t="shared" si="222"/>
        <v>40761.604421296295</v>
      </c>
      <c r="T2010" s="12">
        <f t="shared" si="223"/>
        <v>40805.604421296295</v>
      </c>
      <c r="U2010" s="14" t="str">
        <f t="shared" si="224"/>
        <v>Aug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19"/>
        <v>305.15800000000002</v>
      </c>
      <c r="P2011">
        <f t="shared" si="218"/>
        <v>125.62814070351759</v>
      </c>
      <c r="Q2011" t="str">
        <f t="shared" si="220"/>
        <v>technology</v>
      </c>
      <c r="R2011" t="str">
        <f t="shared" si="221"/>
        <v>hardware</v>
      </c>
      <c r="S2011" s="12">
        <f t="shared" si="222"/>
        <v>42661.323414351849</v>
      </c>
      <c r="T2011" s="12">
        <f t="shared" si="223"/>
        <v>42697.365081018521</v>
      </c>
      <c r="U2011" s="14" t="str">
        <f t="shared" si="224"/>
        <v>Oct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19"/>
        <v>320.05299999999994</v>
      </c>
      <c r="P2012">
        <f t="shared" si="218"/>
        <v>17.271157167530223</v>
      </c>
      <c r="Q2012" t="str">
        <f t="shared" si="220"/>
        <v>technology</v>
      </c>
      <c r="R2012" t="str">
        <f t="shared" si="221"/>
        <v>hardware</v>
      </c>
      <c r="S2012" s="12">
        <f t="shared" si="222"/>
        <v>42570.996423611112</v>
      </c>
      <c r="T2012" s="12">
        <f t="shared" si="223"/>
        <v>42600.996423611112</v>
      </c>
      <c r="U2012" s="14" t="str">
        <f t="shared" si="224"/>
        <v>Jul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19"/>
        <v>819.56399999999996</v>
      </c>
      <c r="P2013">
        <f t="shared" si="218"/>
        <v>51.493305870236867</v>
      </c>
      <c r="Q2013" t="str">
        <f t="shared" si="220"/>
        <v>technology</v>
      </c>
      <c r="R2013" t="str">
        <f t="shared" si="221"/>
        <v>hardware</v>
      </c>
      <c r="S2013" s="12">
        <f t="shared" si="222"/>
        <v>42347.358483796299</v>
      </c>
      <c r="T2013" s="12">
        <f t="shared" si="223"/>
        <v>42380.958333333328</v>
      </c>
      <c r="U2013" s="14" t="str">
        <f t="shared" si="224"/>
        <v>Dec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19"/>
        <v>234.90000000000003</v>
      </c>
      <c r="P2014">
        <f t="shared" si="218"/>
        <v>27.3224043715847</v>
      </c>
      <c r="Q2014" t="str">
        <f t="shared" si="220"/>
        <v>technology</v>
      </c>
      <c r="R2014" t="str">
        <f t="shared" si="221"/>
        <v>hardware</v>
      </c>
      <c r="S2014" s="12">
        <f t="shared" si="222"/>
        <v>42010.822233796294</v>
      </c>
      <c r="T2014" s="12">
        <f t="shared" si="223"/>
        <v>42040.822233796294</v>
      </c>
      <c r="U2014" s="14" t="str">
        <f t="shared" si="224"/>
        <v>Jan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19"/>
        <v>494.91374999999999</v>
      </c>
      <c r="P2015">
        <f t="shared" si="218"/>
        <v>35.072336694432266</v>
      </c>
      <c r="Q2015" t="str">
        <f t="shared" si="220"/>
        <v>technology</v>
      </c>
      <c r="R2015" t="str">
        <f t="shared" si="221"/>
        <v>hardware</v>
      </c>
      <c r="S2015" s="12">
        <f t="shared" si="222"/>
        <v>42499.960810185185</v>
      </c>
      <c r="T2015" s="12">
        <f t="shared" si="223"/>
        <v>42559.960810185185</v>
      </c>
      <c r="U2015" s="14" t="str">
        <f t="shared" si="224"/>
        <v>May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19"/>
        <v>7813.7822333333334</v>
      </c>
      <c r="P2016">
        <f t="shared" si="218"/>
        <v>1.1339154099104207</v>
      </c>
      <c r="Q2016" t="str">
        <f t="shared" si="220"/>
        <v>technology</v>
      </c>
      <c r="R2016" t="str">
        <f t="shared" si="221"/>
        <v>hardware</v>
      </c>
      <c r="S2016" s="12">
        <f t="shared" si="222"/>
        <v>41324.214571759258</v>
      </c>
      <c r="T2016" s="12">
        <f t="shared" si="223"/>
        <v>41358.172905092593</v>
      </c>
      <c r="U2016" s="14" t="str">
        <f t="shared" si="224"/>
        <v>Feb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19"/>
        <v>113.00013888888888</v>
      </c>
      <c r="P2017">
        <f t="shared" si="218"/>
        <v>44.444444444444443</v>
      </c>
      <c r="Q2017" t="str">
        <f t="shared" si="220"/>
        <v>technology</v>
      </c>
      <c r="R2017" t="str">
        <f t="shared" si="221"/>
        <v>hardware</v>
      </c>
      <c r="S2017" s="12">
        <f t="shared" si="222"/>
        <v>40765.876886574071</v>
      </c>
      <c r="T2017" s="12">
        <f t="shared" si="223"/>
        <v>40795.876886574071</v>
      </c>
      <c r="U2017" s="14" t="str">
        <f t="shared" si="224"/>
        <v>Aug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19"/>
        <v>921.54219999999998</v>
      </c>
      <c r="P2018">
        <f t="shared" si="218"/>
        <v>20.876826722338205</v>
      </c>
      <c r="Q2018" t="str">
        <f t="shared" si="220"/>
        <v>technology</v>
      </c>
      <c r="R2018" t="str">
        <f t="shared" si="221"/>
        <v>hardware</v>
      </c>
      <c r="S2018" s="12">
        <f t="shared" si="222"/>
        <v>41312.88077546296</v>
      </c>
      <c r="T2018" s="12">
        <f t="shared" si="223"/>
        <v>41342.88077546296</v>
      </c>
      <c r="U2018" s="14" t="str">
        <f t="shared" si="224"/>
        <v>Feb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19"/>
        <v>125.10239999999999</v>
      </c>
      <c r="P2019">
        <f t="shared" si="218"/>
        <v>58.685446009389672</v>
      </c>
      <c r="Q2019" t="str">
        <f t="shared" si="220"/>
        <v>technology</v>
      </c>
      <c r="R2019" t="str">
        <f t="shared" si="221"/>
        <v>hardware</v>
      </c>
      <c r="S2019" s="12">
        <f t="shared" si="222"/>
        <v>40961.057349537034</v>
      </c>
      <c r="T2019" s="12">
        <f t="shared" si="223"/>
        <v>40992.166666666664</v>
      </c>
      <c r="U2019" s="14" t="str">
        <f t="shared" si="224"/>
        <v>Feb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19"/>
        <v>102.24343076923077</v>
      </c>
      <c r="P2020">
        <f t="shared" si="218"/>
        <v>144.44444444444446</v>
      </c>
      <c r="Q2020" t="str">
        <f t="shared" si="220"/>
        <v>technology</v>
      </c>
      <c r="R2020" t="str">
        <f t="shared" si="221"/>
        <v>hardware</v>
      </c>
      <c r="S2020" s="12">
        <f t="shared" si="222"/>
        <v>42199.365844907406</v>
      </c>
      <c r="T2020" s="12">
        <f t="shared" si="223"/>
        <v>42229.365844907406</v>
      </c>
      <c r="U2020" s="14" t="str">
        <f t="shared" si="224"/>
        <v>Jul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19"/>
        <v>484.90975000000003</v>
      </c>
      <c r="P2021">
        <f t="shared" si="218"/>
        <v>22.471910112359552</v>
      </c>
      <c r="Q2021" t="str">
        <f t="shared" si="220"/>
        <v>technology</v>
      </c>
      <c r="R2021" t="str">
        <f t="shared" si="221"/>
        <v>hardware</v>
      </c>
      <c r="S2021" s="12">
        <f t="shared" si="222"/>
        <v>42605.70857638889</v>
      </c>
      <c r="T2021" s="12">
        <f t="shared" si="223"/>
        <v>42635.70857638889</v>
      </c>
      <c r="U2021" s="14" t="str">
        <f t="shared" si="224"/>
        <v>Aug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19"/>
        <v>192.33333333333334</v>
      </c>
      <c r="P2022">
        <f t="shared" si="218"/>
        <v>12.295081967213115</v>
      </c>
      <c r="Q2022" t="str">
        <f t="shared" si="220"/>
        <v>technology</v>
      </c>
      <c r="R2022" t="str">
        <f t="shared" si="221"/>
        <v>hardware</v>
      </c>
      <c r="S2022" s="12">
        <f t="shared" si="222"/>
        <v>41737.097499999996</v>
      </c>
      <c r="T2022" s="12">
        <f t="shared" si="223"/>
        <v>41773.961111111108</v>
      </c>
      <c r="U2022" s="14" t="str">
        <f t="shared" si="224"/>
        <v>Apr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19"/>
        <v>281.10000000000002</v>
      </c>
      <c r="P2023">
        <f t="shared" si="218"/>
        <v>52.631578947368418</v>
      </c>
      <c r="Q2023" t="str">
        <f t="shared" si="220"/>
        <v>technology</v>
      </c>
      <c r="R2023" t="str">
        <f t="shared" si="221"/>
        <v>hardware</v>
      </c>
      <c r="S2023" s="12">
        <f t="shared" si="222"/>
        <v>41861.070567129631</v>
      </c>
      <c r="T2023" s="12">
        <f t="shared" si="223"/>
        <v>41906.070567129631</v>
      </c>
      <c r="U2023" s="14" t="str">
        <f t="shared" si="224"/>
        <v>Aug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19"/>
        <v>125.13700000000001</v>
      </c>
      <c r="P2024">
        <f t="shared" ref="P2024:P2087" si="225">D2024 / L2024</f>
        <v>307.69230769230768</v>
      </c>
      <c r="Q2024" t="str">
        <f t="shared" si="220"/>
        <v>technology</v>
      </c>
      <c r="R2024" t="str">
        <f t="shared" si="221"/>
        <v>hardware</v>
      </c>
      <c r="S2024" s="12">
        <f t="shared" si="222"/>
        <v>42502.569120370375</v>
      </c>
      <c r="T2024" s="12">
        <f t="shared" si="223"/>
        <v>42532.569120370375</v>
      </c>
      <c r="U2024" s="14" t="str">
        <f t="shared" si="224"/>
        <v>May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19"/>
        <v>161.459</v>
      </c>
      <c r="P2025">
        <f t="shared" si="225"/>
        <v>283.28611898016999</v>
      </c>
      <c r="Q2025" t="str">
        <f t="shared" si="220"/>
        <v>technology</v>
      </c>
      <c r="R2025" t="str">
        <f t="shared" si="221"/>
        <v>hardware</v>
      </c>
      <c r="S2025" s="12">
        <f t="shared" si="222"/>
        <v>42136.420752314814</v>
      </c>
      <c r="T2025" s="12">
        <f t="shared" si="223"/>
        <v>42166.420752314814</v>
      </c>
      <c r="U2025" s="14" t="str">
        <f t="shared" si="224"/>
        <v>May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19"/>
        <v>585.35</v>
      </c>
      <c r="P2026">
        <f t="shared" si="225"/>
        <v>38.095238095238095</v>
      </c>
      <c r="Q2026" t="str">
        <f t="shared" si="220"/>
        <v>technology</v>
      </c>
      <c r="R2026" t="str">
        <f t="shared" si="221"/>
        <v>hardware</v>
      </c>
      <c r="S2026" s="12">
        <f t="shared" si="222"/>
        <v>41099.966944444444</v>
      </c>
      <c r="T2026" s="12">
        <f t="shared" si="223"/>
        <v>41134.125</v>
      </c>
      <c r="U2026" s="14" t="str">
        <f t="shared" si="224"/>
        <v>Jul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19"/>
        <v>201.14999999999998</v>
      </c>
      <c r="P2027">
        <f t="shared" si="225"/>
        <v>109.73936899862825</v>
      </c>
      <c r="Q2027" t="str">
        <f t="shared" si="220"/>
        <v>technology</v>
      </c>
      <c r="R2027" t="str">
        <f t="shared" si="221"/>
        <v>hardware</v>
      </c>
      <c r="S2027" s="12">
        <f t="shared" si="222"/>
        <v>42136.184560185182</v>
      </c>
      <c r="T2027" s="12">
        <f t="shared" si="223"/>
        <v>42166.184560185182</v>
      </c>
      <c r="U2027" s="14" t="str">
        <f t="shared" si="224"/>
        <v>May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19"/>
        <v>133.48307999999997</v>
      </c>
      <c r="P2028">
        <f t="shared" si="225"/>
        <v>55.066079295154182</v>
      </c>
      <c r="Q2028" t="str">
        <f t="shared" si="220"/>
        <v>technology</v>
      </c>
      <c r="R2028" t="str">
        <f t="shared" si="221"/>
        <v>hardware</v>
      </c>
      <c r="S2028" s="12">
        <f t="shared" si="222"/>
        <v>41704.735937500001</v>
      </c>
      <c r="T2028" s="12">
        <f t="shared" si="223"/>
        <v>41750.165972222225</v>
      </c>
      <c r="U2028" s="14" t="str">
        <f t="shared" si="224"/>
        <v>Mar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19"/>
        <v>120.24900000000001</v>
      </c>
      <c r="P2029">
        <f t="shared" si="225"/>
        <v>185.5287569573284</v>
      </c>
      <c r="Q2029" t="str">
        <f t="shared" si="220"/>
        <v>technology</v>
      </c>
      <c r="R2029" t="str">
        <f t="shared" si="221"/>
        <v>hardware</v>
      </c>
      <c r="S2029" s="12">
        <f t="shared" si="222"/>
        <v>42048.813877314817</v>
      </c>
      <c r="T2029" s="12">
        <f t="shared" si="223"/>
        <v>42093.772210648152</v>
      </c>
      <c r="U2029" s="14" t="str">
        <f t="shared" si="224"/>
        <v>Feb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19"/>
        <v>126.16666666666667</v>
      </c>
      <c r="P2030">
        <f t="shared" si="225"/>
        <v>37.974683544303801</v>
      </c>
      <c r="Q2030" t="str">
        <f t="shared" si="220"/>
        <v>technology</v>
      </c>
      <c r="R2030" t="str">
        <f t="shared" si="221"/>
        <v>hardware</v>
      </c>
      <c r="S2030" s="12">
        <f t="shared" si="222"/>
        <v>40215.919050925928</v>
      </c>
      <c r="T2030" s="12">
        <f t="shared" si="223"/>
        <v>40252.913194444445</v>
      </c>
      <c r="U2030" s="14" t="str">
        <f t="shared" si="224"/>
        <v>Feb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19"/>
        <v>361.2</v>
      </c>
      <c r="P2031">
        <f t="shared" si="225"/>
        <v>26.595744680851062</v>
      </c>
      <c r="Q2031" t="str">
        <f t="shared" si="220"/>
        <v>technology</v>
      </c>
      <c r="R2031" t="str">
        <f t="shared" si="221"/>
        <v>hardware</v>
      </c>
      <c r="S2031" s="12">
        <f t="shared" si="222"/>
        <v>41848.021770833337</v>
      </c>
      <c r="T2031" s="12">
        <f t="shared" si="223"/>
        <v>41878.021770833337</v>
      </c>
      <c r="U2031" s="14" t="str">
        <f t="shared" si="224"/>
        <v>Jul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19"/>
        <v>226.239013671875</v>
      </c>
      <c r="P2032">
        <f t="shared" si="225"/>
        <v>52.428800000000003</v>
      </c>
      <c r="Q2032" t="str">
        <f t="shared" si="220"/>
        <v>technology</v>
      </c>
      <c r="R2032" t="str">
        <f t="shared" si="221"/>
        <v>hardware</v>
      </c>
      <c r="S2032" s="12">
        <f t="shared" si="222"/>
        <v>41212.996481481481</v>
      </c>
      <c r="T2032" s="12">
        <f t="shared" si="223"/>
        <v>41242.996481481481</v>
      </c>
      <c r="U2032" s="14" t="str">
        <f t="shared" si="224"/>
        <v>Oct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19"/>
        <v>120.35</v>
      </c>
      <c r="P2033">
        <f t="shared" si="225"/>
        <v>98.425196850393704</v>
      </c>
      <c r="Q2033" t="str">
        <f t="shared" si="220"/>
        <v>technology</v>
      </c>
      <c r="R2033" t="str">
        <f t="shared" si="221"/>
        <v>hardware</v>
      </c>
      <c r="S2033" s="12">
        <f t="shared" si="222"/>
        <v>41975.329317129625</v>
      </c>
      <c r="T2033" s="12">
        <f t="shared" si="223"/>
        <v>42013.041666666672</v>
      </c>
      <c r="U2033" s="14" t="str">
        <f t="shared" si="224"/>
        <v>Dec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19"/>
        <v>304.18799999999999</v>
      </c>
      <c r="P2034">
        <f t="shared" si="225"/>
        <v>47.080979284369114</v>
      </c>
      <c r="Q2034" t="str">
        <f t="shared" si="220"/>
        <v>technology</v>
      </c>
      <c r="R2034" t="str">
        <f t="shared" si="221"/>
        <v>hardware</v>
      </c>
      <c r="S2034" s="12">
        <f t="shared" si="222"/>
        <v>42689.565671296295</v>
      </c>
      <c r="T2034" s="12">
        <f t="shared" si="223"/>
        <v>42719.208333333328</v>
      </c>
      <c r="U2034" s="14" t="str">
        <f t="shared" si="224"/>
        <v>Nov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19"/>
        <v>178.67599999999999</v>
      </c>
      <c r="P2035">
        <f t="shared" si="225"/>
        <v>158.22784810126583</v>
      </c>
      <c r="Q2035" t="str">
        <f t="shared" si="220"/>
        <v>technology</v>
      </c>
      <c r="R2035" t="str">
        <f t="shared" si="221"/>
        <v>hardware</v>
      </c>
      <c r="S2035" s="12">
        <f t="shared" si="222"/>
        <v>41725.082384259258</v>
      </c>
      <c r="T2035" s="12">
        <f t="shared" si="223"/>
        <v>41755.082384259258</v>
      </c>
      <c r="U2035" s="14" t="str">
        <f t="shared" si="224"/>
        <v>Mar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19"/>
        <v>386.81998717948721</v>
      </c>
      <c r="P2036">
        <f t="shared" si="225"/>
        <v>153.54330708661416</v>
      </c>
      <c r="Q2036" t="str">
        <f t="shared" si="220"/>
        <v>technology</v>
      </c>
      <c r="R2036" t="str">
        <f t="shared" si="221"/>
        <v>hardware</v>
      </c>
      <c r="S2036" s="12">
        <f t="shared" si="222"/>
        <v>42076.130011574074</v>
      </c>
      <c r="T2036" s="12">
        <f t="shared" si="223"/>
        <v>42131.290277777778</v>
      </c>
      <c r="U2036" s="14" t="str">
        <f t="shared" si="224"/>
        <v>Mar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19"/>
        <v>211.03642500000004</v>
      </c>
      <c r="P2037">
        <f t="shared" si="225"/>
        <v>124.22360248447205</v>
      </c>
      <c r="Q2037" t="str">
        <f t="shared" si="220"/>
        <v>technology</v>
      </c>
      <c r="R2037" t="str">
        <f t="shared" si="221"/>
        <v>hardware</v>
      </c>
      <c r="S2037" s="12">
        <f t="shared" si="222"/>
        <v>42311.625081018516</v>
      </c>
      <c r="T2037" s="12">
        <f t="shared" si="223"/>
        <v>42357.041666666672</v>
      </c>
      <c r="U2037" s="14" t="str">
        <f t="shared" si="224"/>
        <v>Nov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19"/>
        <v>131.66833333333335</v>
      </c>
      <c r="P2038">
        <f t="shared" si="225"/>
        <v>35.377358490566039</v>
      </c>
      <c r="Q2038" t="str">
        <f t="shared" si="220"/>
        <v>technology</v>
      </c>
      <c r="R2038" t="str">
        <f t="shared" si="221"/>
        <v>hardware</v>
      </c>
      <c r="S2038" s="12">
        <f t="shared" si="222"/>
        <v>41738.864803240744</v>
      </c>
      <c r="T2038" s="12">
        <f t="shared" si="223"/>
        <v>41768.864803240744</v>
      </c>
      <c r="U2038" s="14" t="str">
        <f t="shared" si="224"/>
        <v>Apr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19"/>
        <v>300.47639999999996</v>
      </c>
      <c r="P2039">
        <f t="shared" si="225"/>
        <v>23.310023310023311</v>
      </c>
      <c r="Q2039" t="str">
        <f t="shared" si="220"/>
        <v>technology</v>
      </c>
      <c r="R2039" t="str">
        <f t="shared" si="221"/>
        <v>hardware</v>
      </c>
      <c r="S2039" s="12">
        <f t="shared" si="222"/>
        <v>41578.210104166668</v>
      </c>
      <c r="T2039" s="12">
        <f t="shared" si="223"/>
        <v>41638.251770833333</v>
      </c>
      <c r="U2039" s="14" t="str">
        <f t="shared" si="224"/>
        <v>Oct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19"/>
        <v>420.51249999999999</v>
      </c>
      <c r="P2040">
        <f t="shared" si="225"/>
        <v>39.215686274509807</v>
      </c>
      <c r="Q2040" t="str">
        <f t="shared" si="220"/>
        <v>technology</v>
      </c>
      <c r="R2040" t="str">
        <f t="shared" si="221"/>
        <v>hardware</v>
      </c>
      <c r="S2040" s="12">
        <f t="shared" si="222"/>
        <v>41424.27107638889</v>
      </c>
      <c r="T2040" s="12">
        <f t="shared" si="223"/>
        <v>41456.75</v>
      </c>
      <c r="U2040" s="14" t="str">
        <f t="shared" si="224"/>
        <v>May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19"/>
        <v>136.21680000000001</v>
      </c>
      <c r="P2041">
        <f t="shared" si="225"/>
        <v>329.81530343007915</v>
      </c>
      <c r="Q2041" t="str">
        <f t="shared" si="220"/>
        <v>technology</v>
      </c>
      <c r="R2041" t="str">
        <f t="shared" si="221"/>
        <v>hardware</v>
      </c>
      <c r="S2041" s="12">
        <f t="shared" si="222"/>
        <v>42675.438946759255</v>
      </c>
      <c r="T2041" s="12">
        <f t="shared" si="223"/>
        <v>42705.207638888889</v>
      </c>
      <c r="U2041" s="14" t="str">
        <f t="shared" si="224"/>
        <v>Nov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19"/>
        <v>248.17133333333334</v>
      </c>
      <c r="P2042">
        <f t="shared" si="225"/>
        <v>11.07011070110701</v>
      </c>
      <c r="Q2042" t="str">
        <f t="shared" si="220"/>
        <v>technology</v>
      </c>
      <c r="R2042" t="str">
        <f t="shared" si="221"/>
        <v>hardware</v>
      </c>
      <c r="S2042" s="12">
        <f t="shared" si="222"/>
        <v>41578.927118055559</v>
      </c>
      <c r="T2042" s="12">
        <f t="shared" si="223"/>
        <v>41593.968784722223</v>
      </c>
      <c r="U2042" s="14" t="str">
        <f t="shared" si="224"/>
        <v>Oct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19"/>
        <v>181.86315789473684</v>
      </c>
      <c r="P2043">
        <f t="shared" si="225"/>
        <v>79.166666666666671</v>
      </c>
      <c r="Q2043" t="str">
        <f t="shared" si="220"/>
        <v>technology</v>
      </c>
      <c r="R2043" t="str">
        <f t="shared" si="221"/>
        <v>hardware</v>
      </c>
      <c r="S2043" s="12">
        <f t="shared" si="222"/>
        <v>42654.525775462964</v>
      </c>
      <c r="T2043" s="12">
        <f t="shared" si="223"/>
        <v>42684.567442129628</v>
      </c>
      <c r="U2043" s="14" t="str">
        <f t="shared" si="224"/>
        <v>Oct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19"/>
        <v>123.53</v>
      </c>
      <c r="P2044">
        <f t="shared" si="225"/>
        <v>71.428571428571431</v>
      </c>
      <c r="Q2044" t="str">
        <f t="shared" si="220"/>
        <v>technology</v>
      </c>
      <c r="R2044" t="str">
        <f t="shared" si="221"/>
        <v>hardware</v>
      </c>
      <c r="S2044" s="12">
        <f t="shared" si="222"/>
        <v>42331.708032407405</v>
      </c>
      <c r="T2044" s="12">
        <f t="shared" si="223"/>
        <v>42391.708032407405</v>
      </c>
      <c r="U2044" s="14" t="str">
        <f t="shared" si="224"/>
        <v>Nov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19"/>
        <v>506.20938628158842</v>
      </c>
      <c r="P2045">
        <f t="shared" si="225"/>
        <v>7.176165803108808</v>
      </c>
      <c r="Q2045" t="str">
        <f t="shared" si="220"/>
        <v>technology</v>
      </c>
      <c r="R2045" t="str">
        <f t="shared" si="221"/>
        <v>hardware</v>
      </c>
      <c r="S2045" s="12">
        <f t="shared" si="222"/>
        <v>42661.176817129628</v>
      </c>
      <c r="T2045" s="12">
        <f t="shared" si="223"/>
        <v>42715.207638888889</v>
      </c>
      <c r="U2045" s="14" t="str">
        <f t="shared" si="224"/>
        <v>Oct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19"/>
        <v>108.21333333333334</v>
      </c>
      <c r="P2046">
        <f t="shared" si="225"/>
        <v>83.333333333333329</v>
      </c>
      <c r="Q2046" t="str">
        <f t="shared" si="220"/>
        <v>technology</v>
      </c>
      <c r="R2046" t="str">
        <f t="shared" si="221"/>
        <v>hardware</v>
      </c>
      <c r="S2046" s="12">
        <f t="shared" si="222"/>
        <v>42138.684189814812</v>
      </c>
      <c r="T2046" s="12">
        <f t="shared" si="223"/>
        <v>42168.684189814812</v>
      </c>
      <c r="U2046" s="14" t="str">
        <f t="shared" si="224"/>
        <v>May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19"/>
        <v>819.18387755102037</v>
      </c>
      <c r="P2047">
        <f t="shared" si="225"/>
        <v>18.631178707224336</v>
      </c>
      <c r="Q2047" t="str">
        <f t="shared" si="220"/>
        <v>technology</v>
      </c>
      <c r="R2047" t="str">
        <f t="shared" si="221"/>
        <v>hardware</v>
      </c>
      <c r="S2047" s="12">
        <f t="shared" si="222"/>
        <v>41069.088506944441</v>
      </c>
      <c r="T2047" s="12">
        <f t="shared" si="223"/>
        <v>41099.088506944441</v>
      </c>
      <c r="U2047" s="14" t="str">
        <f t="shared" si="224"/>
        <v>Jun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19"/>
        <v>121.10000000000001</v>
      </c>
      <c r="P2048">
        <f t="shared" si="225"/>
        <v>46.082949308755758</v>
      </c>
      <c r="Q2048" t="str">
        <f t="shared" si="220"/>
        <v>technology</v>
      </c>
      <c r="R2048" t="str">
        <f t="shared" si="221"/>
        <v>hardware</v>
      </c>
      <c r="S2048" s="12">
        <f t="shared" si="222"/>
        <v>41387.171805555554</v>
      </c>
      <c r="T2048" s="12">
        <f t="shared" si="223"/>
        <v>41417.171805555554</v>
      </c>
      <c r="U2048" s="14" t="str">
        <f t="shared" si="224"/>
        <v>Apr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19"/>
        <v>102.99897959183673</v>
      </c>
      <c r="P2049">
        <f t="shared" si="225"/>
        <v>221.21896162528216</v>
      </c>
      <c r="Q2049" t="str">
        <f t="shared" si="220"/>
        <v>technology</v>
      </c>
      <c r="R2049" t="str">
        <f t="shared" si="221"/>
        <v>hardware</v>
      </c>
      <c r="S2049" s="12">
        <f t="shared" si="222"/>
        <v>42081.903587962966</v>
      </c>
      <c r="T2049" s="12">
        <f t="shared" si="223"/>
        <v>42111</v>
      </c>
      <c r="U2049" s="14" t="str">
        <f t="shared" si="224"/>
        <v>Mar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19"/>
        <v>148.33229411764705</v>
      </c>
      <c r="P2050">
        <f t="shared" si="225"/>
        <v>61.908230152949749</v>
      </c>
      <c r="Q2050" t="str">
        <f t="shared" si="220"/>
        <v>technology</v>
      </c>
      <c r="R2050" t="str">
        <f t="shared" si="221"/>
        <v>hardware</v>
      </c>
      <c r="S2050" s="12">
        <f t="shared" si="222"/>
        <v>41387.651516203703</v>
      </c>
      <c r="T2050" s="12">
        <f t="shared" si="223"/>
        <v>41417.651516203703</v>
      </c>
      <c r="U2050" s="14" t="str">
        <f t="shared" si="224"/>
        <v>Apr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26">E2051/D2051 * 100</f>
        <v>120.19070000000001</v>
      </c>
      <c r="P2051">
        <f t="shared" si="225"/>
        <v>67.385444743935309</v>
      </c>
      <c r="Q2051" t="str">
        <f t="shared" ref="Q2051:Q2114" si="227">LEFT(N2051,FIND("/",N2051) -1)</f>
        <v>technology</v>
      </c>
      <c r="R2051" t="str">
        <f t="shared" ref="R2051:R2114" si="228">RIGHT(N2051,LEN(N2051)-FIND("/",N2051))</f>
        <v>hardware</v>
      </c>
      <c r="S2051" s="12">
        <f t="shared" ref="S2051:U2114" si="229">(((J2051/60)/60)/24)+DATE(1970,1,1)</f>
        <v>41575.527349537035</v>
      </c>
      <c r="T2051" s="12">
        <f t="shared" ref="T2051:V2114" si="230">(((I2051/60)/60)/24)+DATE(1970,1,1)</f>
        <v>41610.957638888889</v>
      </c>
      <c r="U2051" s="14" t="str">
        <f t="shared" ref="U2051:U2114" si="231">TEXT(S2051, "mmm")</f>
        <v>Oct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26"/>
        <v>473.27000000000004</v>
      </c>
      <c r="P2052">
        <f t="shared" si="225"/>
        <v>58.823529411764703</v>
      </c>
      <c r="Q2052" t="str">
        <f t="shared" si="227"/>
        <v>technology</v>
      </c>
      <c r="R2052" t="str">
        <f t="shared" si="228"/>
        <v>hardware</v>
      </c>
      <c r="S2052" s="12">
        <f t="shared" si="229"/>
        <v>42115.071504629625</v>
      </c>
      <c r="T2052" s="12">
        <f t="shared" si="230"/>
        <v>42155.071504629625</v>
      </c>
      <c r="U2052" s="14" t="str">
        <f t="shared" si="231"/>
        <v>Apr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26"/>
        <v>130.36250000000001</v>
      </c>
      <c r="P2053">
        <f t="shared" si="225"/>
        <v>33.057851239669418</v>
      </c>
      <c r="Q2053" t="str">
        <f t="shared" si="227"/>
        <v>technology</v>
      </c>
      <c r="R2053" t="str">
        <f t="shared" si="228"/>
        <v>hardware</v>
      </c>
      <c r="S2053" s="12">
        <f t="shared" si="229"/>
        <v>41604.022418981483</v>
      </c>
      <c r="T2053" s="12">
        <f t="shared" si="230"/>
        <v>41634.022418981483</v>
      </c>
      <c r="U2053" s="14" t="str">
        <f t="shared" si="231"/>
        <v>Nov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26"/>
        <v>353.048</v>
      </c>
      <c r="P2054">
        <f t="shared" si="225"/>
        <v>92.421441774491683</v>
      </c>
      <c r="Q2054" t="str">
        <f t="shared" si="227"/>
        <v>technology</v>
      </c>
      <c r="R2054" t="str">
        <f t="shared" si="228"/>
        <v>hardware</v>
      </c>
      <c r="S2054" s="12">
        <f t="shared" si="229"/>
        <v>42375.08394675926</v>
      </c>
      <c r="T2054" s="12">
        <f t="shared" si="230"/>
        <v>42420.08394675926</v>
      </c>
      <c r="U2054" s="14" t="str">
        <f t="shared" si="231"/>
        <v>Jan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26"/>
        <v>101.02</v>
      </c>
      <c r="P2055">
        <f t="shared" si="225"/>
        <v>41.32231404958678</v>
      </c>
      <c r="Q2055" t="str">
        <f t="shared" si="227"/>
        <v>technology</v>
      </c>
      <c r="R2055" t="str">
        <f t="shared" si="228"/>
        <v>hardware</v>
      </c>
      <c r="S2055" s="12">
        <f t="shared" si="229"/>
        <v>42303.617488425924</v>
      </c>
      <c r="T2055" s="12">
        <f t="shared" si="230"/>
        <v>42333.659155092595</v>
      </c>
      <c r="U2055" s="14" t="str">
        <f t="shared" si="231"/>
        <v>Oct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26"/>
        <v>113.59142857142857</v>
      </c>
      <c r="P2056">
        <f t="shared" si="225"/>
        <v>56.36070853462158</v>
      </c>
      <c r="Q2056" t="str">
        <f t="shared" si="227"/>
        <v>technology</v>
      </c>
      <c r="R2056" t="str">
        <f t="shared" si="228"/>
        <v>hardware</v>
      </c>
      <c r="S2056" s="12">
        <f t="shared" si="229"/>
        <v>41731.520949074074</v>
      </c>
      <c r="T2056" s="12">
        <f t="shared" si="230"/>
        <v>41761.520949074074</v>
      </c>
      <c r="U2056" s="14" t="str">
        <f t="shared" si="231"/>
        <v>Apr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26"/>
        <v>167.41666666666666</v>
      </c>
      <c r="P2057">
        <f t="shared" si="225"/>
        <v>59.405940594059409</v>
      </c>
      <c r="Q2057" t="str">
        <f t="shared" si="227"/>
        <v>technology</v>
      </c>
      <c r="R2057" t="str">
        <f t="shared" si="228"/>
        <v>hardware</v>
      </c>
      <c r="S2057" s="12">
        <f t="shared" si="229"/>
        <v>41946.674108796295</v>
      </c>
      <c r="T2057" s="12">
        <f t="shared" si="230"/>
        <v>41976.166666666672</v>
      </c>
      <c r="U2057" s="14" t="str">
        <f t="shared" si="231"/>
        <v>Nov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26"/>
        <v>153.452</v>
      </c>
      <c r="P2058">
        <f t="shared" si="225"/>
        <v>90.25270758122744</v>
      </c>
      <c r="Q2058" t="str">
        <f t="shared" si="227"/>
        <v>technology</v>
      </c>
      <c r="R2058" t="str">
        <f t="shared" si="228"/>
        <v>hardware</v>
      </c>
      <c r="S2058" s="12">
        <f t="shared" si="229"/>
        <v>41351.76090277778</v>
      </c>
      <c r="T2058" s="12">
        <f t="shared" si="230"/>
        <v>41381.76090277778</v>
      </c>
      <c r="U2058" s="14" t="str">
        <f t="shared" si="231"/>
        <v>Mar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26"/>
        <v>202.23220000000001</v>
      </c>
      <c r="P2059">
        <f t="shared" si="225"/>
        <v>22.522522522522522</v>
      </c>
      <c r="Q2059" t="str">
        <f t="shared" si="227"/>
        <v>technology</v>
      </c>
      <c r="R2059" t="str">
        <f t="shared" si="228"/>
        <v>hardware</v>
      </c>
      <c r="S2059" s="12">
        <f t="shared" si="229"/>
        <v>42396.494583333333</v>
      </c>
      <c r="T2059" s="12">
        <f t="shared" si="230"/>
        <v>42426.494583333333</v>
      </c>
      <c r="U2059" s="14" t="str">
        <f t="shared" si="231"/>
        <v>Jan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26"/>
        <v>168.28125</v>
      </c>
      <c r="P2060">
        <f t="shared" si="225"/>
        <v>6.2439024390243905</v>
      </c>
      <c r="Q2060" t="str">
        <f t="shared" si="227"/>
        <v>technology</v>
      </c>
      <c r="R2060" t="str">
        <f t="shared" si="228"/>
        <v>hardware</v>
      </c>
      <c r="S2060" s="12">
        <f t="shared" si="229"/>
        <v>42026.370717592596</v>
      </c>
      <c r="T2060" s="12">
        <f t="shared" si="230"/>
        <v>42065.833333333328</v>
      </c>
      <c r="U2060" s="14" t="str">
        <f t="shared" si="231"/>
        <v>Jan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26"/>
        <v>143.45666666666668</v>
      </c>
      <c r="P2061">
        <f t="shared" si="225"/>
        <v>80</v>
      </c>
      <c r="Q2061" t="str">
        <f t="shared" si="227"/>
        <v>technology</v>
      </c>
      <c r="R2061" t="str">
        <f t="shared" si="228"/>
        <v>hardware</v>
      </c>
      <c r="S2061" s="12">
        <f t="shared" si="229"/>
        <v>42361.602476851855</v>
      </c>
      <c r="T2061" s="12">
        <f t="shared" si="230"/>
        <v>42400.915972222225</v>
      </c>
      <c r="U2061" s="14" t="str">
        <f t="shared" si="231"/>
        <v>Dec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26"/>
        <v>196.4</v>
      </c>
      <c r="P2062">
        <f t="shared" si="225"/>
        <v>18.328445747800586</v>
      </c>
      <c r="Q2062" t="str">
        <f t="shared" si="227"/>
        <v>technology</v>
      </c>
      <c r="R2062" t="str">
        <f t="shared" si="228"/>
        <v>hardware</v>
      </c>
      <c r="S2062" s="12">
        <f t="shared" si="229"/>
        <v>41783.642939814818</v>
      </c>
      <c r="T2062" s="12">
        <f t="shared" si="230"/>
        <v>41843.642939814818</v>
      </c>
      <c r="U2062" s="14" t="str">
        <f t="shared" si="231"/>
        <v>May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26"/>
        <v>107.91999999999999</v>
      </c>
      <c r="P2063">
        <f t="shared" si="225"/>
        <v>142.85714285714286</v>
      </c>
      <c r="Q2063" t="str">
        <f t="shared" si="227"/>
        <v>technology</v>
      </c>
      <c r="R2063" t="str">
        <f t="shared" si="228"/>
        <v>hardware</v>
      </c>
      <c r="S2063" s="12">
        <f t="shared" si="229"/>
        <v>42705.764513888891</v>
      </c>
      <c r="T2063" s="12">
        <f t="shared" si="230"/>
        <v>42735.764513888891</v>
      </c>
      <c r="U2063" s="14" t="str">
        <f t="shared" si="231"/>
        <v>Dec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26"/>
        <v>114.97699999999999</v>
      </c>
      <c r="P2064">
        <f t="shared" si="225"/>
        <v>492.61083743842363</v>
      </c>
      <c r="Q2064" t="str">
        <f t="shared" si="227"/>
        <v>technology</v>
      </c>
      <c r="R2064" t="str">
        <f t="shared" si="228"/>
        <v>hardware</v>
      </c>
      <c r="S2064" s="12">
        <f t="shared" si="229"/>
        <v>42423.3830787037</v>
      </c>
      <c r="T2064" s="12">
        <f t="shared" si="230"/>
        <v>42453.341412037036</v>
      </c>
      <c r="U2064" s="14" t="str">
        <f t="shared" si="231"/>
        <v>Feb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26"/>
        <v>148.04999999999998</v>
      </c>
      <c r="P2065">
        <f t="shared" si="225"/>
        <v>81.632653061224488</v>
      </c>
      <c r="Q2065" t="str">
        <f t="shared" si="227"/>
        <v>technology</v>
      </c>
      <c r="R2065" t="str">
        <f t="shared" si="228"/>
        <v>hardware</v>
      </c>
      <c r="S2065" s="12">
        <f t="shared" si="229"/>
        <v>42472.73265046296</v>
      </c>
      <c r="T2065" s="12">
        <f t="shared" si="230"/>
        <v>42505.73265046296</v>
      </c>
      <c r="U2065" s="14" t="str">
        <f t="shared" si="231"/>
        <v>Apr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26"/>
        <v>191.16676082790633</v>
      </c>
      <c r="P2066">
        <f t="shared" si="225"/>
        <v>45.072608396421195</v>
      </c>
      <c r="Q2066" t="str">
        <f t="shared" si="227"/>
        <v>technology</v>
      </c>
      <c r="R2066" t="str">
        <f t="shared" si="228"/>
        <v>hardware</v>
      </c>
      <c r="S2066" s="12">
        <f t="shared" si="229"/>
        <v>41389.364849537036</v>
      </c>
      <c r="T2066" s="12">
        <f t="shared" si="230"/>
        <v>41425.5</v>
      </c>
      <c r="U2066" s="14" t="str">
        <f t="shared" si="231"/>
        <v>Apr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26"/>
        <v>199.215125</v>
      </c>
      <c r="P2067">
        <f t="shared" si="225"/>
        <v>25.70694087403599</v>
      </c>
      <c r="Q2067" t="str">
        <f t="shared" si="227"/>
        <v>technology</v>
      </c>
      <c r="R2067" t="str">
        <f t="shared" si="228"/>
        <v>hardware</v>
      </c>
      <c r="S2067" s="12">
        <f t="shared" si="229"/>
        <v>41603.333668981482</v>
      </c>
      <c r="T2067" s="12">
        <f t="shared" si="230"/>
        <v>41633.333668981482</v>
      </c>
      <c r="U2067" s="14" t="str">
        <f t="shared" si="231"/>
        <v>Nov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26"/>
        <v>218.6</v>
      </c>
      <c r="P2068">
        <f t="shared" si="225"/>
        <v>30.76923076923077</v>
      </c>
      <c r="Q2068" t="str">
        <f t="shared" si="227"/>
        <v>technology</v>
      </c>
      <c r="R2068" t="str">
        <f t="shared" si="228"/>
        <v>hardware</v>
      </c>
      <c r="S2068" s="12">
        <f t="shared" si="229"/>
        <v>41844.771793981483</v>
      </c>
      <c r="T2068" s="12">
        <f t="shared" si="230"/>
        <v>41874.771793981483</v>
      </c>
      <c r="U2068" s="14" t="str">
        <f t="shared" si="231"/>
        <v>Jul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26"/>
        <v>126.86868686868686</v>
      </c>
      <c r="P2069">
        <f t="shared" si="225"/>
        <v>49.5</v>
      </c>
      <c r="Q2069" t="str">
        <f t="shared" si="227"/>
        <v>technology</v>
      </c>
      <c r="R2069" t="str">
        <f t="shared" si="228"/>
        <v>hardware</v>
      </c>
      <c r="S2069" s="12">
        <f t="shared" si="229"/>
        <v>42115.853888888887</v>
      </c>
      <c r="T2069" s="12">
        <f t="shared" si="230"/>
        <v>42148.853888888887</v>
      </c>
      <c r="U2069" s="14" t="str">
        <f t="shared" si="231"/>
        <v>Apr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26"/>
        <v>105.22388000000001</v>
      </c>
      <c r="P2070">
        <f t="shared" si="225"/>
        <v>328.94736842105266</v>
      </c>
      <c r="Q2070" t="str">
        <f t="shared" si="227"/>
        <v>technology</v>
      </c>
      <c r="R2070" t="str">
        <f t="shared" si="228"/>
        <v>hardware</v>
      </c>
      <c r="S2070" s="12">
        <f t="shared" si="229"/>
        <v>42633.841608796298</v>
      </c>
      <c r="T2070" s="12">
        <f t="shared" si="230"/>
        <v>42663.841608796298</v>
      </c>
      <c r="U2070" s="14" t="str">
        <f t="shared" si="231"/>
        <v>Sep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26"/>
        <v>128.40666000000002</v>
      </c>
      <c r="P2071">
        <f t="shared" si="225"/>
        <v>190.11406844106463</v>
      </c>
      <c r="Q2071" t="str">
        <f t="shared" si="227"/>
        <v>technology</v>
      </c>
      <c r="R2071" t="str">
        <f t="shared" si="228"/>
        <v>hardware</v>
      </c>
      <c r="S2071" s="12">
        <f t="shared" si="229"/>
        <v>42340.972118055557</v>
      </c>
      <c r="T2071" s="12">
        <f t="shared" si="230"/>
        <v>42371.972118055557</v>
      </c>
      <c r="U2071" s="14" t="str">
        <f t="shared" si="231"/>
        <v>Dec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26"/>
        <v>317.3272</v>
      </c>
      <c r="P2072">
        <f t="shared" si="225"/>
        <v>81.699346405228752</v>
      </c>
      <c r="Q2072" t="str">
        <f t="shared" si="227"/>
        <v>technology</v>
      </c>
      <c r="R2072" t="str">
        <f t="shared" si="228"/>
        <v>hardware</v>
      </c>
      <c r="S2072" s="12">
        <f t="shared" si="229"/>
        <v>42519.6565162037</v>
      </c>
      <c r="T2072" s="12">
        <f t="shared" si="230"/>
        <v>42549.6565162037</v>
      </c>
      <c r="U2072" s="14" t="str">
        <f t="shared" si="231"/>
        <v>May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26"/>
        <v>280.73</v>
      </c>
      <c r="P2073">
        <f t="shared" si="225"/>
        <v>71.942446043165461</v>
      </c>
      <c r="Q2073" t="str">
        <f t="shared" si="227"/>
        <v>technology</v>
      </c>
      <c r="R2073" t="str">
        <f t="shared" si="228"/>
        <v>hardware</v>
      </c>
      <c r="S2073" s="12">
        <f t="shared" si="229"/>
        <v>42600.278749999998</v>
      </c>
      <c r="T2073" s="12">
        <f t="shared" si="230"/>
        <v>42645.278749999998</v>
      </c>
      <c r="U2073" s="14" t="str">
        <f t="shared" si="231"/>
        <v>Aug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26"/>
        <v>110.73146853146854</v>
      </c>
      <c r="P2074">
        <f t="shared" si="225"/>
        <v>204.28571428571428</v>
      </c>
      <c r="Q2074" t="str">
        <f t="shared" si="227"/>
        <v>technology</v>
      </c>
      <c r="R2074" t="str">
        <f t="shared" si="228"/>
        <v>hardware</v>
      </c>
      <c r="S2074" s="12">
        <f t="shared" si="229"/>
        <v>42467.581388888888</v>
      </c>
      <c r="T2074" s="12">
        <f t="shared" si="230"/>
        <v>42497.581388888888</v>
      </c>
      <c r="U2074" s="14" t="str">
        <f t="shared" si="231"/>
        <v>Apr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26"/>
        <v>152.60429999999999</v>
      </c>
      <c r="P2075">
        <f t="shared" si="225"/>
        <v>212.7659574468085</v>
      </c>
      <c r="Q2075" t="str">
        <f t="shared" si="227"/>
        <v>technology</v>
      </c>
      <c r="R2075" t="str">
        <f t="shared" si="228"/>
        <v>hardware</v>
      </c>
      <c r="S2075" s="12">
        <f t="shared" si="229"/>
        <v>42087.668032407411</v>
      </c>
      <c r="T2075" s="12">
        <f t="shared" si="230"/>
        <v>42132.668032407411</v>
      </c>
      <c r="U2075" s="14" t="str">
        <f t="shared" si="231"/>
        <v>Mar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26"/>
        <v>102.49999999999999</v>
      </c>
      <c r="P2076">
        <f t="shared" si="225"/>
        <v>200</v>
      </c>
      <c r="Q2076" t="str">
        <f t="shared" si="227"/>
        <v>technology</v>
      </c>
      <c r="R2076" t="str">
        <f t="shared" si="228"/>
        <v>hardware</v>
      </c>
      <c r="S2076" s="12">
        <f t="shared" si="229"/>
        <v>42466.826180555552</v>
      </c>
      <c r="T2076" s="12">
        <f t="shared" si="230"/>
        <v>42496.826180555552</v>
      </c>
      <c r="U2076" s="14" t="str">
        <f t="shared" si="231"/>
        <v>Apr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26"/>
        <v>1678.3738373837384</v>
      </c>
      <c r="P2077">
        <f t="shared" si="225"/>
        <v>1.2193902439024391</v>
      </c>
      <c r="Q2077" t="str">
        <f t="shared" si="227"/>
        <v>technology</v>
      </c>
      <c r="R2077" t="str">
        <f t="shared" si="228"/>
        <v>hardware</v>
      </c>
      <c r="S2077" s="12">
        <f t="shared" si="229"/>
        <v>41450.681574074071</v>
      </c>
      <c r="T2077" s="12">
        <f t="shared" si="230"/>
        <v>41480.681574074071</v>
      </c>
      <c r="U2077" s="14" t="str">
        <f t="shared" si="231"/>
        <v>Jun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26"/>
        <v>543.349156424581</v>
      </c>
      <c r="P2078">
        <f t="shared" si="225"/>
        <v>21.414044742194044</v>
      </c>
      <c r="Q2078" t="str">
        <f t="shared" si="227"/>
        <v>technology</v>
      </c>
      <c r="R2078" t="str">
        <f t="shared" si="228"/>
        <v>hardware</v>
      </c>
      <c r="S2078" s="12">
        <f t="shared" si="229"/>
        <v>41803.880659722221</v>
      </c>
      <c r="T2078" s="12">
        <f t="shared" si="230"/>
        <v>41843.880659722221</v>
      </c>
      <c r="U2078" s="14" t="str">
        <f t="shared" si="231"/>
        <v>Jun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26"/>
        <v>115.50800000000001</v>
      </c>
      <c r="P2079">
        <f t="shared" si="225"/>
        <v>265.95744680851061</v>
      </c>
      <c r="Q2079" t="str">
        <f t="shared" si="227"/>
        <v>technology</v>
      </c>
      <c r="R2079" t="str">
        <f t="shared" si="228"/>
        <v>hardware</v>
      </c>
      <c r="S2079" s="12">
        <f t="shared" si="229"/>
        <v>42103.042546296296</v>
      </c>
      <c r="T2079" s="12">
        <f t="shared" si="230"/>
        <v>42160.875</v>
      </c>
      <c r="U2079" s="14" t="str">
        <f t="shared" si="231"/>
        <v>Apr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26"/>
        <v>131.20499999999998</v>
      </c>
      <c r="P2080">
        <f t="shared" si="225"/>
        <v>416.66666666666669</v>
      </c>
      <c r="Q2080" t="str">
        <f t="shared" si="227"/>
        <v>technology</v>
      </c>
      <c r="R2080" t="str">
        <f t="shared" si="228"/>
        <v>hardware</v>
      </c>
      <c r="S2080" s="12">
        <f t="shared" si="229"/>
        <v>42692.771493055552</v>
      </c>
      <c r="T2080" s="12">
        <f t="shared" si="230"/>
        <v>42722.771493055552</v>
      </c>
      <c r="U2080" s="14" t="str">
        <f t="shared" si="231"/>
        <v>Nov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26"/>
        <v>288.17</v>
      </c>
      <c r="P2081">
        <f t="shared" si="225"/>
        <v>16.474464579901152</v>
      </c>
      <c r="Q2081" t="str">
        <f t="shared" si="227"/>
        <v>technology</v>
      </c>
      <c r="R2081" t="str">
        <f t="shared" si="228"/>
        <v>hardware</v>
      </c>
      <c r="S2081" s="12">
        <f t="shared" si="229"/>
        <v>42150.71056712963</v>
      </c>
      <c r="T2081" s="12">
        <f t="shared" si="230"/>
        <v>42180.791666666672</v>
      </c>
      <c r="U2081" s="14" t="str">
        <f t="shared" si="231"/>
        <v>May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26"/>
        <v>507.8</v>
      </c>
      <c r="P2082">
        <f t="shared" si="225"/>
        <v>20</v>
      </c>
      <c r="Q2082" t="str">
        <f t="shared" si="227"/>
        <v>technology</v>
      </c>
      <c r="R2082" t="str">
        <f t="shared" si="228"/>
        <v>hardware</v>
      </c>
      <c r="S2082" s="12">
        <f t="shared" si="229"/>
        <v>42289.957175925927</v>
      </c>
      <c r="T2082" s="12">
        <f t="shared" si="230"/>
        <v>42319.998842592591</v>
      </c>
      <c r="U2082" s="14" t="str">
        <f t="shared" si="231"/>
        <v>Oct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26"/>
        <v>114.57142857142857</v>
      </c>
      <c r="P2083">
        <f t="shared" si="225"/>
        <v>63.636363636363633</v>
      </c>
      <c r="Q2083" t="str">
        <f t="shared" si="227"/>
        <v>music</v>
      </c>
      <c r="R2083" t="str">
        <f t="shared" si="228"/>
        <v>indie rock</v>
      </c>
      <c r="S2083" s="12">
        <f t="shared" si="229"/>
        <v>41004.156886574077</v>
      </c>
      <c r="T2083" s="12">
        <f t="shared" si="230"/>
        <v>41045.207638888889</v>
      </c>
      <c r="U2083" s="14" t="str">
        <f t="shared" si="231"/>
        <v>Apr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26"/>
        <v>110.73333333333333</v>
      </c>
      <c r="P2084">
        <f t="shared" si="225"/>
        <v>39.473684210526315</v>
      </c>
      <c r="Q2084" t="str">
        <f t="shared" si="227"/>
        <v>music</v>
      </c>
      <c r="R2084" t="str">
        <f t="shared" si="228"/>
        <v>indie rock</v>
      </c>
      <c r="S2084" s="12">
        <f t="shared" si="229"/>
        <v>40811.120324074072</v>
      </c>
      <c r="T2084" s="12">
        <f t="shared" si="230"/>
        <v>40871.161990740737</v>
      </c>
      <c r="U2084" s="14" t="str">
        <f t="shared" si="231"/>
        <v>Sep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26"/>
        <v>113.33333333333333</v>
      </c>
      <c r="P2085">
        <f t="shared" si="225"/>
        <v>30</v>
      </c>
      <c r="Q2085" t="str">
        <f t="shared" si="227"/>
        <v>music</v>
      </c>
      <c r="R2085" t="str">
        <f t="shared" si="228"/>
        <v>indie rock</v>
      </c>
      <c r="S2085" s="12">
        <f t="shared" si="229"/>
        <v>41034.72216435185</v>
      </c>
      <c r="T2085" s="12">
        <f t="shared" si="230"/>
        <v>41064.72216435185</v>
      </c>
      <c r="U2085" s="14" t="str">
        <f t="shared" si="231"/>
        <v>May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26"/>
        <v>108.33333333333333</v>
      </c>
      <c r="P2086">
        <f t="shared" si="225"/>
        <v>65.217391304347828</v>
      </c>
      <c r="Q2086" t="str">
        <f t="shared" si="227"/>
        <v>music</v>
      </c>
      <c r="R2086" t="str">
        <f t="shared" si="228"/>
        <v>indie rock</v>
      </c>
      <c r="S2086" s="12">
        <f t="shared" si="229"/>
        <v>41731.833124999997</v>
      </c>
      <c r="T2086" s="12">
        <f t="shared" si="230"/>
        <v>41763.290972222225</v>
      </c>
      <c r="U2086" s="14" t="str">
        <f t="shared" si="231"/>
        <v>Apr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26"/>
        <v>123.53333333333335</v>
      </c>
      <c r="P2087">
        <f t="shared" si="225"/>
        <v>72.289156626506028</v>
      </c>
      <c r="Q2087" t="str">
        <f t="shared" si="227"/>
        <v>music</v>
      </c>
      <c r="R2087" t="str">
        <f t="shared" si="228"/>
        <v>indie rock</v>
      </c>
      <c r="S2087" s="12">
        <f t="shared" si="229"/>
        <v>41075.835497685184</v>
      </c>
      <c r="T2087" s="12">
        <f t="shared" si="230"/>
        <v>41105.835497685184</v>
      </c>
      <c r="U2087" s="14" t="str">
        <f t="shared" si="231"/>
        <v>Jun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26"/>
        <v>100.69999999999999</v>
      </c>
      <c r="P2088">
        <f t="shared" ref="P2088:P2151" si="232">D2088 / L2088</f>
        <v>114.28571428571429</v>
      </c>
      <c r="Q2088" t="str">
        <f t="shared" si="227"/>
        <v>music</v>
      </c>
      <c r="R2088" t="str">
        <f t="shared" si="228"/>
        <v>indie rock</v>
      </c>
      <c r="S2088" s="12">
        <f t="shared" si="229"/>
        <v>40860.67050925926</v>
      </c>
      <c r="T2088" s="12">
        <f t="shared" si="230"/>
        <v>40891.207638888889</v>
      </c>
      <c r="U2088" s="14" t="str">
        <f t="shared" si="231"/>
        <v>Nov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26"/>
        <v>103.53333333333335</v>
      </c>
      <c r="P2089">
        <f t="shared" si="232"/>
        <v>60</v>
      </c>
      <c r="Q2089" t="str">
        <f t="shared" si="227"/>
        <v>music</v>
      </c>
      <c r="R2089" t="str">
        <f t="shared" si="228"/>
        <v>indie rock</v>
      </c>
      <c r="S2089" s="12">
        <f t="shared" si="229"/>
        <v>40764.204375000001</v>
      </c>
      <c r="T2089" s="12">
        <f t="shared" si="230"/>
        <v>40794.204375000001</v>
      </c>
      <c r="U2089" s="14" t="str">
        <f t="shared" si="231"/>
        <v>Aug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26"/>
        <v>115.51066666666668</v>
      </c>
      <c r="P2090">
        <f t="shared" si="232"/>
        <v>40</v>
      </c>
      <c r="Q2090" t="str">
        <f t="shared" si="227"/>
        <v>music</v>
      </c>
      <c r="R2090" t="str">
        <f t="shared" si="228"/>
        <v>indie rock</v>
      </c>
      <c r="S2090" s="12">
        <f t="shared" si="229"/>
        <v>40395.714722222219</v>
      </c>
      <c r="T2090" s="12">
        <f t="shared" si="230"/>
        <v>40432.165972222225</v>
      </c>
      <c r="U2090" s="14" t="str">
        <f t="shared" si="231"/>
        <v>Aug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26"/>
        <v>120.4004</v>
      </c>
      <c r="P2091">
        <f t="shared" si="232"/>
        <v>40.322580645161288</v>
      </c>
      <c r="Q2091" t="str">
        <f t="shared" si="227"/>
        <v>music</v>
      </c>
      <c r="R2091" t="str">
        <f t="shared" si="228"/>
        <v>indie rock</v>
      </c>
      <c r="S2091" s="12">
        <f t="shared" si="229"/>
        <v>41453.076319444444</v>
      </c>
      <c r="T2091" s="12">
        <f t="shared" si="230"/>
        <v>41488.076319444444</v>
      </c>
      <c r="U2091" s="14" t="str">
        <f t="shared" si="231"/>
        <v>Jun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26"/>
        <v>115.040375</v>
      </c>
      <c r="P2092">
        <f t="shared" si="232"/>
        <v>50</v>
      </c>
      <c r="Q2092" t="str">
        <f t="shared" si="227"/>
        <v>music</v>
      </c>
      <c r="R2092" t="str">
        <f t="shared" si="228"/>
        <v>indie rock</v>
      </c>
      <c r="S2092" s="12">
        <f t="shared" si="229"/>
        <v>41299.381423611114</v>
      </c>
      <c r="T2092" s="12">
        <f t="shared" si="230"/>
        <v>41329.381423611114</v>
      </c>
      <c r="U2092" s="14" t="str">
        <f t="shared" si="231"/>
        <v>Jan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26"/>
        <v>120.46777777777777</v>
      </c>
      <c r="P2093">
        <f t="shared" si="232"/>
        <v>73.170731707317074</v>
      </c>
      <c r="Q2093" t="str">
        <f t="shared" si="227"/>
        <v>music</v>
      </c>
      <c r="R2093" t="str">
        <f t="shared" si="228"/>
        <v>indie rock</v>
      </c>
      <c r="S2093" s="12">
        <f t="shared" si="229"/>
        <v>40555.322662037033</v>
      </c>
      <c r="T2093" s="12">
        <f t="shared" si="230"/>
        <v>40603.833333333336</v>
      </c>
      <c r="U2093" s="14" t="str">
        <f t="shared" si="231"/>
        <v>Jan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26"/>
        <v>101.28333333333333</v>
      </c>
      <c r="P2094">
        <f t="shared" si="232"/>
        <v>109.09090909090909</v>
      </c>
      <c r="Q2094" t="str">
        <f t="shared" si="227"/>
        <v>music</v>
      </c>
      <c r="R2094" t="str">
        <f t="shared" si="228"/>
        <v>indie rock</v>
      </c>
      <c r="S2094" s="12">
        <f t="shared" si="229"/>
        <v>40763.707546296297</v>
      </c>
      <c r="T2094" s="12">
        <f t="shared" si="230"/>
        <v>40823.707546296297</v>
      </c>
      <c r="U2094" s="14" t="str">
        <f t="shared" si="231"/>
        <v>Aug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26"/>
        <v>102.46666666666667</v>
      </c>
      <c r="P2095">
        <f t="shared" si="232"/>
        <v>65.217391304347828</v>
      </c>
      <c r="Q2095" t="str">
        <f t="shared" si="227"/>
        <v>music</v>
      </c>
      <c r="R2095" t="str">
        <f t="shared" si="228"/>
        <v>indie rock</v>
      </c>
      <c r="S2095" s="12">
        <f t="shared" si="229"/>
        <v>41205.854537037041</v>
      </c>
      <c r="T2095" s="12">
        <f t="shared" si="230"/>
        <v>41265.896203703705</v>
      </c>
      <c r="U2095" s="14" t="str">
        <f t="shared" si="231"/>
        <v>Oct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26"/>
        <v>120.54285714285714</v>
      </c>
      <c r="P2096">
        <f t="shared" si="232"/>
        <v>48.611111111111114</v>
      </c>
      <c r="Q2096" t="str">
        <f t="shared" si="227"/>
        <v>music</v>
      </c>
      <c r="R2096" t="str">
        <f t="shared" si="228"/>
        <v>indie rock</v>
      </c>
      <c r="S2096" s="12">
        <f t="shared" si="229"/>
        <v>40939.02002314815</v>
      </c>
      <c r="T2096" s="12">
        <f t="shared" si="230"/>
        <v>40973.125</v>
      </c>
      <c r="U2096" s="14" t="str">
        <f t="shared" si="231"/>
        <v>Jan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26"/>
        <v>100</v>
      </c>
      <c r="P2097">
        <f t="shared" si="232"/>
        <v>113.63636363636364</v>
      </c>
      <c r="Q2097" t="str">
        <f t="shared" si="227"/>
        <v>music</v>
      </c>
      <c r="R2097" t="str">
        <f t="shared" si="228"/>
        <v>indie rock</v>
      </c>
      <c r="S2097" s="12">
        <f t="shared" si="229"/>
        <v>40758.733483796292</v>
      </c>
      <c r="T2097" s="12">
        <f t="shared" si="230"/>
        <v>40818.733483796292</v>
      </c>
      <c r="U2097" s="14" t="str">
        <f t="shared" si="231"/>
        <v>Aug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26"/>
        <v>101.66666666666666</v>
      </c>
      <c r="P2098">
        <f t="shared" si="232"/>
        <v>42.857142857142854</v>
      </c>
      <c r="Q2098" t="str">
        <f t="shared" si="227"/>
        <v>music</v>
      </c>
      <c r="R2098" t="str">
        <f t="shared" si="228"/>
        <v>indie rock</v>
      </c>
      <c r="S2098" s="12">
        <f t="shared" si="229"/>
        <v>41192.758506944447</v>
      </c>
      <c r="T2098" s="12">
        <f t="shared" si="230"/>
        <v>41208.165972222225</v>
      </c>
      <c r="U2098" s="14" t="str">
        <f t="shared" si="231"/>
        <v>Oct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26"/>
        <v>100</v>
      </c>
      <c r="P2099">
        <f t="shared" si="232"/>
        <v>78.94736842105263</v>
      </c>
      <c r="Q2099" t="str">
        <f t="shared" si="227"/>
        <v>music</v>
      </c>
      <c r="R2099" t="str">
        <f t="shared" si="228"/>
        <v>indie rock</v>
      </c>
      <c r="S2099" s="12">
        <f t="shared" si="229"/>
        <v>40818.58489583333</v>
      </c>
      <c r="T2099" s="12">
        <f t="shared" si="230"/>
        <v>40878.626562500001</v>
      </c>
      <c r="U2099" s="14" t="str">
        <f t="shared" si="231"/>
        <v>Oct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26"/>
        <v>100.33333333333334</v>
      </c>
      <c r="P2100">
        <f t="shared" si="232"/>
        <v>187.5</v>
      </c>
      <c r="Q2100" t="str">
        <f t="shared" si="227"/>
        <v>music</v>
      </c>
      <c r="R2100" t="str">
        <f t="shared" si="228"/>
        <v>indie rock</v>
      </c>
      <c r="S2100" s="12">
        <f t="shared" si="229"/>
        <v>40946.11383101852</v>
      </c>
      <c r="T2100" s="12">
        <f t="shared" si="230"/>
        <v>40976.11383101852</v>
      </c>
      <c r="U2100" s="14" t="str">
        <f t="shared" si="231"/>
        <v>Feb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26"/>
        <v>132.36666666666667</v>
      </c>
      <c r="P2101">
        <f t="shared" si="232"/>
        <v>47.61904761904762</v>
      </c>
      <c r="Q2101" t="str">
        <f t="shared" si="227"/>
        <v>music</v>
      </c>
      <c r="R2101" t="str">
        <f t="shared" si="228"/>
        <v>indie rock</v>
      </c>
      <c r="S2101" s="12">
        <f t="shared" si="229"/>
        <v>42173.746342592596</v>
      </c>
      <c r="T2101" s="12">
        <f t="shared" si="230"/>
        <v>42187.152777777781</v>
      </c>
      <c r="U2101" s="14" t="str">
        <f t="shared" si="231"/>
        <v>Jun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26"/>
        <v>136.66666666666666</v>
      </c>
      <c r="P2102">
        <f t="shared" si="232"/>
        <v>22.222222222222221</v>
      </c>
      <c r="Q2102" t="str">
        <f t="shared" si="227"/>
        <v>music</v>
      </c>
      <c r="R2102" t="str">
        <f t="shared" si="228"/>
        <v>indie rock</v>
      </c>
      <c r="S2102" s="12">
        <f t="shared" si="229"/>
        <v>41074.834965277776</v>
      </c>
      <c r="T2102" s="12">
        <f t="shared" si="230"/>
        <v>41090.165972222225</v>
      </c>
      <c r="U2102" s="14" t="str">
        <f t="shared" si="231"/>
        <v>Jun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26"/>
        <v>113.25</v>
      </c>
      <c r="P2103">
        <f t="shared" si="232"/>
        <v>45.454545454545453</v>
      </c>
      <c r="Q2103" t="str">
        <f t="shared" si="227"/>
        <v>music</v>
      </c>
      <c r="R2103" t="str">
        <f t="shared" si="228"/>
        <v>indie rock</v>
      </c>
      <c r="S2103" s="12">
        <f t="shared" si="229"/>
        <v>40892.149467592593</v>
      </c>
      <c r="T2103" s="12">
        <f t="shared" si="230"/>
        <v>40952.149467592593</v>
      </c>
      <c r="U2103" s="14" t="str">
        <f t="shared" si="231"/>
        <v>Dec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26"/>
        <v>136</v>
      </c>
      <c r="P2104">
        <f t="shared" si="232"/>
        <v>26.315789473684209</v>
      </c>
      <c r="Q2104" t="str">
        <f t="shared" si="227"/>
        <v>music</v>
      </c>
      <c r="R2104" t="str">
        <f t="shared" si="228"/>
        <v>indie rock</v>
      </c>
      <c r="S2104" s="12">
        <f t="shared" si="229"/>
        <v>40638.868611111109</v>
      </c>
      <c r="T2104" s="12">
        <f t="shared" si="230"/>
        <v>40668.868611111109</v>
      </c>
      <c r="U2104" s="14" t="str">
        <f t="shared" si="231"/>
        <v>Apr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26"/>
        <v>146.12318374694613</v>
      </c>
      <c r="P2105">
        <f t="shared" si="232"/>
        <v>67.626086956521746</v>
      </c>
      <c r="Q2105" t="str">
        <f t="shared" si="227"/>
        <v>music</v>
      </c>
      <c r="R2105" t="str">
        <f t="shared" si="228"/>
        <v>indie rock</v>
      </c>
      <c r="S2105" s="12">
        <f t="shared" si="229"/>
        <v>41192.754942129628</v>
      </c>
      <c r="T2105" s="12">
        <f t="shared" si="230"/>
        <v>41222.7966087963</v>
      </c>
      <c r="U2105" s="14" t="str">
        <f t="shared" si="231"/>
        <v>Oct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26"/>
        <v>129.5</v>
      </c>
      <c r="P2106">
        <f t="shared" si="232"/>
        <v>21.621621621621621</v>
      </c>
      <c r="Q2106" t="str">
        <f t="shared" si="227"/>
        <v>music</v>
      </c>
      <c r="R2106" t="str">
        <f t="shared" si="228"/>
        <v>indie rock</v>
      </c>
      <c r="S2106" s="12">
        <f t="shared" si="229"/>
        <v>41394.074467592596</v>
      </c>
      <c r="T2106" s="12">
        <f t="shared" si="230"/>
        <v>41425</v>
      </c>
      <c r="U2106" s="14" t="str">
        <f t="shared" si="231"/>
        <v>Apr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26"/>
        <v>254</v>
      </c>
      <c r="P2107">
        <f t="shared" si="232"/>
        <v>20.202020202020201</v>
      </c>
      <c r="Q2107" t="str">
        <f t="shared" si="227"/>
        <v>music</v>
      </c>
      <c r="R2107" t="str">
        <f t="shared" si="228"/>
        <v>indie rock</v>
      </c>
      <c r="S2107" s="12">
        <f t="shared" si="229"/>
        <v>41951.788807870369</v>
      </c>
      <c r="T2107" s="12">
        <f t="shared" si="230"/>
        <v>41964.166666666672</v>
      </c>
      <c r="U2107" s="14" t="str">
        <f t="shared" si="231"/>
        <v>Nov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26"/>
        <v>107.04545454545456</v>
      </c>
      <c r="P2108">
        <f t="shared" si="232"/>
        <v>50</v>
      </c>
      <c r="Q2108" t="str">
        <f t="shared" si="227"/>
        <v>music</v>
      </c>
      <c r="R2108" t="str">
        <f t="shared" si="228"/>
        <v>indie rock</v>
      </c>
      <c r="S2108" s="12">
        <f t="shared" si="229"/>
        <v>41270.21497685185</v>
      </c>
      <c r="T2108" s="12">
        <f t="shared" si="230"/>
        <v>41300.21497685185</v>
      </c>
      <c r="U2108" s="14" t="str">
        <f t="shared" si="231"/>
        <v>Dec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26"/>
        <v>107.73299999999999</v>
      </c>
      <c r="P2109">
        <f t="shared" si="232"/>
        <v>34.482758620689658</v>
      </c>
      <c r="Q2109" t="str">
        <f t="shared" si="227"/>
        <v>music</v>
      </c>
      <c r="R2109" t="str">
        <f t="shared" si="228"/>
        <v>indie rock</v>
      </c>
      <c r="S2109" s="12">
        <f t="shared" si="229"/>
        <v>41934.71056712963</v>
      </c>
      <c r="T2109" s="12">
        <f t="shared" si="230"/>
        <v>41955.752233796295</v>
      </c>
      <c r="U2109" s="14" t="str">
        <f t="shared" si="231"/>
        <v>Oct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26"/>
        <v>107.31250000000001</v>
      </c>
      <c r="P2110">
        <f t="shared" si="232"/>
        <v>83.769633507853399</v>
      </c>
      <c r="Q2110" t="str">
        <f t="shared" si="227"/>
        <v>music</v>
      </c>
      <c r="R2110" t="str">
        <f t="shared" si="228"/>
        <v>indie rock</v>
      </c>
      <c r="S2110" s="12">
        <f t="shared" si="229"/>
        <v>41135.175694444442</v>
      </c>
      <c r="T2110" s="12">
        <f t="shared" si="230"/>
        <v>41162.163194444445</v>
      </c>
      <c r="U2110" s="14" t="str">
        <f t="shared" si="231"/>
        <v>Aug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26"/>
        <v>106.52500000000001</v>
      </c>
      <c r="P2111">
        <f t="shared" si="232"/>
        <v>100</v>
      </c>
      <c r="Q2111" t="str">
        <f t="shared" si="227"/>
        <v>music</v>
      </c>
      <c r="R2111" t="str">
        <f t="shared" si="228"/>
        <v>indie rock</v>
      </c>
      <c r="S2111" s="12">
        <f t="shared" si="229"/>
        <v>42160.708530092597</v>
      </c>
      <c r="T2111" s="12">
        <f t="shared" si="230"/>
        <v>42190.708530092597</v>
      </c>
      <c r="U2111" s="14" t="str">
        <f t="shared" si="231"/>
        <v>Jun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26"/>
        <v>100.35000000000001</v>
      </c>
      <c r="P2112">
        <f t="shared" si="232"/>
        <v>52.631578947368418</v>
      </c>
      <c r="Q2112" t="str">
        <f t="shared" si="227"/>
        <v>music</v>
      </c>
      <c r="R2112" t="str">
        <f t="shared" si="228"/>
        <v>indie rock</v>
      </c>
      <c r="S2112" s="12">
        <f t="shared" si="229"/>
        <v>41759.670937499999</v>
      </c>
      <c r="T2112" s="12">
        <f t="shared" si="230"/>
        <v>41787.207638888889</v>
      </c>
      <c r="U2112" s="14" t="str">
        <f t="shared" si="231"/>
        <v>Apr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26"/>
        <v>106.5</v>
      </c>
      <c r="P2113">
        <f t="shared" si="232"/>
        <v>51.282051282051285</v>
      </c>
      <c r="Q2113" t="str">
        <f t="shared" si="227"/>
        <v>music</v>
      </c>
      <c r="R2113" t="str">
        <f t="shared" si="228"/>
        <v>indie rock</v>
      </c>
      <c r="S2113" s="12">
        <f t="shared" si="229"/>
        <v>40703.197048611109</v>
      </c>
      <c r="T2113" s="12">
        <f t="shared" si="230"/>
        <v>40770.041666666664</v>
      </c>
      <c r="U2113" s="14" t="str">
        <f t="shared" si="231"/>
        <v>Jun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26"/>
        <v>100</v>
      </c>
      <c r="P2114">
        <f t="shared" si="232"/>
        <v>27.272727272727273</v>
      </c>
      <c r="Q2114" t="str">
        <f t="shared" si="227"/>
        <v>music</v>
      </c>
      <c r="R2114" t="str">
        <f t="shared" si="228"/>
        <v>indie rock</v>
      </c>
      <c r="S2114" s="12">
        <f t="shared" si="229"/>
        <v>41365.928159722222</v>
      </c>
      <c r="T2114" s="12">
        <f t="shared" si="230"/>
        <v>41379.928159722222</v>
      </c>
      <c r="U2114" s="14" t="str">
        <f t="shared" si="231"/>
        <v>Apr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33">E2115/D2115 * 100</f>
        <v>104.85714285714285</v>
      </c>
      <c r="P2115">
        <f t="shared" si="232"/>
        <v>65.420560747663558</v>
      </c>
      <c r="Q2115" t="str">
        <f t="shared" ref="Q2115:Q2178" si="234">LEFT(N2115,FIND("/",N2115) -1)</f>
        <v>music</v>
      </c>
      <c r="R2115" t="str">
        <f t="shared" ref="R2115:R2178" si="235">RIGHT(N2115,LEN(N2115)-FIND("/",N2115))</f>
        <v>indie rock</v>
      </c>
      <c r="S2115" s="12">
        <f t="shared" ref="S2115:U2178" si="236">(((J2115/60)/60)/24)+DATE(1970,1,1)</f>
        <v>41870.86546296296</v>
      </c>
      <c r="T2115" s="12">
        <f t="shared" ref="T2115:V2178" si="237">(((I2115/60)/60)/24)+DATE(1970,1,1)</f>
        <v>41905.86546296296</v>
      </c>
      <c r="U2115" s="14" t="str">
        <f t="shared" ref="U2115:U2178" si="238">TEXT(S2115, "mmm")</f>
        <v>Aug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33"/>
        <v>104.69999999999999</v>
      </c>
      <c r="P2116">
        <f t="shared" si="232"/>
        <v>34.013605442176868</v>
      </c>
      <c r="Q2116" t="str">
        <f t="shared" si="234"/>
        <v>music</v>
      </c>
      <c r="R2116" t="str">
        <f t="shared" si="235"/>
        <v>indie rock</v>
      </c>
      <c r="S2116" s="12">
        <f t="shared" si="236"/>
        <v>40458.815625000003</v>
      </c>
      <c r="T2116" s="12">
        <f t="shared" si="237"/>
        <v>40521.207638888889</v>
      </c>
      <c r="U2116" s="14" t="str">
        <f t="shared" si="238"/>
        <v>Oct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33"/>
        <v>225.66666666666669</v>
      </c>
      <c r="P2117">
        <f t="shared" si="232"/>
        <v>41.666666666666664</v>
      </c>
      <c r="Q2117" t="str">
        <f t="shared" si="234"/>
        <v>music</v>
      </c>
      <c r="R2117" t="str">
        <f t="shared" si="235"/>
        <v>indie rock</v>
      </c>
      <c r="S2117" s="12">
        <f t="shared" si="236"/>
        <v>40564.081030092595</v>
      </c>
      <c r="T2117" s="12">
        <f t="shared" si="237"/>
        <v>40594.081030092595</v>
      </c>
      <c r="U2117" s="14" t="str">
        <f t="shared" si="238"/>
        <v>Jan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33"/>
        <v>100.90416666666667</v>
      </c>
      <c r="P2118">
        <f t="shared" si="232"/>
        <v>521.73913043478262</v>
      </c>
      <c r="Q2118" t="str">
        <f t="shared" si="234"/>
        <v>music</v>
      </c>
      <c r="R2118" t="str">
        <f t="shared" si="235"/>
        <v>indie rock</v>
      </c>
      <c r="S2118" s="12">
        <f t="shared" si="236"/>
        <v>41136.777812500004</v>
      </c>
      <c r="T2118" s="12">
        <f t="shared" si="237"/>
        <v>41184.777812500004</v>
      </c>
      <c r="U2118" s="14" t="str">
        <f t="shared" si="238"/>
        <v>Aug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33"/>
        <v>147.75</v>
      </c>
      <c r="P2119">
        <f t="shared" si="232"/>
        <v>34.285714285714285</v>
      </c>
      <c r="Q2119" t="str">
        <f t="shared" si="234"/>
        <v>music</v>
      </c>
      <c r="R2119" t="str">
        <f t="shared" si="235"/>
        <v>indie rock</v>
      </c>
      <c r="S2119" s="12">
        <f t="shared" si="236"/>
        <v>42290.059594907405</v>
      </c>
      <c r="T2119" s="12">
        <f t="shared" si="237"/>
        <v>42304.207638888889</v>
      </c>
      <c r="U2119" s="14" t="str">
        <f t="shared" si="238"/>
        <v>Oct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33"/>
        <v>134.61099999999999</v>
      </c>
      <c r="P2120">
        <f t="shared" si="232"/>
        <v>58.823529411764703</v>
      </c>
      <c r="Q2120" t="str">
        <f t="shared" si="234"/>
        <v>music</v>
      </c>
      <c r="R2120" t="str">
        <f t="shared" si="235"/>
        <v>indie rock</v>
      </c>
      <c r="S2120" s="12">
        <f t="shared" si="236"/>
        <v>40718.839537037034</v>
      </c>
      <c r="T2120" s="12">
        <f t="shared" si="237"/>
        <v>40748.839537037034</v>
      </c>
      <c r="U2120" s="14" t="str">
        <f t="shared" si="238"/>
        <v>Jun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33"/>
        <v>100.75</v>
      </c>
      <c r="P2121">
        <f t="shared" si="232"/>
        <v>90.909090909090907</v>
      </c>
      <c r="Q2121" t="str">
        <f t="shared" si="234"/>
        <v>music</v>
      </c>
      <c r="R2121" t="str">
        <f t="shared" si="235"/>
        <v>indie rock</v>
      </c>
      <c r="S2121" s="12">
        <f t="shared" si="236"/>
        <v>41107.130150462966</v>
      </c>
      <c r="T2121" s="12">
        <f t="shared" si="237"/>
        <v>41137.130150462966</v>
      </c>
      <c r="U2121" s="14" t="str">
        <f t="shared" si="238"/>
        <v>Jul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33"/>
        <v>100.880375</v>
      </c>
      <c r="P2122">
        <f t="shared" si="232"/>
        <v>115.94202898550725</v>
      </c>
      <c r="Q2122" t="str">
        <f t="shared" si="234"/>
        <v>music</v>
      </c>
      <c r="R2122" t="str">
        <f t="shared" si="235"/>
        <v>indie rock</v>
      </c>
      <c r="S2122" s="12">
        <f t="shared" si="236"/>
        <v>41591.964537037034</v>
      </c>
      <c r="T2122" s="12">
        <f t="shared" si="237"/>
        <v>41640.964537037034</v>
      </c>
      <c r="U2122" s="14" t="str">
        <f t="shared" si="238"/>
        <v>Nov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33"/>
        <v>0.56800000000000006</v>
      </c>
      <c r="P2123">
        <f t="shared" si="232"/>
        <v>5000</v>
      </c>
      <c r="Q2123" t="str">
        <f t="shared" si="234"/>
        <v>games</v>
      </c>
      <c r="R2123" t="str">
        <f t="shared" si="235"/>
        <v>video games</v>
      </c>
      <c r="S2123" s="12">
        <f t="shared" si="236"/>
        <v>42716.7424537037</v>
      </c>
      <c r="T2123" s="12">
        <f t="shared" si="237"/>
        <v>42746.7424537037</v>
      </c>
      <c r="U2123" s="14" t="str">
        <f t="shared" si="238"/>
        <v>Dec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33"/>
        <v>0.38750000000000001</v>
      </c>
      <c r="P2124">
        <f t="shared" si="232"/>
        <v>26666.666666666668</v>
      </c>
      <c r="Q2124" t="str">
        <f t="shared" si="234"/>
        <v>games</v>
      </c>
      <c r="R2124" t="str">
        <f t="shared" si="235"/>
        <v>video games</v>
      </c>
      <c r="S2124" s="12">
        <f t="shared" si="236"/>
        <v>42712.300567129627</v>
      </c>
      <c r="T2124" s="12">
        <f t="shared" si="237"/>
        <v>42742.300567129627</v>
      </c>
      <c r="U2124" s="14" t="str">
        <f t="shared" si="238"/>
        <v>Dec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33"/>
        <v>10</v>
      </c>
      <c r="P2125">
        <f t="shared" si="232"/>
        <v>100</v>
      </c>
      <c r="Q2125" t="str">
        <f t="shared" si="234"/>
        <v>games</v>
      </c>
      <c r="R2125" t="str">
        <f t="shared" si="235"/>
        <v>video games</v>
      </c>
      <c r="S2125" s="12">
        <f t="shared" si="236"/>
        <v>40198.424849537041</v>
      </c>
      <c r="T2125" s="12">
        <f t="shared" si="237"/>
        <v>40252.290972222225</v>
      </c>
      <c r="U2125" s="14" t="str">
        <f t="shared" si="238"/>
        <v>Jan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33"/>
        <v>10.454545454545453</v>
      </c>
      <c r="P2126">
        <f t="shared" si="232"/>
        <v>220</v>
      </c>
      <c r="Q2126" t="str">
        <f t="shared" si="234"/>
        <v>games</v>
      </c>
      <c r="R2126" t="str">
        <f t="shared" si="235"/>
        <v>video games</v>
      </c>
      <c r="S2126" s="12">
        <f t="shared" si="236"/>
        <v>40464.028182870366</v>
      </c>
      <c r="T2126" s="12">
        <f t="shared" si="237"/>
        <v>40512.208333333336</v>
      </c>
      <c r="U2126" s="14" t="str">
        <f t="shared" si="238"/>
        <v>Oct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33"/>
        <v>1.4200000000000002</v>
      </c>
      <c r="P2127">
        <f t="shared" si="232"/>
        <v>2222.2222222222222</v>
      </c>
      <c r="Q2127" t="str">
        <f t="shared" si="234"/>
        <v>games</v>
      </c>
      <c r="R2127" t="str">
        <f t="shared" si="235"/>
        <v>video games</v>
      </c>
      <c r="S2127" s="12">
        <f t="shared" si="236"/>
        <v>42191.023530092592</v>
      </c>
      <c r="T2127" s="12">
        <f t="shared" si="237"/>
        <v>42221.023530092592</v>
      </c>
      <c r="U2127" s="14" t="str">
        <f t="shared" si="238"/>
        <v>Jul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33"/>
        <v>0.05</v>
      </c>
      <c r="P2128">
        <f t="shared" si="232"/>
        <v>10000</v>
      </c>
      <c r="Q2128" t="str">
        <f t="shared" si="234"/>
        <v>games</v>
      </c>
      <c r="R2128" t="str">
        <f t="shared" si="235"/>
        <v>video games</v>
      </c>
      <c r="S2128" s="12">
        <f t="shared" si="236"/>
        <v>41951.973229166666</v>
      </c>
      <c r="T2128" s="12">
        <f t="shared" si="237"/>
        <v>41981.973229166666</v>
      </c>
      <c r="U2128" s="14" t="str">
        <f t="shared" si="238"/>
        <v>Nov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33"/>
        <v>28.842857142857142</v>
      </c>
      <c r="P2129">
        <f t="shared" si="232"/>
        <v>118.64406779661017</v>
      </c>
      <c r="Q2129" t="str">
        <f t="shared" si="234"/>
        <v>games</v>
      </c>
      <c r="R2129" t="str">
        <f t="shared" si="235"/>
        <v>video games</v>
      </c>
      <c r="S2129" s="12">
        <f t="shared" si="236"/>
        <v>42045.50535879629</v>
      </c>
      <c r="T2129" s="12">
        <f t="shared" si="237"/>
        <v>42075.463692129633</v>
      </c>
      <c r="U2129" s="14" t="str">
        <f t="shared" si="238"/>
        <v>Feb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33"/>
        <v>0.16666666666666669</v>
      </c>
      <c r="P2130">
        <f t="shared" si="232"/>
        <v>15000</v>
      </c>
      <c r="Q2130" t="str">
        <f t="shared" si="234"/>
        <v>games</v>
      </c>
      <c r="R2130" t="str">
        <f t="shared" si="235"/>
        <v>video games</v>
      </c>
      <c r="S2130" s="12">
        <f t="shared" si="236"/>
        <v>41843.772789351853</v>
      </c>
      <c r="T2130" s="12">
        <f t="shared" si="237"/>
        <v>41903.772789351853</v>
      </c>
      <c r="U2130" s="14" t="str">
        <f t="shared" si="238"/>
        <v>Jul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33"/>
        <v>11.799999999999999</v>
      </c>
      <c r="P2131">
        <f t="shared" si="232"/>
        <v>166.66666666666666</v>
      </c>
      <c r="Q2131" t="str">
        <f t="shared" si="234"/>
        <v>games</v>
      </c>
      <c r="R2131" t="str">
        <f t="shared" si="235"/>
        <v>video games</v>
      </c>
      <c r="S2131" s="12">
        <f t="shared" si="236"/>
        <v>42409.024305555555</v>
      </c>
      <c r="T2131" s="12">
        <f t="shared" si="237"/>
        <v>42439.024305555555</v>
      </c>
      <c r="U2131" s="14" t="str">
        <f t="shared" si="238"/>
        <v>Feb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33"/>
        <v>0.20238095238095236</v>
      </c>
      <c r="P2132">
        <f t="shared" si="232"/>
        <v>10500</v>
      </c>
      <c r="Q2132" t="str">
        <f t="shared" si="234"/>
        <v>games</v>
      </c>
      <c r="R2132" t="str">
        <f t="shared" si="235"/>
        <v>video games</v>
      </c>
      <c r="S2132" s="12">
        <f t="shared" si="236"/>
        <v>41832.086377314816</v>
      </c>
      <c r="T2132" s="12">
        <f t="shared" si="237"/>
        <v>41867.086377314816</v>
      </c>
      <c r="U2132" s="14" t="str">
        <f t="shared" si="238"/>
        <v>Jul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33"/>
        <v>5</v>
      </c>
      <c r="P2133">
        <f t="shared" si="232"/>
        <v>166.66666666666666</v>
      </c>
      <c r="Q2133" t="str">
        <f t="shared" si="234"/>
        <v>games</v>
      </c>
      <c r="R2133" t="str">
        <f t="shared" si="235"/>
        <v>video games</v>
      </c>
      <c r="S2133" s="12">
        <f t="shared" si="236"/>
        <v>42167.207071759258</v>
      </c>
      <c r="T2133" s="12">
        <f t="shared" si="237"/>
        <v>42197.207071759258</v>
      </c>
      <c r="U2133" s="14" t="str">
        <f t="shared" si="238"/>
        <v>Jun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33"/>
        <v>2.1129899999999995</v>
      </c>
      <c r="P2134">
        <f t="shared" si="232"/>
        <v>1010.10101010101</v>
      </c>
      <c r="Q2134" t="str">
        <f t="shared" si="234"/>
        <v>games</v>
      </c>
      <c r="R2134" t="str">
        <f t="shared" si="235"/>
        <v>video games</v>
      </c>
      <c r="S2134" s="12">
        <f t="shared" si="236"/>
        <v>41643.487175925926</v>
      </c>
      <c r="T2134" s="12">
        <f t="shared" si="237"/>
        <v>41673.487175925926</v>
      </c>
      <c r="U2134" s="14" t="str">
        <f t="shared" si="238"/>
        <v>Jan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33"/>
        <v>1.6</v>
      </c>
      <c r="P2135">
        <f t="shared" si="232"/>
        <v>333.33333333333331</v>
      </c>
      <c r="Q2135" t="str">
        <f t="shared" si="234"/>
        <v>games</v>
      </c>
      <c r="R2135" t="str">
        <f t="shared" si="235"/>
        <v>video games</v>
      </c>
      <c r="S2135" s="12">
        <f t="shared" si="236"/>
        <v>40619.097210648149</v>
      </c>
      <c r="T2135" s="12">
        <f t="shared" si="237"/>
        <v>40657.290972222225</v>
      </c>
      <c r="U2135" s="14" t="str">
        <f t="shared" si="238"/>
        <v>Mar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33"/>
        <v>1.7333333333333332</v>
      </c>
      <c r="P2136">
        <f t="shared" si="232"/>
        <v>2000</v>
      </c>
      <c r="Q2136" t="str">
        <f t="shared" si="234"/>
        <v>games</v>
      </c>
      <c r="R2136" t="str">
        <f t="shared" si="235"/>
        <v>video games</v>
      </c>
      <c r="S2136" s="12">
        <f t="shared" si="236"/>
        <v>41361.886469907404</v>
      </c>
      <c r="T2136" s="12">
        <f t="shared" si="237"/>
        <v>41391.886469907404</v>
      </c>
      <c r="U2136" s="14" t="str">
        <f t="shared" si="238"/>
        <v>Mar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33"/>
        <v>9.56</v>
      </c>
      <c r="P2137">
        <f t="shared" si="232"/>
        <v>227.27272727272728</v>
      </c>
      <c r="Q2137" t="str">
        <f t="shared" si="234"/>
        <v>games</v>
      </c>
      <c r="R2137" t="str">
        <f t="shared" si="235"/>
        <v>video games</v>
      </c>
      <c r="S2137" s="12">
        <f t="shared" si="236"/>
        <v>41156.963344907403</v>
      </c>
      <c r="T2137" s="12">
        <f t="shared" si="237"/>
        <v>41186.963344907403</v>
      </c>
      <c r="U2137" s="14" t="str">
        <f t="shared" si="238"/>
        <v>Sep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33"/>
        <v>5.9612499999999999E-2</v>
      </c>
      <c r="P2138">
        <f t="shared" si="232"/>
        <v>20000</v>
      </c>
      <c r="Q2138" t="str">
        <f t="shared" si="234"/>
        <v>games</v>
      </c>
      <c r="R2138" t="str">
        <f t="shared" si="235"/>
        <v>video games</v>
      </c>
      <c r="S2138" s="12">
        <f t="shared" si="236"/>
        <v>41536.509097222224</v>
      </c>
      <c r="T2138" s="12">
        <f t="shared" si="237"/>
        <v>41566.509097222224</v>
      </c>
      <c r="U2138" s="14" t="str">
        <f t="shared" si="238"/>
        <v>Sep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33"/>
        <v>28.405999999999999</v>
      </c>
      <c r="P2139">
        <f t="shared" si="232"/>
        <v>93.632958801498134</v>
      </c>
      <c r="Q2139" t="str">
        <f t="shared" si="234"/>
        <v>games</v>
      </c>
      <c r="R2139" t="str">
        <f t="shared" si="235"/>
        <v>video games</v>
      </c>
      <c r="S2139" s="12">
        <f t="shared" si="236"/>
        <v>41948.771168981482</v>
      </c>
      <c r="T2139" s="12">
        <f t="shared" si="237"/>
        <v>41978.771168981482</v>
      </c>
      <c r="U2139" s="14" t="str">
        <f t="shared" si="238"/>
        <v>Nov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33"/>
        <v>12.8</v>
      </c>
      <c r="P2140">
        <f t="shared" si="232"/>
        <v>83.333333333333329</v>
      </c>
      <c r="Q2140" t="str">
        <f t="shared" si="234"/>
        <v>games</v>
      </c>
      <c r="R2140" t="str">
        <f t="shared" si="235"/>
        <v>video games</v>
      </c>
      <c r="S2140" s="12">
        <f t="shared" si="236"/>
        <v>41557.013182870374</v>
      </c>
      <c r="T2140" s="12">
        <f t="shared" si="237"/>
        <v>41587.054849537039</v>
      </c>
      <c r="U2140" s="14" t="str">
        <f t="shared" si="238"/>
        <v>Oct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33"/>
        <v>5.42</v>
      </c>
      <c r="P2141">
        <f t="shared" si="232"/>
        <v>535.71428571428567</v>
      </c>
      <c r="Q2141" t="str">
        <f t="shared" si="234"/>
        <v>games</v>
      </c>
      <c r="R2141" t="str">
        <f t="shared" si="235"/>
        <v>video games</v>
      </c>
      <c r="S2141" s="12">
        <f t="shared" si="236"/>
        <v>42647.750092592592</v>
      </c>
      <c r="T2141" s="12">
        <f t="shared" si="237"/>
        <v>42677.750092592592</v>
      </c>
      <c r="U2141" s="14" t="str">
        <f t="shared" si="238"/>
        <v>Oct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33"/>
        <v>0.11199999999999999</v>
      </c>
      <c r="P2142">
        <f t="shared" si="232"/>
        <v>45454.545454545456</v>
      </c>
      <c r="Q2142" t="str">
        <f t="shared" si="234"/>
        <v>games</v>
      </c>
      <c r="R2142" t="str">
        <f t="shared" si="235"/>
        <v>video games</v>
      </c>
      <c r="S2142" s="12">
        <f t="shared" si="236"/>
        <v>41255.833611111113</v>
      </c>
      <c r="T2142" s="12">
        <f t="shared" si="237"/>
        <v>41285.833611111113</v>
      </c>
      <c r="U2142" s="14" t="str">
        <f t="shared" si="238"/>
        <v>Dec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33"/>
        <v>0</v>
      </c>
      <c r="P2143" t="e">
        <f t="shared" si="232"/>
        <v>#DIV/0!</v>
      </c>
      <c r="Q2143" t="str">
        <f t="shared" si="234"/>
        <v>games</v>
      </c>
      <c r="R2143" t="str">
        <f t="shared" si="235"/>
        <v>video games</v>
      </c>
      <c r="S2143" s="12">
        <f t="shared" si="236"/>
        <v>41927.235636574071</v>
      </c>
      <c r="T2143" s="12">
        <f t="shared" si="237"/>
        <v>41957.277303240742</v>
      </c>
      <c r="U2143" s="14" t="str">
        <f t="shared" si="238"/>
        <v>Oct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33"/>
        <v>5.7238095238095239</v>
      </c>
      <c r="P2144">
        <f t="shared" si="232"/>
        <v>875</v>
      </c>
      <c r="Q2144" t="str">
        <f t="shared" si="234"/>
        <v>games</v>
      </c>
      <c r="R2144" t="str">
        <f t="shared" si="235"/>
        <v>video games</v>
      </c>
      <c r="S2144" s="12">
        <f t="shared" si="236"/>
        <v>42340.701504629629</v>
      </c>
      <c r="T2144" s="12">
        <f t="shared" si="237"/>
        <v>42368.701504629629</v>
      </c>
      <c r="U2144" s="14" t="str">
        <f t="shared" si="238"/>
        <v>Dec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33"/>
        <v>11.25</v>
      </c>
      <c r="P2145">
        <f t="shared" si="232"/>
        <v>400</v>
      </c>
      <c r="Q2145" t="str">
        <f t="shared" si="234"/>
        <v>games</v>
      </c>
      <c r="R2145" t="str">
        <f t="shared" si="235"/>
        <v>video games</v>
      </c>
      <c r="S2145" s="12">
        <f t="shared" si="236"/>
        <v>40332.886712962965</v>
      </c>
      <c r="T2145" s="12">
        <f t="shared" si="237"/>
        <v>40380.791666666664</v>
      </c>
      <c r="U2145" s="14" t="str">
        <f t="shared" si="238"/>
        <v>Jun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33"/>
        <v>1.7098591549295776</v>
      </c>
      <c r="P2146">
        <f t="shared" si="232"/>
        <v>1479.1666666666667</v>
      </c>
      <c r="Q2146" t="str">
        <f t="shared" si="234"/>
        <v>games</v>
      </c>
      <c r="R2146" t="str">
        <f t="shared" si="235"/>
        <v>video games</v>
      </c>
      <c r="S2146" s="12">
        <f t="shared" si="236"/>
        <v>41499.546759259261</v>
      </c>
      <c r="T2146" s="12">
        <f t="shared" si="237"/>
        <v>41531.546759259261</v>
      </c>
      <c r="U2146" s="14" t="str">
        <f t="shared" si="238"/>
        <v>Aug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33"/>
        <v>30.433333333333334</v>
      </c>
      <c r="P2147">
        <f t="shared" si="232"/>
        <v>168.53932584269663</v>
      </c>
      <c r="Q2147" t="str">
        <f t="shared" si="234"/>
        <v>games</v>
      </c>
      <c r="R2147" t="str">
        <f t="shared" si="235"/>
        <v>video games</v>
      </c>
      <c r="S2147" s="12">
        <f t="shared" si="236"/>
        <v>41575.237430555557</v>
      </c>
      <c r="T2147" s="12">
        <f t="shared" si="237"/>
        <v>41605.279097222221</v>
      </c>
      <c r="U2147" s="14" t="str">
        <f t="shared" si="238"/>
        <v>Oct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33"/>
        <v>0.02</v>
      </c>
      <c r="P2148">
        <f t="shared" si="232"/>
        <v>5000</v>
      </c>
      <c r="Q2148" t="str">
        <f t="shared" si="234"/>
        <v>games</v>
      </c>
      <c r="R2148" t="str">
        <f t="shared" si="235"/>
        <v>video games</v>
      </c>
      <c r="S2148" s="12">
        <f t="shared" si="236"/>
        <v>42397.679513888885</v>
      </c>
      <c r="T2148" s="12">
        <f t="shared" si="237"/>
        <v>42411.679513888885</v>
      </c>
      <c r="U2148" s="14" t="str">
        <f t="shared" si="238"/>
        <v>Jan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33"/>
        <v>0.69641025641025645</v>
      </c>
      <c r="P2149">
        <f t="shared" si="232"/>
        <v>7090.909090909091</v>
      </c>
      <c r="Q2149" t="str">
        <f t="shared" si="234"/>
        <v>games</v>
      </c>
      <c r="R2149" t="str">
        <f t="shared" si="235"/>
        <v>video games</v>
      </c>
      <c r="S2149" s="12">
        <f t="shared" si="236"/>
        <v>41927.295694444445</v>
      </c>
      <c r="T2149" s="12">
        <f t="shared" si="237"/>
        <v>41959.337361111116</v>
      </c>
      <c r="U2149" s="14" t="str">
        <f t="shared" si="238"/>
        <v>Oct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33"/>
        <v>2</v>
      </c>
      <c r="P2150">
        <f t="shared" si="232"/>
        <v>50</v>
      </c>
      <c r="Q2150" t="str">
        <f t="shared" si="234"/>
        <v>games</v>
      </c>
      <c r="R2150" t="str">
        <f t="shared" si="235"/>
        <v>video games</v>
      </c>
      <c r="S2150" s="12">
        <f t="shared" si="236"/>
        <v>42066.733587962968</v>
      </c>
      <c r="T2150" s="12">
        <f t="shared" si="237"/>
        <v>42096.691921296297</v>
      </c>
      <c r="U2150" s="14" t="str">
        <f t="shared" si="238"/>
        <v>Mar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33"/>
        <v>0</v>
      </c>
      <c r="P2151" t="e">
        <f t="shared" si="232"/>
        <v>#DIV/0!</v>
      </c>
      <c r="Q2151" t="str">
        <f t="shared" si="234"/>
        <v>games</v>
      </c>
      <c r="R2151" t="str">
        <f t="shared" si="235"/>
        <v>video games</v>
      </c>
      <c r="S2151" s="12">
        <f t="shared" si="236"/>
        <v>40355.024953703702</v>
      </c>
      <c r="T2151" s="12">
        <f t="shared" si="237"/>
        <v>40390</v>
      </c>
      <c r="U2151" s="14" t="str">
        <f t="shared" si="238"/>
        <v>Jun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33"/>
        <v>0.80999999999999994</v>
      </c>
      <c r="P2152">
        <f t="shared" ref="P2152:P2215" si="239">D2152 / L2152</f>
        <v>12500</v>
      </c>
      <c r="Q2152" t="str">
        <f t="shared" si="234"/>
        <v>games</v>
      </c>
      <c r="R2152" t="str">
        <f t="shared" si="235"/>
        <v>video games</v>
      </c>
      <c r="S2152" s="12">
        <f t="shared" si="236"/>
        <v>42534.284710648149</v>
      </c>
      <c r="T2152" s="12">
        <f t="shared" si="237"/>
        <v>42564.284710648149</v>
      </c>
      <c r="U2152" s="14" t="str">
        <f t="shared" si="238"/>
        <v>Jun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33"/>
        <v>0.26222222222222225</v>
      </c>
      <c r="P2153">
        <f t="shared" si="239"/>
        <v>7500</v>
      </c>
      <c r="Q2153" t="str">
        <f t="shared" si="234"/>
        <v>games</v>
      </c>
      <c r="R2153" t="str">
        <f t="shared" si="235"/>
        <v>video games</v>
      </c>
      <c r="S2153" s="12">
        <f t="shared" si="236"/>
        <v>42520.847384259265</v>
      </c>
      <c r="T2153" s="12">
        <f t="shared" si="237"/>
        <v>42550.847384259265</v>
      </c>
      <c r="U2153" s="14" t="str">
        <f t="shared" si="238"/>
        <v>May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33"/>
        <v>0.16666666666666669</v>
      </c>
      <c r="P2154">
        <f t="shared" si="239"/>
        <v>7500</v>
      </c>
      <c r="Q2154" t="str">
        <f t="shared" si="234"/>
        <v>games</v>
      </c>
      <c r="R2154" t="str">
        <f t="shared" si="235"/>
        <v>video games</v>
      </c>
      <c r="S2154" s="12">
        <f t="shared" si="236"/>
        <v>41683.832280092596</v>
      </c>
      <c r="T2154" s="12">
        <f t="shared" si="237"/>
        <v>41713.790613425925</v>
      </c>
      <c r="U2154" s="14" t="str">
        <f t="shared" si="238"/>
        <v>Feb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33"/>
        <v>9.124454880912446E-3</v>
      </c>
      <c r="P2155">
        <f t="shared" si="239"/>
        <v>93156.25</v>
      </c>
      <c r="Q2155" t="str">
        <f t="shared" si="234"/>
        <v>games</v>
      </c>
      <c r="R2155" t="str">
        <f t="shared" si="235"/>
        <v>video games</v>
      </c>
      <c r="S2155" s="12">
        <f t="shared" si="236"/>
        <v>41974.911087962959</v>
      </c>
      <c r="T2155" s="12">
        <f t="shared" si="237"/>
        <v>42014.332638888889</v>
      </c>
      <c r="U2155" s="14" t="str">
        <f t="shared" si="238"/>
        <v>Dec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33"/>
        <v>0.8</v>
      </c>
      <c r="P2156">
        <f t="shared" si="239"/>
        <v>125</v>
      </c>
      <c r="Q2156" t="str">
        <f t="shared" si="234"/>
        <v>games</v>
      </c>
      <c r="R2156" t="str">
        <f t="shared" si="235"/>
        <v>video games</v>
      </c>
      <c r="S2156" s="12">
        <f t="shared" si="236"/>
        <v>41647.632256944446</v>
      </c>
      <c r="T2156" s="12">
        <f t="shared" si="237"/>
        <v>41667.632256944446</v>
      </c>
      <c r="U2156" s="14" t="str">
        <f t="shared" si="238"/>
        <v>Jan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33"/>
        <v>2.2999999999999998</v>
      </c>
      <c r="P2157">
        <f t="shared" si="239"/>
        <v>1000</v>
      </c>
      <c r="Q2157" t="str">
        <f t="shared" si="234"/>
        <v>games</v>
      </c>
      <c r="R2157" t="str">
        <f t="shared" si="235"/>
        <v>video games</v>
      </c>
      <c r="S2157" s="12">
        <f t="shared" si="236"/>
        <v>42430.747511574074</v>
      </c>
      <c r="T2157" s="12">
        <f t="shared" si="237"/>
        <v>42460.70584490741</v>
      </c>
      <c r="U2157" s="14" t="str">
        <f t="shared" si="238"/>
        <v>Mar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33"/>
        <v>2.6660714285714282</v>
      </c>
      <c r="P2158">
        <f t="shared" si="239"/>
        <v>674.69879518072287</v>
      </c>
      <c r="Q2158" t="str">
        <f t="shared" si="234"/>
        <v>games</v>
      </c>
      <c r="R2158" t="str">
        <f t="shared" si="235"/>
        <v>video games</v>
      </c>
      <c r="S2158" s="12">
        <f t="shared" si="236"/>
        <v>41488.85423611111</v>
      </c>
      <c r="T2158" s="12">
        <f t="shared" si="237"/>
        <v>41533.85423611111</v>
      </c>
      <c r="U2158" s="14" t="str">
        <f t="shared" si="238"/>
        <v>Aug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33"/>
        <v>28.192</v>
      </c>
      <c r="P2159">
        <f t="shared" si="239"/>
        <v>1315.7894736842106</v>
      </c>
      <c r="Q2159" t="str">
        <f t="shared" si="234"/>
        <v>games</v>
      </c>
      <c r="R2159" t="str">
        <f t="shared" si="235"/>
        <v>video games</v>
      </c>
      <c r="S2159" s="12">
        <f t="shared" si="236"/>
        <v>42694.98128472222</v>
      </c>
      <c r="T2159" s="12">
        <f t="shared" si="237"/>
        <v>42727.332638888889</v>
      </c>
      <c r="U2159" s="14" t="str">
        <f t="shared" si="238"/>
        <v>Nov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33"/>
        <v>6.5900366666666672</v>
      </c>
      <c r="P2160">
        <f t="shared" si="239"/>
        <v>964.6302250803858</v>
      </c>
      <c r="Q2160" t="str">
        <f t="shared" si="234"/>
        <v>games</v>
      </c>
      <c r="R2160" t="str">
        <f t="shared" si="235"/>
        <v>video games</v>
      </c>
      <c r="S2160" s="12">
        <f t="shared" si="236"/>
        <v>41264.853865740741</v>
      </c>
      <c r="T2160" s="12">
        <f t="shared" si="237"/>
        <v>41309.853865740741</v>
      </c>
      <c r="U2160" s="14" t="str">
        <f t="shared" si="238"/>
        <v>Dec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33"/>
        <v>0.72222222222222221</v>
      </c>
      <c r="P2161">
        <f t="shared" si="239"/>
        <v>1800</v>
      </c>
      <c r="Q2161" t="str">
        <f t="shared" si="234"/>
        <v>games</v>
      </c>
      <c r="R2161" t="str">
        <f t="shared" si="235"/>
        <v>video games</v>
      </c>
      <c r="S2161" s="12">
        <f t="shared" si="236"/>
        <v>40710.731180555551</v>
      </c>
      <c r="T2161" s="12">
        <f t="shared" si="237"/>
        <v>40740.731180555551</v>
      </c>
      <c r="U2161" s="14" t="str">
        <f t="shared" si="238"/>
        <v>Jun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33"/>
        <v>0.85000000000000009</v>
      </c>
      <c r="P2162">
        <f t="shared" si="239"/>
        <v>625</v>
      </c>
      <c r="Q2162" t="str">
        <f t="shared" si="234"/>
        <v>games</v>
      </c>
      <c r="R2162" t="str">
        <f t="shared" si="235"/>
        <v>video games</v>
      </c>
      <c r="S2162" s="12">
        <f t="shared" si="236"/>
        <v>41018.711863425924</v>
      </c>
      <c r="T2162" s="12">
        <f t="shared" si="237"/>
        <v>41048.711863425924</v>
      </c>
      <c r="U2162" s="14" t="str">
        <f t="shared" si="238"/>
        <v>Apr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33"/>
        <v>115.75</v>
      </c>
      <c r="P2163">
        <f t="shared" si="239"/>
        <v>30.76923076923077</v>
      </c>
      <c r="Q2163" t="str">
        <f t="shared" si="234"/>
        <v>music</v>
      </c>
      <c r="R2163" t="str">
        <f t="shared" si="235"/>
        <v>rock</v>
      </c>
      <c r="S2163" s="12">
        <f t="shared" si="236"/>
        <v>42240.852534722217</v>
      </c>
      <c r="T2163" s="12">
        <f t="shared" si="237"/>
        <v>42270.852534722217</v>
      </c>
      <c r="U2163" s="14" t="str">
        <f t="shared" si="238"/>
        <v>Aug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33"/>
        <v>112.26666666666667</v>
      </c>
      <c r="P2164">
        <f t="shared" si="239"/>
        <v>77.58620689655173</v>
      </c>
      <c r="Q2164" t="str">
        <f t="shared" si="234"/>
        <v>music</v>
      </c>
      <c r="R2164" t="str">
        <f t="shared" si="235"/>
        <v>rock</v>
      </c>
      <c r="S2164" s="12">
        <f t="shared" si="236"/>
        <v>41813.766099537039</v>
      </c>
      <c r="T2164" s="12">
        <f t="shared" si="237"/>
        <v>41844.766099537039</v>
      </c>
      <c r="U2164" s="14" t="str">
        <f t="shared" si="238"/>
        <v>Jun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33"/>
        <v>132.20000000000002</v>
      </c>
      <c r="P2165">
        <f t="shared" si="239"/>
        <v>56.81818181818182</v>
      </c>
      <c r="Q2165" t="str">
        <f t="shared" si="234"/>
        <v>music</v>
      </c>
      <c r="R2165" t="str">
        <f t="shared" si="235"/>
        <v>rock</v>
      </c>
      <c r="S2165" s="12">
        <f t="shared" si="236"/>
        <v>42111.899537037039</v>
      </c>
      <c r="T2165" s="12">
        <f t="shared" si="237"/>
        <v>42163.159722222219</v>
      </c>
      <c r="U2165" s="14" t="str">
        <f t="shared" si="238"/>
        <v>Apr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33"/>
        <v>102.63636363636364</v>
      </c>
      <c r="P2166">
        <f t="shared" si="239"/>
        <v>66.265060240963862</v>
      </c>
      <c r="Q2166" t="str">
        <f t="shared" si="234"/>
        <v>music</v>
      </c>
      <c r="R2166" t="str">
        <f t="shared" si="235"/>
        <v>rock</v>
      </c>
      <c r="S2166" s="12">
        <f t="shared" si="236"/>
        <v>42515.71775462963</v>
      </c>
      <c r="T2166" s="12">
        <f t="shared" si="237"/>
        <v>42546.165972222225</v>
      </c>
      <c r="U2166" s="14" t="str">
        <f t="shared" si="238"/>
        <v>May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33"/>
        <v>138.64000000000001</v>
      </c>
      <c r="P2167">
        <f t="shared" si="239"/>
        <v>21.367521367521366</v>
      </c>
      <c r="Q2167" t="str">
        <f t="shared" si="234"/>
        <v>music</v>
      </c>
      <c r="R2167" t="str">
        <f t="shared" si="235"/>
        <v>rock</v>
      </c>
      <c r="S2167" s="12">
        <f t="shared" si="236"/>
        <v>42438.667071759264</v>
      </c>
      <c r="T2167" s="12">
        <f t="shared" si="237"/>
        <v>42468.625405092593</v>
      </c>
      <c r="U2167" s="14" t="str">
        <f t="shared" si="238"/>
        <v>Mar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33"/>
        <v>146.6</v>
      </c>
      <c r="P2168">
        <f t="shared" si="239"/>
        <v>62.5</v>
      </c>
      <c r="Q2168" t="str">
        <f t="shared" si="234"/>
        <v>music</v>
      </c>
      <c r="R2168" t="str">
        <f t="shared" si="235"/>
        <v>rock</v>
      </c>
      <c r="S2168" s="12">
        <f t="shared" si="236"/>
        <v>41933.838171296295</v>
      </c>
      <c r="T2168" s="12">
        <f t="shared" si="237"/>
        <v>41978.879837962959</v>
      </c>
      <c r="U2168" s="14" t="str">
        <f t="shared" si="238"/>
        <v>Oct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33"/>
        <v>120</v>
      </c>
      <c r="P2169">
        <f t="shared" si="239"/>
        <v>18.75</v>
      </c>
      <c r="Q2169" t="str">
        <f t="shared" si="234"/>
        <v>music</v>
      </c>
      <c r="R2169" t="str">
        <f t="shared" si="235"/>
        <v>rock</v>
      </c>
      <c r="S2169" s="12">
        <f t="shared" si="236"/>
        <v>41153.066400462965</v>
      </c>
      <c r="T2169" s="12">
        <f t="shared" si="237"/>
        <v>41167.066400462965</v>
      </c>
      <c r="U2169" s="14" t="str">
        <f t="shared" si="238"/>
        <v>Sep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33"/>
        <v>121.5816111111111</v>
      </c>
      <c r="P2170">
        <f t="shared" si="239"/>
        <v>52.941176470588232</v>
      </c>
      <c r="Q2170" t="str">
        <f t="shared" si="234"/>
        <v>music</v>
      </c>
      <c r="R2170" t="str">
        <f t="shared" si="235"/>
        <v>rock</v>
      </c>
      <c r="S2170" s="12">
        <f t="shared" si="236"/>
        <v>42745.600243055553</v>
      </c>
      <c r="T2170" s="12">
        <f t="shared" si="237"/>
        <v>42776.208333333328</v>
      </c>
      <c r="U2170" s="14" t="str">
        <f t="shared" si="238"/>
        <v>Jan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33"/>
        <v>100</v>
      </c>
      <c r="P2171">
        <f t="shared" si="239"/>
        <v>21.857142857142858</v>
      </c>
      <c r="Q2171" t="str">
        <f t="shared" si="234"/>
        <v>music</v>
      </c>
      <c r="R2171" t="str">
        <f t="shared" si="235"/>
        <v>rock</v>
      </c>
      <c r="S2171" s="12">
        <f t="shared" si="236"/>
        <v>42793.700821759259</v>
      </c>
      <c r="T2171" s="12">
        <f t="shared" si="237"/>
        <v>42796.700821759259</v>
      </c>
      <c r="U2171" s="14" t="str">
        <f t="shared" si="238"/>
        <v>Feb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33"/>
        <v>180.85714285714286</v>
      </c>
      <c r="P2172">
        <f t="shared" si="239"/>
        <v>18.421052631578949</v>
      </c>
      <c r="Q2172" t="str">
        <f t="shared" si="234"/>
        <v>music</v>
      </c>
      <c r="R2172" t="str">
        <f t="shared" si="235"/>
        <v>rock</v>
      </c>
      <c r="S2172" s="12">
        <f t="shared" si="236"/>
        <v>42198.750254629631</v>
      </c>
      <c r="T2172" s="12">
        <f t="shared" si="237"/>
        <v>42238.750254629631</v>
      </c>
      <c r="U2172" s="14" t="str">
        <f t="shared" si="238"/>
        <v>Jul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33"/>
        <v>106.075</v>
      </c>
      <c r="P2173">
        <f t="shared" si="239"/>
        <v>85.106382978723403</v>
      </c>
      <c r="Q2173" t="str">
        <f t="shared" si="234"/>
        <v>music</v>
      </c>
      <c r="R2173" t="str">
        <f t="shared" si="235"/>
        <v>rock</v>
      </c>
      <c r="S2173" s="12">
        <f t="shared" si="236"/>
        <v>42141.95711805555</v>
      </c>
      <c r="T2173" s="12">
        <f t="shared" si="237"/>
        <v>42177.208333333328</v>
      </c>
      <c r="U2173" s="14" t="str">
        <f t="shared" si="238"/>
        <v>May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33"/>
        <v>100</v>
      </c>
      <c r="P2174">
        <f t="shared" si="239"/>
        <v>76.92307692307692</v>
      </c>
      <c r="Q2174" t="str">
        <f t="shared" si="234"/>
        <v>music</v>
      </c>
      <c r="R2174" t="str">
        <f t="shared" si="235"/>
        <v>rock</v>
      </c>
      <c r="S2174" s="12">
        <f t="shared" si="236"/>
        <v>42082.580092592587</v>
      </c>
      <c r="T2174" s="12">
        <f t="shared" si="237"/>
        <v>42112.580092592587</v>
      </c>
      <c r="U2174" s="14" t="str">
        <f t="shared" si="238"/>
        <v>Mar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33"/>
        <v>126.92857142857143</v>
      </c>
      <c r="P2175">
        <f t="shared" si="239"/>
        <v>46.666666666666664</v>
      </c>
      <c r="Q2175" t="str">
        <f t="shared" si="234"/>
        <v>music</v>
      </c>
      <c r="R2175" t="str">
        <f t="shared" si="235"/>
        <v>rock</v>
      </c>
      <c r="S2175" s="12">
        <f t="shared" si="236"/>
        <v>41495.692627314813</v>
      </c>
      <c r="T2175" s="12">
        <f t="shared" si="237"/>
        <v>41527.165972222225</v>
      </c>
      <c r="U2175" s="14" t="str">
        <f t="shared" si="238"/>
        <v>Aug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33"/>
        <v>102.97499999999999</v>
      </c>
      <c r="P2176">
        <f t="shared" si="239"/>
        <v>63.492063492063494</v>
      </c>
      <c r="Q2176" t="str">
        <f t="shared" si="234"/>
        <v>music</v>
      </c>
      <c r="R2176" t="str">
        <f t="shared" si="235"/>
        <v>rock</v>
      </c>
      <c r="S2176" s="12">
        <f t="shared" si="236"/>
        <v>42465.542905092589</v>
      </c>
      <c r="T2176" s="12">
        <f t="shared" si="237"/>
        <v>42495.542905092589</v>
      </c>
      <c r="U2176" s="14" t="str">
        <f t="shared" si="238"/>
        <v>Apr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33"/>
        <v>250</v>
      </c>
      <c r="P2177">
        <f t="shared" si="239"/>
        <v>26.923076923076923</v>
      </c>
      <c r="Q2177" t="str">
        <f t="shared" si="234"/>
        <v>music</v>
      </c>
      <c r="R2177" t="str">
        <f t="shared" si="235"/>
        <v>rock</v>
      </c>
      <c r="S2177" s="12">
        <f t="shared" si="236"/>
        <v>42565.009097222224</v>
      </c>
      <c r="T2177" s="12">
        <f t="shared" si="237"/>
        <v>42572.009097222224</v>
      </c>
      <c r="U2177" s="14" t="str">
        <f t="shared" si="238"/>
        <v>Jul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33"/>
        <v>126.02</v>
      </c>
      <c r="P2178">
        <f t="shared" si="239"/>
        <v>70.422535211267601</v>
      </c>
      <c r="Q2178" t="str">
        <f t="shared" si="234"/>
        <v>music</v>
      </c>
      <c r="R2178" t="str">
        <f t="shared" si="235"/>
        <v>rock</v>
      </c>
      <c r="S2178" s="12">
        <f t="shared" si="236"/>
        <v>42096.633206018523</v>
      </c>
      <c r="T2178" s="12">
        <f t="shared" si="237"/>
        <v>42126.633206018523</v>
      </c>
      <c r="U2178" s="14" t="str">
        <f t="shared" si="238"/>
        <v>Apr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40">E2179/D2179 * 100</f>
        <v>100.12</v>
      </c>
      <c r="P2179">
        <f t="shared" si="239"/>
        <v>65.78947368421052</v>
      </c>
      <c r="Q2179" t="str">
        <f t="shared" ref="Q2179:Q2242" si="241">LEFT(N2179,FIND("/",N2179) -1)</f>
        <v>music</v>
      </c>
      <c r="R2179" t="str">
        <f t="shared" ref="R2179:R2242" si="242">RIGHT(N2179,LEN(N2179)-FIND("/",N2179))</f>
        <v>rock</v>
      </c>
      <c r="S2179" s="12">
        <f t="shared" ref="S2179:U2242" si="243">(((J2179/60)/60)/24)+DATE(1970,1,1)</f>
        <v>42502.250775462962</v>
      </c>
      <c r="T2179" s="12">
        <f t="shared" ref="T2179:V2242" si="244">(((I2179/60)/60)/24)+DATE(1970,1,1)</f>
        <v>42527.250775462962</v>
      </c>
      <c r="U2179" s="14" t="str">
        <f t="shared" ref="U2179:U2242" si="245">TEXT(S2179, "mmm")</f>
        <v>May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40"/>
        <v>138.64000000000001</v>
      </c>
      <c r="P2180">
        <f t="shared" si="239"/>
        <v>29.103608847497089</v>
      </c>
      <c r="Q2180" t="str">
        <f t="shared" si="241"/>
        <v>music</v>
      </c>
      <c r="R2180" t="str">
        <f t="shared" si="242"/>
        <v>rock</v>
      </c>
      <c r="S2180" s="12">
        <f t="shared" si="243"/>
        <v>42723.63653935185</v>
      </c>
      <c r="T2180" s="12">
        <f t="shared" si="244"/>
        <v>42753.63653935185</v>
      </c>
      <c r="U2180" s="14" t="str">
        <f t="shared" si="245"/>
        <v>Dec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40"/>
        <v>161.4</v>
      </c>
      <c r="P2181">
        <f t="shared" si="239"/>
        <v>47.61904761904762</v>
      </c>
      <c r="Q2181" t="str">
        <f t="shared" si="241"/>
        <v>music</v>
      </c>
      <c r="R2181" t="str">
        <f t="shared" si="242"/>
        <v>rock</v>
      </c>
      <c r="S2181" s="12">
        <f t="shared" si="243"/>
        <v>42075.171203703707</v>
      </c>
      <c r="T2181" s="12">
        <f t="shared" si="244"/>
        <v>42105.171203703707</v>
      </c>
      <c r="U2181" s="14" t="str">
        <f t="shared" si="245"/>
        <v>Mar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40"/>
        <v>107.18419999999999</v>
      </c>
      <c r="P2182">
        <f t="shared" si="239"/>
        <v>64.102564102564102</v>
      </c>
      <c r="Q2182" t="str">
        <f t="shared" si="241"/>
        <v>music</v>
      </c>
      <c r="R2182" t="str">
        <f t="shared" si="242"/>
        <v>rock</v>
      </c>
      <c r="S2182" s="12">
        <f t="shared" si="243"/>
        <v>42279.669768518521</v>
      </c>
      <c r="T2182" s="12">
        <f t="shared" si="244"/>
        <v>42321.711435185185</v>
      </c>
      <c r="U2182" s="14" t="str">
        <f t="shared" si="245"/>
        <v>Oct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40"/>
        <v>153.1</v>
      </c>
      <c r="P2183">
        <f t="shared" si="239"/>
        <v>37.735849056603776</v>
      </c>
      <c r="Q2183" t="str">
        <f t="shared" si="241"/>
        <v>games</v>
      </c>
      <c r="R2183" t="str">
        <f t="shared" si="242"/>
        <v>tabletop games</v>
      </c>
      <c r="S2183" s="12">
        <f t="shared" si="243"/>
        <v>42773.005243055552</v>
      </c>
      <c r="T2183" s="12">
        <f t="shared" si="244"/>
        <v>42787.005243055552</v>
      </c>
      <c r="U2183" s="14" t="str">
        <f t="shared" si="245"/>
        <v>Feb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40"/>
        <v>524.16666666666663</v>
      </c>
      <c r="P2184">
        <f t="shared" si="239"/>
        <v>8.4269662921348321</v>
      </c>
      <c r="Q2184" t="str">
        <f t="shared" si="241"/>
        <v>games</v>
      </c>
      <c r="R2184" t="str">
        <f t="shared" si="242"/>
        <v>tabletop games</v>
      </c>
      <c r="S2184" s="12">
        <f t="shared" si="243"/>
        <v>41879.900752314818</v>
      </c>
      <c r="T2184" s="12">
        <f t="shared" si="244"/>
        <v>41914.900752314818</v>
      </c>
      <c r="U2184" s="14" t="str">
        <f t="shared" si="245"/>
        <v>Aug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40"/>
        <v>489.27777777777777</v>
      </c>
      <c r="P2185">
        <f t="shared" si="239"/>
        <v>6.4516129032258061</v>
      </c>
      <c r="Q2185" t="str">
        <f t="shared" si="241"/>
        <v>games</v>
      </c>
      <c r="R2185" t="str">
        <f t="shared" si="242"/>
        <v>tabletop games</v>
      </c>
      <c r="S2185" s="12">
        <f t="shared" si="243"/>
        <v>42745.365474537044</v>
      </c>
      <c r="T2185" s="12">
        <f t="shared" si="244"/>
        <v>42775.208333333328</v>
      </c>
      <c r="U2185" s="14" t="str">
        <f t="shared" si="245"/>
        <v>Jan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40"/>
        <v>284.74</v>
      </c>
      <c r="P2186">
        <f t="shared" si="239"/>
        <v>37.593984962406012</v>
      </c>
      <c r="Q2186" t="str">
        <f t="shared" si="241"/>
        <v>games</v>
      </c>
      <c r="R2186" t="str">
        <f t="shared" si="242"/>
        <v>tabletop games</v>
      </c>
      <c r="S2186" s="12">
        <f t="shared" si="243"/>
        <v>42380.690289351856</v>
      </c>
      <c r="T2186" s="12">
        <f t="shared" si="244"/>
        <v>42394.666666666672</v>
      </c>
      <c r="U2186" s="14" t="str">
        <f t="shared" si="245"/>
        <v>Jan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40"/>
        <v>1856.97</v>
      </c>
      <c r="P2187">
        <f t="shared" si="239"/>
        <v>8.0256821829855536</v>
      </c>
      <c r="Q2187" t="str">
        <f t="shared" si="241"/>
        <v>games</v>
      </c>
      <c r="R2187" t="str">
        <f t="shared" si="242"/>
        <v>tabletop games</v>
      </c>
      <c r="S2187" s="12">
        <f t="shared" si="243"/>
        <v>41319.349988425929</v>
      </c>
      <c r="T2187" s="12">
        <f t="shared" si="244"/>
        <v>41359.349988425929</v>
      </c>
      <c r="U2187" s="14" t="str">
        <f t="shared" si="245"/>
        <v>Feb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40"/>
        <v>109.67499999999998</v>
      </c>
      <c r="P2188">
        <f t="shared" si="239"/>
        <v>51.020408163265309</v>
      </c>
      <c r="Q2188" t="str">
        <f t="shared" si="241"/>
        <v>games</v>
      </c>
      <c r="R2188" t="str">
        <f t="shared" si="242"/>
        <v>tabletop games</v>
      </c>
      <c r="S2188" s="12">
        <f t="shared" si="243"/>
        <v>42583.615081018521</v>
      </c>
      <c r="T2188" s="12">
        <f t="shared" si="244"/>
        <v>42620.083333333328</v>
      </c>
      <c r="U2188" s="14" t="str">
        <f t="shared" si="245"/>
        <v>Aug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40"/>
        <v>1014.6425</v>
      </c>
      <c r="P2189">
        <f t="shared" si="239"/>
        <v>5.6148231330713081</v>
      </c>
      <c r="Q2189" t="str">
        <f t="shared" si="241"/>
        <v>games</v>
      </c>
      <c r="R2189" t="str">
        <f t="shared" si="242"/>
        <v>tabletop games</v>
      </c>
      <c r="S2189" s="12">
        <f t="shared" si="243"/>
        <v>42068.209097222221</v>
      </c>
      <c r="T2189" s="12">
        <f t="shared" si="244"/>
        <v>42097.165972222225</v>
      </c>
      <c r="U2189" s="14" t="str">
        <f t="shared" si="245"/>
        <v>Mar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40"/>
        <v>412.17692027666544</v>
      </c>
      <c r="P2190">
        <f t="shared" si="239"/>
        <v>10.688715953307392</v>
      </c>
      <c r="Q2190" t="str">
        <f t="shared" si="241"/>
        <v>games</v>
      </c>
      <c r="R2190" t="str">
        <f t="shared" si="242"/>
        <v>tabletop games</v>
      </c>
      <c r="S2190" s="12">
        <f t="shared" si="243"/>
        <v>42633.586122685185</v>
      </c>
      <c r="T2190" s="12">
        <f t="shared" si="244"/>
        <v>42668.708333333328</v>
      </c>
      <c r="U2190" s="14" t="str">
        <f t="shared" si="245"/>
        <v>Sep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40"/>
        <v>503.25</v>
      </c>
      <c r="P2191">
        <f t="shared" si="239"/>
        <v>13.636363636363637</v>
      </c>
      <c r="Q2191" t="str">
        <f t="shared" si="241"/>
        <v>games</v>
      </c>
      <c r="R2191" t="str">
        <f t="shared" si="242"/>
        <v>tabletop games</v>
      </c>
      <c r="S2191" s="12">
        <f t="shared" si="243"/>
        <v>42467.788194444445</v>
      </c>
      <c r="T2191" s="12">
        <f t="shared" si="244"/>
        <v>42481.916666666672</v>
      </c>
      <c r="U2191" s="14" t="str">
        <f t="shared" si="245"/>
        <v>Apr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40"/>
        <v>184.61052631578946</v>
      </c>
      <c r="P2192">
        <f t="shared" si="239"/>
        <v>35.381750465549345</v>
      </c>
      <c r="Q2192" t="str">
        <f t="shared" si="241"/>
        <v>games</v>
      </c>
      <c r="R2192" t="str">
        <f t="shared" si="242"/>
        <v>tabletop games</v>
      </c>
      <c r="S2192" s="12">
        <f t="shared" si="243"/>
        <v>42417.625046296293</v>
      </c>
      <c r="T2192" s="12">
        <f t="shared" si="244"/>
        <v>42452.290972222225</v>
      </c>
      <c r="U2192" s="14" t="str">
        <f t="shared" si="245"/>
        <v>Feb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40"/>
        <v>119.73333333333333</v>
      </c>
      <c r="P2193">
        <f t="shared" si="239"/>
        <v>30</v>
      </c>
      <c r="Q2193" t="str">
        <f t="shared" si="241"/>
        <v>games</v>
      </c>
      <c r="R2193" t="str">
        <f t="shared" si="242"/>
        <v>tabletop games</v>
      </c>
      <c r="S2193" s="12">
        <f t="shared" si="243"/>
        <v>42768.833645833336</v>
      </c>
      <c r="T2193" s="12">
        <f t="shared" si="244"/>
        <v>42780.833645833336</v>
      </c>
      <c r="U2193" s="14" t="str">
        <f t="shared" si="245"/>
        <v>Feb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40"/>
        <v>1081.2401666666667</v>
      </c>
      <c r="P2194">
        <f t="shared" si="239"/>
        <v>3.7059913526868438</v>
      </c>
      <c r="Q2194" t="str">
        <f t="shared" si="241"/>
        <v>games</v>
      </c>
      <c r="R2194" t="str">
        <f t="shared" si="242"/>
        <v>tabletop games</v>
      </c>
      <c r="S2194" s="12">
        <f t="shared" si="243"/>
        <v>42691.8512037037</v>
      </c>
      <c r="T2194" s="12">
        <f t="shared" si="244"/>
        <v>42719.958333333328</v>
      </c>
      <c r="U2194" s="14" t="str">
        <f t="shared" si="245"/>
        <v>Nov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40"/>
        <v>452.37333333333333</v>
      </c>
      <c r="P2195">
        <f t="shared" si="239"/>
        <v>16.722408026755854</v>
      </c>
      <c r="Q2195" t="str">
        <f t="shared" si="241"/>
        <v>games</v>
      </c>
      <c r="R2195" t="str">
        <f t="shared" si="242"/>
        <v>tabletop games</v>
      </c>
      <c r="S2195" s="12">
        <f t="shared" si="243"/>
        <v>42664.405925925923</v>
      </c>
      <c r="T2195" s="12">
        <f t="shared" si="244"/>
        <v>42695.207638888889</v>
      </c>
      <c r="U2195" s="14" t="str">
        <f t="shared" si="245"/>
        <v>Oct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40"/>
        <v>537.37</v>
      </c>
      <c r="P2196">
        <f t="shared" si="239"/>
        <v>11.389521640091116</v>
      </c>
      <c r="Q2196" t="str">
        <f t="shared" si="241"/>
        <v>games</v>
      </c>
      <c r="R2196" t="str">
        <f t="shared" si="242"/>
        <v>tabletop games</v>
      </c>
      <c r="S2196" s="12">
        <f t="shared" si="243"/>
        <v>42425.757986111115</v>
      </c>
      <c r="T2196" s="12">
        <f t="shared" si="244"/>
        <v>42455.716319444444</v>
      </c>
      <c r="U2196" s="14" t="str">
        <f t="shared" si="245"/>
        <v>Feb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40"/>
        <v>120.32608695652173</v>
      </c>
      <c r="P2197">
        <f t="shared" si="239"/>
        <v>40</v>
      </c>
      <c r="Q2197" t="str">
        <f t="shared" si="241"/>
        <v>games</v>
      </c>
      <c r="R2197" t="str">
        <f t="shared" si="242"/>
        <v>tabletop games</v>
      </c>
      <c r="S2197" s="12">
        <f t="shared" si="243"/>
        <v>42197.771990740745</v>
      </c>
      <c r="T2197" s="12">
        <f t="shared" si="244"/>
        <v>42227.771990740745</v>
      </c>
      <c r="U2197" s="14" t="str">
        <f t="shared" si="245"/>
        <v>Jul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40"/>
        <v>113.83571428571429</v>
      </c>
      <c r="P2198">
        <f t="shared" si="239"/>
        <v>59.82905982905983</v>
      </c>
      <c r="Q2198" t="str">
        <f t="shared" si="241"/>
        <v>games</v>
      </c>
      <c r="R2198" t="str">
        <f t="shared" si="242"/>
        <v>tabletop games</v>
      </c>
      <c r="S2198" s="12">
        <f t="shared" si="243"/>
        <v>42675.487291666665</v>
      </c>
      <c r="T2198" s="12">
        <f t="shared" si="244"/>
        <v>42706.291666666672</v>
      </c>
      <c r="U2198" s="14" t="str">
        <f t="shared" si="245"/>
        <v>Nov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40"/>
        <v>951.03109999999992</v>
      </c>
      <c r="P2199">
        <f t="shared" si="239"/>
        <v>6.9284064665127021</v>
      </c>
      <c r="Q2199" t="str">
        <f t="shared" si="241"/>
        <v>games</v>
      </c>
      <c r="R2199" t="str">
        <f t="shared" si="242"/>
        <v>tabletop games</v>
      </c>
      <c r="S2199" s="12">
        <f t="shared" si="243"/>
        <v>42033.584016203706</v>
      </c>
      <c r="T2199" s="12">
        <f t="shared" si="244"/>
        <v>42063.584016203706</v>
      </c>
      <c r="U2199" s="14" t="str">
        <f t="shared" si="245"/>
        <v>Jan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40"/>
        <v>132.89249999999998</v>
      </c>
      <c r="P2200">
        <f t="shared" si="239"/>
        <v>61.443932411674346</v>
      </c>
      <c r="Q2200" t="str">
        <f t="shared" si="241"/>
        <v>games</v>
      </c>
      <c r="R2200" t="str">
        <f t="shared" si="242"/>
        <v>tabletop games</v>
      </c>
      <c r="S2200" s="12">
        <f t="shared" si="243"/>
        <v>42292.513888888891</v>
      </c>
      <c r="T2200" s="12">
        <f t="shared" si="244"/>
        <v>42322.555555555555</v>
      </c>
      <c r="U2200" s="14" t="str">
        <f t="shared" si="245"/>
        <v>Oct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40"/>
        <v>146.97777777777779</v>
      </c>
      <c r="P2201">
        <f t="shared" si="239"/>
        <v>35.856573705179279</v>
      </c>
      <c r="Q2201" t="str">
        <f t="shared" si="241"/>
        <v>games</v>
      </c>
      <c r="R2201" t="str">
        <f t="shared" si="242"/>
        <v>tabletop games</v>
      </c>
      <c r="S2201" s="12">
        <f t="shared" si="243"/>
        <v>42262.416643518518</v>
      </c>
      <c r="T2201" s="12">
        <f t="shared" si="244"/>
        <v>42292.416643518518</v>
      </c>
      <c r="U2201" s="14" t="str">
        <f t="shared" si="245"/>
        <v>Sep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40"/>
        <v>542.15</v>
      </c>
      <c r="P2202">
        <f t="shared" si="239"/>
        <v>7.6045627376425857</v>
      </c>
      <c r="Q2202" t="str">
        <f t="shared" si="241"/>
        <v>games</v>
      </c>
      <c r="R2202" t="str">
        <f t="shared" si="242"/>
        <v>tabletop games</v>
      </c>
      <c r="S2202" s="12">
        <f t="shared" si="243"/>
        <v>42163.625787037032</v>
      </c>
      <c r="T2202" s="12">
        <f t="shared" si="244"/>
        <v>42191.125</v>
      </c>
      <c r="U2202" s="14" t="str">
        <f t="shared" si="245"/>
        <v>Jun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40"/>
        <v>382.71818181818185</v>
      </c>
      <c r="P2203">
        <f t="shared" si="239"/>
        <v>3.9285714285714284</v>
      </c>
      <c r="Q2203" t="str">
        <f t="shared" si="241"/>
        <v>music</v>
      </c>
      <c r="R2203" t="str">
        <f t="shared" si="242"/>
        <v>electronic music</v>
      </c>
      <c r="S2203" s="12">
        <f t="shared" si="243"/>
        <v>41276.846817129634</v>
      </c>
      <c r="T2203" s="12">
        <f t="shared" si="244"/>
        <v>41290.846817129634</v>
      </c>
      <c r="U2203" s="14" t="str">
        <f t="shared" si="245"/>
        <v>Jan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40"/>
        <v>704.18124999999998</v>
      </c>
      <c r="P2204">
        <f t="shared" si="239"/>
        <v>5.547850208044383</v>
      </c>
      <c r="Q2204" t="str">
        <f t="shared" si="241"/>
        <v>music</v>
      </c>
      <c r="R2204" t="str">
        <f t="shared" si="242"/>
        <v>electronic music</v>
      </c>
      <c r="S2204" s="12">
        <f t="shared" si="243"/>
        <v>41184.849166666667</v>
      </c>
      <c r="T2204" s="12">
        <f t="shared" si="244"/>
        <v>41214.849166666667</v>
      </c>
      <c r="U2204" s="14" t="str">
        <f t="shared" si="245"/>
        <v>Oct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40"/>
        <v>109.55</v>
      </c>
      <c r="P2205">
        <f t="shared" si="239"/>
        <v>40</v>
      </c>
      <c r="Q2205" t="str">
        <f t="shared" si="241"/>
        <v>music</v>
      </c>
      <c r="R2205" t="str">
        <f t="shared" si="242"/>
        <v>electronic music</v>
      </c>
      <c r="S2205" s="12">
        <f t="shared" si="243"/>
        <v>42241.85974537037</v>
      </c>
      <c r="T2205" s="12">
        <f t="shared" si="244"/>
        <v>42271.85974537037</v>
      </c>
      <c r="U2205" s="14" t="str">
        <f t="shared" si="245"/>
        <v>Aug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40"/>
        <v>132.86666666666667</v>
      </c>
      <c r="P2206">
        <f t="shared" si="239"/>
        <v>20.547945205479451</v>
      </c>
      <c r="Q2206" t="str">
        <f t="shared" si="241"/>
        <v>music</v>
      </c>
      <c r="R2206" t="str">
        <f t="shared" si="242"/>
        <v>electronic music</v>
      </c>
      <c r="S2206" s="12">
        <f t="shared" si="243"/>
        <v>41312.311562499999</v>
      </c>
      <c r="T2206" s="12">
        <f t="shared" si="244"/>
        <v>41342.311562499999</v>
      </c>
      <c r="U2206" s="14" t="str">
        <f t="shared" si="245"/>
        <v>Feb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40"/>
        <v>152</v>
      </c>
      <c r="P2207">
        <f t="shared" si="239"/>
        <v>27.777777777777779</v>
      </c>
      <c r="Q2207" t="str">
        <f t="shared" si="241"/>
        <v>music</v>
      </c>
      <c r="R2207" t="str">
        <f t="shared" si="242"/>
        <v>electronic music</v>
      </c>
      <c r="S2207" s="12">
        <f t="shared" si="243"/>
        <v>41031.82163194444</v>
      </c>
      <c r="T2207" s="12">
        <f t="shared" si="244"/>
        <v>41061.82163194444</v>
      </c>
      <c r="U2207" s="14" t="str">
        <f t="shared" si="245"/>
        <v>May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40"/>
        <v>102.72727272727273</v>
      </c>
      <c r="P2208">
        <f t="shared" si="239"/>
        <v>32.352941176470587</v>
      </c>
      <c r="Q2208" t="str">
        <f t="shared" si="241"/>
        <v>music</v>
      </c>
      <c r="R2208" t="str">
        <f t="shared" si="242"/>
        <v>electronic music</v>
      </c>
      <c r="S2208" s="12">
        <f t="shared" si="243"/>
        <v>40997.257222222222</v>
      </c>
      <c r="T2208" s="12">
        <f t="shared" si="244"/>
        <v>41015.257222222222</v>
      </c>
      <c r="U2208" s="14" t="str">
        <f t="shared" si="245"/>
        <v>Mar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40"/>
        <v>100</v>
      </c>
      <c r="P2209">
        <f t="shared" si="239"/>
        <v>285.71428571428572</v>
      </c>
      <c r="Q2209" t="str">
        <f t="shared" si="241"/>
        <v>music</v>
      </c>
      <c r="R2209" t="str">
        <f t="shared" si="242"/>
        <v>electronic music</v>
      </c>
      <c r="S2209" s="12">
        <f t="shared" si="243"/>
        <v>41564.194131944445</v>
      </c>
      <c r="T2209" s="12">
        <f t="shared" si="244"/>
        <v>41594.235798611109</v>
      </c>
      <c r="U2209" s="14" t="str">
        <f t="shared" si="245"/>
        <v>Oct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40"/>
        <v>101.6</v>
      </c>
      <c r="P2210">
        <f t="shared" si="239"/>
        <v>41.666666666666664</v>
      </c>
      <c r="Q2210" t="str">
        <f t="shared" si="241"/>
        <v>music</v>
      </c>
      <c r="R2210" t="str">
        <f t="shared" si="242"/>
        <v>electronic music</v>
      </c>
      <c r="S2210" s="12">
        <f t="shared" si="243"/>
        <v>40946.882245370369</v>
      </c>
      <c r="T2210" s="12">
        <f t="shared" si="244"/>
        <v>41006.166666666664</v>
      </c>
      <c r="U2210" s="14" t="str">
        <f t="shared" si="245"/>
        <v>Feb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40"/>
        <v>150.80000000000001</v>
      </c>
      <c r="P2211">
        <f t="shared" si="239"/>
        <v>33.333333333333336</v>
      </c>
      <c r="Q2211" t="str">
        <f t="shared" si="241"/>
        <v>music</v>
      </c>
      <c r="R2211" t="str">
        <f t="shared" si="242"/>
        <v>electronic music</v>
      </c>
      <c r="S2211" s="12">
        <f t="shared" si="243"/>
        <v>41732.479675925926</v>
      </c>
      <c r="T2211" s="12">
        <f t="shared" si="244"/>
        <v>41743.958333333336</v>
      </c>
      <c r="U2211" s="14" t="str">
        <f t="shared" si="245"/>
        <v>Apr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40"/>
        <v>111.425</v>
      </c>
      <c r="P2212">
        <f t="shared" si="239"/>
        <v>55.555555555555557</v>
      </c>
      <c r="Q2212" t="str">
        <f t="shared" si="241"/>
        <v>music</v>
      </c>
      <c r="R2212" t="str">
        <f t="shared" si="242"/>
        <v>electronic music</v>
      </c>
      <c r="S2212" s="12">
        <f t="shared" si="243"/>
        <v>40956.066087962965</v>
      </c>
      <c r="T2212" s="12">
        <f t="shared" si="244"/>
        <v>41013.73333333333</v>
      </c>
      <c r="U2212" s="14" t="str">
        <f t="shared" si="245"/>
        <v>Feb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40"/>
        <v>195.6</v>
      </c>
      <c r="P2213">
        <f t="shared" si="239"/>
        <v>20.833333333333332</v>
      </c>
      <c r="Q2213" t="str">
        <f t="shared" si="241"/>
        <v>music</v>
      </c>
      <c r="R2213" t="str">
        <f t="shared" si="242"/>
        <v>electronic music</v>
      </c>
      <c r="S2213" s="12">
        <f t="shared" si="243"/>
        <v>41716.785011574073</v>
      </c>
      <c r="T2213" s="12">
        <f t="shared" si="244"/>
        <v>41739.290972222225</v>
      </c>
      <c r="U2213" s="14" t="str">
        <f t="shared" si="245"/>
        <v>Mar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40"/>
        <v>114.38333333333333</v>
      </c>
      <c r="P2214">
        <f t="shared" si="239"/>
        <v>48.780487804878049</v>
      </c>
      <c r="Q2214" t="str">
        <f t="shared" si="241"/>
        <v>music</v>
      </c>
      <c r="R2214" t="str">
        <f t="shared" si="242"/>
        <v>electronic music</v>
      </c>
      <c r="S2214" s="12">
        <f t="shared" si="243"/>
        <v>41548.747418981482</v>
      </c>
      <c r="T2214" s="12">
        <f t="shared" si="244"/>
        <v>41582.041666666664</v>
      </c>
      <c r="U2214" s="14" t="str">
        <f t="shared" si="245"/>
        <v>Oct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40"/>
        <v>200</v>
      </c>
      <c r="P2215">
        <f t="shared" si="239"/>
        <v>5</v>
      </c>
      <c r="Q2215" t="str">
        <f t="shared" si="241"/>
        <v>music</v>
      </c>
      <c r="R2215" t="str">
        <f t="shared" si="242"/>
        <v>electronic music</v>
      </c>
      <c r="S2215" s="12">
        <f t="shared" si="243"/>
        <v>42109.826145833329</v>
      </c>
      <c r="T2215" s="12">
        <f t="shared" si="244"/>
        <v>42139.826145833329</v>
      </c>
      <c r="U2215" s="14" t="str">
        <f t="shared" si="245"/>
        <v>Apr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40"/>
        <v>292.50166666666667</v>
      </c>
      <c r="P2216">
        <f t="shared" ref="P2216:P2279" si="246">D2216 / L2216</f>
        <v>25</v>
      </c>
      <c r="Q2216" t="str">
        <f t="shared" si="241"/>
        <v>music</v>
      </c>
      <c r="R2216" t="str">
        <f t="shared" si="242"/>
        <v>electronic music</v>
      </c>
      <c r="S2216" s="12">
        <f t="shared" si="243"/>
        <v>41646.792222222226</v>
      </c>
      <c r="T2216" s="12">
        <f t="shared" si="244"/>
        <v>41676.792222222226</v>
      </c>
      <c r="U2216" s="14" t="str">
        <f t="shared" si="245"/>
        <v>Jan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40"/>
        <v>156.36363636363637</v>
      </c>
      <c r="P2217">
        <f t="shared" si="246"/>
        <v>16.666666666666668</v>
      </c>
      <c r="Q2217" t="str">
        <f t="shared" si="241"/>
        <v>music</v>
      </c>
      <c r="R2217" t="str">
        <f t="shared" si="242"/>
        <v>electronic music</v>
      </c>
      <c r="S2217" s="12">
        <f t="shared" si="243"/>
        <v>40958.717268518521</v>
      </c>
      <c r="T2217" s="12">
        <f t="shared" si="244"/>
        <v>40981.290972222225</v>
      </c>
      <c r="U2217" s="14" t="str">
        <f t="shared" si="245"/>
        <v>Feb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40"/>
        <v>105.66666666666666</v>
      </c>
      <c r="P2218">
        <f t="shared" si="246"/>
        <v>21.428571428571427</v>
      </c>
      <c r="Q2218" t="str">
        <f t="shared" si="241"/>
        <v>music</v>
      </c>
      <c r="R2218" t="str">
        <f t="shared" si="242"/>
        <v>electronic music</v>
      </c>
      <c r="S2218" s="12">
        <f t="shared" si="243"/>
        <v>42194.751678240747</v>
      </c>
      <c r="T2218" s="12">
        <f t="shared" si="244"/>
        <v>42208.751678240747</v>
      </c>
      <c r="U2218" s="14" t="str">
        <f t="shared" si="245"/>
        <v>Jul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40"/>
        <v>101.19047619047619</v>
      </c>
      <c r="P2219">
        <f t="shared" si="246"/>
        <v>46.666666666666664</v>
      </c>
      <c r="Q2219" t="str">
        <f t="shared" si="241"/>
        <v>music</v>
      </c>
      <c r="R2219" t="str">
        <f t="shared" si="242"/>
        <v>electronic music</v>
      </c>
      <c r="S2219" s="12">
        <f t="shared" si="243"/>
        <v>42299.776770833334</v>
      </c>
      <c r="T2219" s="12">
        <f t="shared" si="244"/>
        <v>42310.333333333328</v>
      </c>
      <c r="U2219" s="14" t="str">
        <f t="shared" si="245"/>
        <v>Oct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40"/>
        <v>122.833</v>
      </c>
      <c r="P2220">
        <f t="shared" si="246"/>
        <v>26.315789473684209</v>
      </c>
      <c r="Q2220" t="str">
        <f t="shared" si="241"/>
        <v>music</v>
      </c>
      <c r="R2220" t="str">
        <f t="shared" si="242"/>
        <v>electronic music</v>
      </c>
      <c r="S2220" s="12">
        <f t="shared" si="243"/>
        <v>41127.812303240738</v>
      </c>
      <c r="T2220" s="12">
        <f t="shared" si="244"/>
        <v>41150</v>
      </c>
      <c r="U2220" s="14" t="str">
        <f t="shared" si="245"/>
        <v>Aug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40"/>
        <v>101.49999999999999</v>
      </c>
      <c r="P2221">
        <f t="shared" si="246"/>
        <v>52.631578947368418</v>
      </c>
      <c r="Q2221" t="str">
        <f t="shared" si="241"/>
        <v>music</v>
      </c>
      <c r="R2221" t="str">
        <f t="shared" si="242"/>
        <v>electronic music</v>
      </c>
      <c r="S2221" s="12">
        <f t="shared" si="243"/>
        <v>42205.718888888892</v>
      </c>
      <c r="T2221" s="12">
        <f t="shared" si="244"/>
        <v>42235.718888888892</v>
      </c>
      <c r="U2221" s="14" t="str">
        <f t="shared" si="245"/>
        <v>Jul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40"/>
        <v>101.14285714285714</v>
      </c>
      <c r="P2222">
        <f t="shared" si="246"/>
        <v>50.724637681159422</v>
      </c>
      <c r="Q2222" t="str">
        <f t="shared" si="241"/>
        <v>music</v>
      </c>
      <c r="R2222" t="str">
        <f t="shared" si="242"/>
        <v>electronic music</v>
      </c>
      <c r="S2222" s="12">
        <f t="shared" si="243"/>
        <v>41452.060601851852</v>
      </c>
      <c r="T2222" s="12">
        <f t="shared" si="244"/>
        <v>41482.060601851852</v>
      </c>
      <c r="U2222" s="14" t="str">
        <f t="shared" si="245"/>
        <v>Jun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40"/>
        <v>108.11999999999999</v>
      </c>
      <c r="P2223">
        <f t="shared" si="246"/>
        <v>34.403669724770644</v>
      </c>
      <c r="Q2223" t="str">
        <f t="shared" si="241"/>
        <v>games</v>
      </c>
      <c r="R2223" t="str">
        <f t="shared" si="242"/>
        <v>tabletop games</v>
      </c>
      <c r="S2223" s="12">
        <f t="shared" si="243"/>
        <v>42452.666770833333</v>
      </c>
      <c r="T2223" s="12">
        <f t="shared" si="244"/>
        <v>42483</v>
      </c>
      <c r="U2223" s="14" t="str">
        <f t="shared" si="245"/>
        <v>Mar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40"/>
        <v>162.6</v>
      </c>
      <c r="P2224">
        <f t="shared" si="246"/>
        <v>16.666666666666668</v>
      </c>
      <c r="Q2224" t="str">
        <f t="shared" si="241"/>
        <v>games</v>
      </c>
      <c r="R2224" t="str">
        <f t="shared" si="242"/>
        <v>tabletop games</v>
      </c>
      <c r="S2224" s="12">
        <f t="shared" si="243"/>
        <v>40906.787581018521</v>
      </c>
      <c r="T2224" s="12">
        <f t="shared" si="244"/>
        <v>40936.787581018521</v>
      </c>
      <c r="U2224" s="14" t="str">
        <f t="shared" si="245"/>
        <v>Dec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40"/>
        <v>105.80000000000001</v>
      </c>
      <c r="P2225">
        <f t="shared" si="246"/>
        <v>195</v>
      </c>
      <c r="Q2225" t="str">
        <f t="shared" si="241"/>
        <v>games</v>
      </c>
      <c r="R2225" t="str">
        <f t="shared" si="242"/>
        <v>tabletop games</v>
      </c>
      <c r="S2225" s="12">
        <f t="shared" si="243"/>
        <v>42152.640833333338</v>
      </c>
      <c r="T2225" s="12">
        <f t="shared" si="244"/>
        <v>42182.640833333338</v>
      </c>
      <c r="U2225" s="14" t="str">
        <f t="shared" si="245"/>
        <v>May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40"/>
        <v>243.15000000000003</v>
      </c>
      <c r="P2226">
        <f t="shared" si="246"/>
        <v>33.783783783783782</v>
      </c>
      <c r="Q2226" t="str">
        <f t="shared" si="241"/>
        <v>games</v>
      </c>
      <c r="R2226" t="str">
        <f t="shared" si="242"/>
        <v>tabletop games</v>
      </c>
      <c r="S2226" s="12">
        <f t="shared" si="243"/>
        <v>42644.667534722219</v>
      </c>
      <c r="T2226" s="12">
        <f t="shared" si="244"/>
        <v>42672.791666666672</v>
      </c>
      <c r="U2226" s="14" t="str">
        <f t="shared" si="245"/>
        <v>Oct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40"/>
        <v>944.83338095238094</v>
      </c>
      <c r="P2227">
        <f t="shared" si="246"/>
        <v>17.441860465116278</v>
      </c>
      <c r="Q2227" t="str">
        <f t="shared" si="241"/>
        <v>games</v>
      </c>
      <c r="R2227" t="str">
        <f t="shared" si="242"/>
        <v>tabletop games</v>
      </c>
      <c r="S2227" s="12">
        <f t="shared" si="243"/>
        <v>41873.79184027778</v>
      </c>
      <c r="T2227" s="12">
        <f t="shared" si="244"/>
        <v>41903.79184027778</v>
      </c>
      <c r="U2227" s="14" t="str">
        <f t="shared" si="245"/>
        <v>Aug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40"/>
        <v>108.46283333333334</v>
      </c>
      <c r="P2228">
        <f t="shared" si="246"/>
        <v>56.074766355140184</v>
      </c>
      <c r="Q2228" t="str">
        <f t="shared" si="241"/>
        <v>games</v>
      </c>
      <c r="R2228" t="str">
        <f t="shared" si="242"/>
        <v>tabletop games</v>
      </c>
      <c r="S2228" s="12">
        <f t="shared" si="243"/>
        <v>42381.79886574074</v>
      </c>
      <c r="T2228" s="12">
        <f t="shared" si="244"/>
        <v>42412.207638888889</v>
      </c>
      <c r="U2228" s="14" t="str">
        <f t="shared" si="245"/>
        <v>Jan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40"/>
        <v>157.37692307692308</v>
      </c>
      <c r="P2229">
        <f t="shared" si="246"/>
        <v>43.189368770764119</v>
      </c>
      <c r="Q2229" t="str">
        <f t="shared" si="241"/>
        <v>games</v>
      </c>
      <c r="R2229" t="str">
        <f t="shared" si="242"/>
        <v>tabletop games</v>
      </c>
      <c r="S2229" s="12">
        <f t="shared" si="243"/>
        <v>41561.807349537034</v>
      </c>
      <c r="T2229" s="12">
        <f t="shared" si="244"/>
        <v>41591.849016203705</v>
      </c>
      <c r="U2229" s="14" t="str">
        <f t="shared" si="245"/>
        <v>Oct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40"/>
        <v>1174.49</v>
      </c>
      <c r="P2230">
        <f t="shared" si="246"/>
        <v>6.9444444444444446</v>
      </c>
      <c r="Q2230" t="str">
        <f t="shared" si="241"/>
        <v>games</v>
      </c>
      <c r="R2230" t="str">
        <f t="shared" si="242"/>
        <v>tabletop games</v>
      </c>
      <c r="S2230" s="12">
        <f t="shared" si="243"/>
        <v>42202.278194444443</v>
      </c>
      <c r="T2230" s="12">
        <f t="shared" si="244"/>
        <v>42232.278194444443</v>
      </c>
      <c r="U2230" s="14" t="str">
        <f t="shared" si="245"/>
        <v>Jul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40"/>
        <v>171.04755366949576</v>
      </c>
      <c r="P2231">
        <f t="shared" si="246"/>
        <v>14.86456400742115</v>
      </c>
      <c r="Q2231" t="str">
        <f t="shared" si="241"/>
        <v>games</v>
      </c>
      <c r="R2231" t="str">
        <f t="shared" si="242"/>
        <v>tabletop games</v>
      </c>
      <c r="S2231" s="12">
        <f t="shared" si="243"/>
        <v>41484.664247685185</v>
      </c>
      <c r="T2231" s="12">
        <f t="shared" si="244"/>
        <v>41520.166666666664</v>
      </c>
      <c r="U2231" s="14" t="str">
        <f t="shared" si="245"/>
        <v>Jul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40"/>
        <v>125.95294117647057</v>
      </c>
      <c r="P2232">
        <f t="shared" si="246"/>
        <v>17.068273092369477</v>
      </c>
      <c r="Q2232" t="str">
        <f t="shared" si="241"/>
        <v>games</v>
      </c>
      <c r="R2232" t="str">
        <f t="shared" si="242"/>
        <v>tabletop games</v>
      </c>
      <c r="S2232" s="12">
        <f t="shared" si="243"/>
        <v>41724.881099537037</v>
      </c>
      <c r="T2232" s="12">
        <f t="shared" si="244"/>
        <v>41754.881099537037</v>
      </c>
      <c r="U2232" s="14" t="str">
        <f t="shared" si="245"/>
        <v>Mar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40"/>
        <v>1212.1296000000002</v>
      </c>
      <c r="P2233">
        <f t="shared" si="246"/>
        <v>2.2461814914645104</v>
      </c>
      <c r="Q2233" t="str">
        <f t="shared" si="241"/>
        <v>games</v>
      </c>
      <c r="R2233" t="str">
        <f t="shared" si="242"/>
        <v>tabletop games</v>
      </c>
      <c r="S2233" s="12">
        <f t="shared" si="243"/>
        <v>41423.910891203705</v>
      </c>
      <c r="T2233" s="12">
        <f t="shared" si="244"/>
        <v>41450.208333333336</v>
      </c>
      <c r="U2233" s="14" t="str">
        <f t="shared" si="245"/>
        <v>May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40"/>
        <v>495.8</v>
      </c>
      <c r="P2234">
        <f t="shared" si="246"/>
        <v>5.0607287449392713</v>
      </c>
      <c r="Q2234" t="str">
        <f t="shared" si="241"/>
        <v>games</v>
      </c>
      <c r="R2234" t="str">
        <f t="shared" si="242"/>
        <v>tabletop games</v>
      </c>
      <c r="S2234" s="12">
        <f t="shared" si="243"/>
        <v>41806.794074074074</v>
      </c>
      <c r="T2234" s="12">
        <f t="shared" si="244"/>
        <v>41839.125</v>
      </c>
      <c r="U2234" s="14" t="str">
        <f t="shared" si="245"/>
        <v>Jun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40"/>
        <v>332.03999999999996</v>
      </c>
      <c r="P2235">
        <f t="shared" si="246"/>
        <v>6.3938618925831205</v>
      </c>
      <c r="Q2235" t="str">
        <f t="shared" si="241"/>
        <v>games</v>
      </c>
      <c r="R2235" t="str">
        <f t="shared" si="242"/>
        <v>tabletop games</v>
      </c>
      <c r="S2235" s="12">
        <f t="shared" si="243"/>
        <v>42331.378923611104</v>
      </c>
      <c r="T2235" s="12">
        <f t="shared" si="244"/>
        <v>42352</v>
      </c>
      <c r="U2235" s="14" t="str">
        <f t="shared" si="245"/>
        <v>Nov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40"/>
        <v>1165</v>
      </c>
      <c r="P2236">
        <f t="shared" si="246"/>
        <v>3.5714285714285716</v>
      </c>
      <c r="Q2236" t="str">
        <f t="shared" si="241"/>
        <v>games</v>
      </c>
      <c r="R2236" t="str">
        <f t="shared" si="242"/>
        <v>tabletop games</v>
      </c>
      <c r="S2236" s="12">
        <f t="shared" si="243"/>
        <v>42710.824618055558</v>
      </c>
      <c r="T2236" s="12">
        <f t="shared" si="244"/>
        <v>42740.824618055558</v>
      </c>
      <c r="U2236" s="14" t="str">
        <f t="shared" si="245"/>
        <v>Dec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40"/>
        <v>153.3153846153846</v>
      </c>
      <c r="P2237">
        <f t="shared" si="246"/>
        <v>88.435374149659864</v>
      </c>
      <c r="Q2237" t="str">
        <f t="shared" si="241"/>
        <v>games</v>
      </c>
      <c r="R2237" t="str">
        <f t="shared" si="242"/>
        <v>tabletop games</v>
      </c>
      <c r="S2237" s="12">
        <f t="shared" si="243"/>
        <v>42062.022118055553</v>
      </c>
      <c r="T2237" s="12">
        <f t="shared" si="244"/>
        <v>42091.980451388896</v>
      </c>
      <c r="U2237" s="14" t="str">
        <f t="shared" si="245"/>
        <v>Feb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40"/>
        <v>537.10714285714289</v>
      </c>
      <c r="P2238">
        <f t="shared" si="246"/>
        <v>4.117647058823529</v>
      </c>
      <c r="Q2238" t="str">
        <f t="shared" si="241"/>
        <v>games</v>
      </c>
      <c r="R2238" t="str">
        <f t="shared" si="242"/>
        <v>tabletop games</v>
      </c>
      <c r="S2238" s="12">
        <f t="shared" si="243"/>
        <v>42371.617164351846</v>
      </c>
      <c r="T2238" s="12">
        <f t="shared" si="244"/>
        <v>42401.617164351846</v>
      </c>
      <c r="U2238" s="14" t="str">
        <f t="shared" si="245"/>
        <v>Jan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40"/>
        <v>352.92777777777775</v>
      </c>
      <c r="P2239">
        <f t="shared" si="246"/>
        <v>18.311291963377418</v>
      </c>
      <c r="Q2239" t="str">
        <f t="shared" si="241"/>
        <v>games</v>
      </c>
      <c r="R2239" t="str">
        <f t="shared" si="242"/>
        <v>tabletop games</v>
      </c>
      <c r="S2239" s="12">
        <f t="shared" si="243"/>
        <v>41915.003275462965</v>
      </c>
      <c r="T2239" s="12">
        <f t="shared" si="244"/>
        <v>41955.332638888889</v>
      </c>
      <c r="U2239" s="14" t="str">
        <f t="shared" si="245"/>
        <v>Oct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40"/>
        <v>137.4</v>
      </c>
      <c r="P2240">
        <f t="shared" si="246"/>
        <v>50.632911392405063</v>
      </c>
      <c r="Q2240" t="str">
        <f t="shared" si="241"/>
        <v>games</v>
      </c>
      <c r="R2240" t="str">
        <f t="shared" si="242"/>
        <v>tabletop games</v>
      </c>
      <c r="S2240" s="12">
        <f t="shared" si="243"/>
        <v>42774.621712962966</v>
      </c>
      <c r="T2240" s="12">
        <f t="shared" si="244"/>
        <v>42804.621712962966</v>
      </c>
      <c r="U2240" s="14" t="str">
        <f t="shared" si="245"/>
        <v>Feb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40"/>
        <v>128.02668</v>
      </c>
      <c r="P2241">
        <f t="shared" si="246"/>
        <v>58.685446009389672</v>
      </c>
      <c r="Q2241" t="str">
        <f t="shared" si="241"/>
        <v>games</v>
      </c>
      <c r="R2241" t="str">
        <f t="shared" si="242"/>
        <v>tabletop games</v>
      </c>
      <c r="S2241" s="12">
        <f t="shared" si="243"/>
        <v>41572.958495370374</v>
      </c>
      <c r="T2241" s="12">
        <f t="shared" si="244"/>
        <v>41609.168055555558</v>
      </c>
      <c r="U2241" s="14" t="str">
        <f t="shared" si="245"/>
        <v>Oct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40"/>
        <v>270.68</v>
      </c>
      <c r="P2242">
        <f t="shared" si="246"/>
        <v>52.083333333333336</v>
      </c>
      <c r="Q2242" t="str">
        <f t="shared" si="241"/>
        <v>games</v>
      </c>
      <c r="R2242" t="str">
        <f t="shared" si="242"/>
        <v>tabletop games</v>
      </c>
      <c r="S2242" s="12">
        <f t="shared" si="243"/>
        <v>42452.825740740736</v>
      </c>
      <c r="T2242" s="12">
        <f t="shared" si="244"/>
        <v>42482.825740740736</v>
      </c>
      <c r="U2242" s="14" t="str">
        <f t="shared" si="245"/>
        <v>Mar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47">E2243/D2243 * 100</f>
        <v>806.4</v>
      </c>
      <c r="P2243">
        <f t="shared" si="246"/>
        <v>6.1349693251533743</v>
      </c>
      <c r="Q2243" t="str">
        <f t="shared" ref="Q2243:Q2306" si="248">LEFT(N2243,FIND("/",N2243) -1)</f>
        <v>games</v>
      </c>
      <c r="R2243" t="str">
        <f t="shared" ref="R2243:R2306" si="249">RIGHT(N2243,LEN(N2243)-FIND("/",N2243))</f>
        <v>tabletop games</v>
      </c>
      <c r="S2243" s="12">
        <f t="shared" ref="S2243:U2306" si="250">(((J2243/60)/60)/24)+DATE(1970,1,1)</f>
        <v>42766.827546296292</v>
      </c>
      <c r="T2243" s="12">
        <f t="shared" ref="T2243:V2306" si="251">(((I2243/60)/60)/24)+DATE(1970,1,1)</f>
        <v>42796.827546296292</v>
      </c>
      <c r="U2243" s="14" t="str">
        <f t="shared" ref="U2243:U2306" si="252">TEXT(S2243, "mmm")</f>
        <v>Jan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47"/>
        <v>1360.0976000000001</v>
      </c>
      <c r="P2244">
        <f t="shared" si="246"/>
        <v>3.9603960396039604</v>
      </c>
      <c r="Q2244" t="str">
        <f t="shared" si="248"/>
        <v>games</v>
      </c>
      <c r="R2244" t="str">
        <f t="shared" si="249"/>
        <v>tabletop games</v>
      </c>
      <c r="S2244" s="12">
        <f t="shared" si="250"/>
        <v>41569.575613425928</v>
      </c>
      <c r="T2244" s="12">
        <f t="shared" si="251"/>
        <v>41605.126388888886</v>
      </c>
      <c r="U2244" s="14" t="str">
        <f t="shared" si="252"/>
        <v>Oct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47"/>
        <v>930250</v>
      </c>
      <c r="P2245">
        <f t="shared" si="246"/>
        <v>4.9140049140049139E-4</v>
      </c>
      <c r="Q2245" t="str">
        <f t="shared" si="248"/>
        <v>games</v>
      </c>
      <c r="R2245" t="str">
        <f t="shared" si="249"/>
        <v>tabletop games</v>
      </c>
      <c r="S2245" s="12">
        <f t="shared" si="250"/>
        <v>42800.751041666663</v>
      </c>
      <c r="T2245" s="12">
        <f t="shared" si="251"/>
        <v>42807.125</v>
      </c>
      <c r="U2245" s="14" t="str">
        <f t="shared" si="252"/>
        <v>Mar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47"/>
        <v>377.02</v>
      </c>
      <c r="P2246">
        <f t="shared" si="246"/>
        <v>17.241379310344829</v>
      </c>
      <c r="Q2246" t="str">
        <f t="shared" si="248"/>
        <v>games</v>
      </c>
      <c r="R2246" t="str">
        <f t="shared" si="249"/>
        <v>tabletop games</v>
      </c>
      <c r="S2246" s="12">
        <f t="shared" si="250"/>
        <v>42647.818819444445</v>
      </c>
      <c r="T2246" s="12">
        <f t="shared" si="251"/>
        <v>42659.854166666672</v>
      </c>
      <c r="U2246" s="14" t="str">
        <f t="shared" si="252"/>
        <v>Oct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47"/>
        <v>2647.0250000000001</v>
      </c>
      <c r="P2247">
        <f t="shared" si="246"/>
        <v>2.0202020202020203</v>
      </c>
      <c r="Q2247" t="str">
        <f t="shared" si="248"/>
        <v>games</v>
      </c>
      <c r="R2247" t="str">
        <f t="shared" si="249"/>
        <v>tabletop games</v>
      </c>
      <c r="S2247" s="12">
        <f t="shared" si="250"/>
        <v>41660.708530092597</v>
      </c>
      <c r="T2247" s="12">
        <f t="shared" si="251"/>
        <v>41691.75</v>
      </c>
      <c r="U2247" s="14" t="str">
        <f t="shared" si="252"/>
        <v>Jan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47"/>
        <v>100.12</v>
      </c>
      <c r="P2248">
        <f t="shared" si="246"/>
        <v>43.859649122807021</v>
      </c>
      <c r="Q2248" t="str">
        <f t="shared" si="248"/>
        <v>games</v>
      </c>
      <c r="R2248" t="str">
        <f t="shared" si="249"/>
        <v>tabletop games</v>
      </c>
      <c r="S2248" s="12">
        <f t="shared" si="250"/>
        <v>42221.79178240741</v>
      </c>
      <c r="T2248" s="12">
        <f t="shared" si="251"/>
        <v>42251.79178240741</v>
      </c>
      <c r="U2248" s="14" t="str">
        <f t="shared" si="252"/>
        <v>Aug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47"/>
        <v>104.45405405405405</v>
      </c>
      <c r="P2249">
        <f t="shared" si="246"/>
        <v>48.684210526315788</v>
      </c>
      <c r="Q2249" t="str">
        <f t="shared" si="248"/>
        <v>games</v>
      </c>
      <c r="R2249" t="str">
        <f t="shared" si="249"/>
        <v>tabletop games</v>
      </c>
      <c r="S2249" s="12">
        <f t="shared" si="250"/>
        <v>42200.666261574079</v>
      </c>
      <c r="T2249" s="12">
        <f t="shared" si="251"/>
        <v>42214.666261574079</v>
      </c>
      <c r="U2249" s="14" t="str">
        <f t="shared" si="252"/>
        <v>Jul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47"/>
        <v>107.21428571428571</v>
      </c>
      <c r="P2250">
        <f t="shared" si="246"/>
        <v>54.6875</v>
      </c>
      <c r="Q2250" t="str">
        <f t="shared" si="248"/>
        <v>games</v>
      </c>
      <c r="R2250" t="str">
        <f t="shared" si="249"/>
        <v>tabletop games</v>
      </c>
      <c r="S2250" s="12">
        <f t="shared" si="250"/>
        <v>42688.875902777778</v>
      </c>
      <c r="T2250" s="12">
        <f t="shared" si="251"/>
        <v>42718.875902777778</v>
      </c>
      <c r="U2250" s="14" t="str">
        <f t="shared" si="252"/>
        <v>Nov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47"/>
        <v>168.77142857142857</v>
      </c>
      <c r="P2251">
        <f t="shared" si="246"/>
        <v>19.444444444444443</v>
      </c>
      <c r="Q2251" t="str">
        <f t="shared" si="248"/>
        <v>games</v>
      </c>
      <c r="R2251" t="str">
        <f t="shared" si="249"/>
        <v>tabletop games</v>
      </c>
      <c r="S2251" s="12">
        <f t="shared" si="250"/>
        <v>41336.703298611108</v>
      </c>
      <c r="T2251" s="12">
        <f t="shared" si="251"/>
        <v>41366.661631944444</v>
      </c>
      <c r="U2251" s="14" t="str">
        <f t="shared" si="252"/>
        <v>Mar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47"/>
        <v>975.11200000000008</v>
      </c>
      <c r="P2252">
        <f t="shared" si="246"/>
        <v>43.782837127845887</v>
      </c>
      <c r="Q2252" t="str">
        <f t="shared" si="248"/>
        <v>games</v>
      </c>
      <c r="R2252" t="str">
        <f t="shared" si="249"/>
        <v>tabletop games</v>
      </c>
      <c r="S2252" s="12">
        <f t="shared" si="250"/>
        <v>42677.005474537036</v>
      </c>
      <c r="T2252" s="12">
        <f t="shared" si="251"/>
        <v>42707.0471412037</v>
      </c>
      <c r="U2252" s="14" t="str">
        <f t="shared" si="252"/>
        <v>Nov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47"/>
        <v>134.44929411764704</v>
      </c>
      <c r="P2253">
        <f t="shared" si="246"/>
        <v>17.708333333333332</v>
      </c>
      <c r="Q2253" t="str">
        <f t="shared" si="248"/>
        <v>games</v>
      </c>
      <c r="R2253" t="str">
        <f t="shared" si="249"/>
        <v>tabletop games</v>
      </c>
      <c r="S2253" s="12">
        <f t="shared" si="250"/>
        <v>41846.34579861111</v>
      </c>
      <c r="T2253" s="12">
        <f t="shared" si="251"/>
        <v>41867.34579861111</v>
      </c>
      <c r="U2253" s="14" t="str">
        <f t="shared" si="252"/>
        <v>Jul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47"/>
        <v>272.27777777777777</v>
      </c>
      <c r="P2254">
        <f t="shared" si="246"/>
        <v>36.144578313253014</v>
      </c>
      <c r="Q2254" t="str">
        <f t="shared" si="248"/>
        <v>games</v>
      </c>
      <c r="R2254" t="str">
        <f t="shared" si="249"/>
        <v>tabletop games</v>
      </c>
      <c r="S2254" s="12">
        <f t="shared" si="250"/>
        <v>42573.327986111108</v>
      </c>
      <c r="T2254" s="12">
        <f t="shared" si="251"/>
        <v>42588.327986111108</v>
      </c>
      <c r="U2254" s="14" t="str">
        <f t="shared" si="252"/>
        <v>Jul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47"/>
        <v>112.6875</v>
      </c>
      <c r="P2255">
        <f t="shared" si="246"/>
        <v>95.238095238095241</v>
      </c>
      <c r="Q2255" t="str">
        <f t="shared" si="248"/>
        <v>games</v>
      </c>
      <c r="R2255" t="str">
        <f t="shared" si="249"/>
        <v>tabletop games</v>
      </c>
      <c r="S2255" s="12">
        <f t="shared" si="250"/>
        <v>42296.631331018521</v>
      </c>
      <c r="T2255" s="12">
        <f t="shared" si="251"/>
        <v>42326.672997685186</v>
      </c>
      <c r="U2255" s="14" t="str">
        <f t="shared" si="252"/>
        <v>Oct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47"/>
        <v>459.8</v>
      </c>
      <c r="P2256">
        <f t="shared" si="246"/>
        <v>2.5380710659898478</v>
      </c>
      <c r="Q2256" t="str">
        <f t="shared" si="248"/>
        <v>games</v>
      </c>
      <c r="R2256" t="str">
        <f t="shared" si="249"/>
        <v>tabletop games</v>
      </c>
      <c r="S2256" s="12">
        <f t="shared" si="250"/>
        <v>42752.647777777776</v>
      </c>
      <c r="T2256" s="12">
        <f t="shared" si="251"/>
        <v>42759.647777777776</v>
      </c>
      <c r="U2256" s="14" t="str">
        <f t="shared" si="252"/>
        <v>Jan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47"/>
        <v>286.65822784810126</v>
      </c>
      <c r="P2257">
        <f t="shared" si="246"/>
        <v>14.575645756457565</v>
      </c>
      <c r="Q2257" t="str">
        <f t="shared" si="248"/>
        <v>games</v>
      </c>
      <c r="R2257" t="str">
        <f t="shared" si="249"/>
        <v>tabletop games</v>
      </c>
      <c r="S2257" s="12">
        <f t="shared" si="250"/>
        <v>42467.951979166668</v>
      </c>
      <c r="T2257" s="12">
        <f t="shared" si="251"/>
        <v>42497.951979166668</v>
      </c>
      <c r="U2257" s="14" t="str">
        <f t="shared" si="252"/>
        <v>Apr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47"/>
        <v>222.70833333333334</v>
      </c>
      <c r="P2258">
        <f t="shared" si="246"/>
        <v>9.6</v>
      </c>
      <c r="Q2258" t="str">
        <f t="shared" si="248"/>
        <v>games</v>
      </c>
      <c r="R2258" t="str">
        <f t="shared" si="249"/>
        <v>tabletop games</v>
      </c>
      <c r="S2258" s="12">
        <f t="shared" si="250"/>
        <v>42682.451921296291</v>
      </c>
      <c r="T2258" s="12">
        <f t="shared" si="251"/>
        <v>42696.451921296291</v>
      </c>
      <c r="U2258" s="14" t="str">
        <f t="shared" si="252"/>
        <v>Nov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47"/>
        <v>636.14</v>
      </c>
      <c r="P2259">
        <f t="shared" si="246"/>
        <v>14.792899408284024</v>
      </c>
      <c r="Q2259" t="str">
        <f t="shared" si="248"/>
        <v>games</v>
      </c>
      <c r="R2259" t="str">
        <f t="shared" si="249"/>
        <v>tabletop games</v>
      </c>
      <c r="S2259" s="12">
        <f t="shared" si="250"/>
        <v>42505.936678240745</v>
      </c>
      <c r="T2259" s="12">
        <f t="shared" si="251"/>
        <v>42540.958333333328</v>
      </c>
      <c r="U2259" s="14" t="str">
        <f t="shared" si="252"/>
        <v>May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47"/>
        <v>146.5</v>
      </c>
      <c r="P2260">
        <f t="shared" si="246"/>
        <v>10.731707317073171</v>
      </c>
      <c r="Q2260" t="str">
        <f t="shared" si="248"/>
        <v>games</v>
      </c>
      <c r="R2260" t="str">
        <f t="shared" si="249"/>
        <v>tabletop games</v>
      </c>
      <c r="S2260" s="12">
        <f t="shared" si="250"/>
        <v>42136.75100694444</v>
      </c>
      <c r="T2260" s="12">
        <f t="shared" si="251"/>
        <v>42166.75100694444</v>
      </c>
      <c r="U2260" s="14" t="str">
        <f t="shared" si="252"/>
        <v>May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47"/>
        <v>1867.1</v>
      </c>
      <c r="P2261">
        <f t="shared" si="246"/>
        <v>4.8543689320388346</v>
      </c>
      <c r="Q2261" t="str">
        <f t="shared" si="248"/>
        <v>games</v>
      </c>
      <c r="R2261" t="str">
        <f t="shared" si="249"/>
        <v>tabletop games</v>
      </c>
      <c r="S2261" s="12">
        <f t="shared" si="250"/>
        <v>42702.804814814815</v>
      </c>
      <c r="T2261" s="12">
        <f t="shared" si="251"/>
        <v>42712.804814814815</v>
      </c>
      <c r="U2261" s="14" t="str">
        <f t="shared" si="252"/>
        <v>Nov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47"/>
        <v>326.92</v>
      </c>
      <c r="P2262">
        <f t="shared" si="246"/>
        <v>29.761904761904763</v>
      </c>
      <c r="Q2262" t="str">
        <f t="shared" si="248"/>
        <v>games</v>
      </c>
      <c r="R2262" t="str">
        <f t="shared" si="249"/>
        <v>tabletop games</v>
      </c>
      <c r="S2262" s="12">
        <f t="shared" si="250"/>
        <v>41695.016782407409</v>
      </c>
      <c r="T2262" s="12">
        <f t="shared" si="251"/>
        <v>41724.975115740745</v>
      </c>
      <c r="U2262" s="14" t="str">
        <f t="shared" si="252"/>
        <v>Feb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47"/>
        <v>779.5</v>
      </c>
      <c r="P2263">
        <f t="shared" si="246"/>
        <v>4.7619047619047619</v>
      </c>
      <c r="Q2263" t="str">
        <f t="shared" si="248"/>
        <v>games</v>
      </c>
      <c r="R2263" t="str">
        <f t="shared" si="249"/>
        <v>tabletop games</v>
      </c>
      <c r="S2263" s="12">
        <f t="shared" si="250"/>
        <v>42759.724768518514</v>
      </c>
      <c r="T2263" s="12">
        <f t="shared" si="251"/>
        <v>42780.724768518514</v>
      </c>
      <c r="U2263" s="14" t="str">
        <f t="shared" si="252"/>
        <v>Jan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47"/>
        <v>154.15151515151516</v>
      </c>
      <c r="P2264">
        <f t="shared" si="246"/>
        <v>18.232044198895029</v>
      </c>
      <c r="Q2264" t="str">
        <f t="shared" si="248"/>
        <v>games</v>
      </c>
      <c r="R2264" t="str">
        <f t="shared" si="249"/>
        <v>tabletop games</v>
      </c>
      <c r="S2264" s="12">
        <f t="shared" si="250"/>
        <v>41926.585162037038</v>
      </c>
      <c r="T2264" s="12">
        <f t="shared" si="251"/>
        <v>41961</v>
      </c>
      <c r="U2264" s="14" t="str">
        <f t="shared" si="252"/>
        <v>Oct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47"/>
        <v>115.54666666666667</v>
      </c>
      <c r="P2265">
        <f t="shared" si="246"/>
        <v>125</v>
      </c>
      <c r="Q2265" t="str">
        <f t="shared" si="248"/>
        <v>games</v>
      </c>
      <c r="R2265" t="str">
        <f t="shared" si="249"/>
        <v>tabletop games</v>
      </c>
      <c r="S2265" s="12">
        <f t="shared" si="250"/>
        <v>42014.832326388889</v>
      </c>
      <c r="T2265" s="12">
        <f t="shared" si="251"/>
        <v>42035.832326388889</v>
      </c>
      <c r="U2265" s="14" t="str">
        <f t="shared" si="252"/>
        <v>Jan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47"/>
        <v>180.03333333333333</v>
      </c>
      <c r="P2266">
        <f t="shared" si="246"/>
        <v>13.48314606741573</v>
      </c>
      <c r="Q2266" t="str">
        <f t="shared" si="248"/>
        <v>games</v>
      </c>
      <c r="R2266" t="str">
        <f t="shared" si="249"/>
        <v>tabletop games</v>
      </c>
      <c r="S2266" s="12">
        <f t="shared" si="250"/>
        <v>42496.582337962958</v>
      </c>
      <c r="T2266" s="12">
        <f t="shared" si="251"/>
        <v>42513.125</v>
      </c>
      <c r="U2266" s="14" t="str">
        <f t="shared" si="252"/>
        <v>May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47"/>
        <v>298.5</v>
      </c>
      <c r="P2267">
        <f t="shared" si="246"/>
        <v>11.764705882352942</v>
      </c>
      <c r="Q2267" t="str">
        <f t="shared" si="248"/>
        <v>games</v>
      </c>
      <c r="R2267" t="str">
        <f t="shared" si="249"/>
        <v>tabletop games</v>
      </c>
      <c r="S2267" s="12">
        <f t="shared" si="250"/>
        <v>42689.853090277778</v>
      </c>
      <c r="T2267" s="12">
        <f t="shared" si="251"/>
        <v>42696.853090277778</v>
      </c>
      <c r="U2267" s="14" t="str">
        <f t="shared" si="252"/>
        <v>Nov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47"/>
        <v>320.26666666666665</v>
      </c>
      <c r="P2268">
        <f t="shared" si="246"/>
        <v>7.731958762886598</v>
      </c>
      <c r="Q2268" t="str">
        <f t="shared" si="248"/>
        <v>games</v>
      </c>
      <c r="R2268" t="str">
        <f t="shared" si="249"/>
        <v>tabletop games</v>
      </c>
      <c r="S2268" s="12">
        <f t="shared" si="250"/>
        <v>42469.874907407408</v>
      </c>
      <c r="T2268" s="12">
        <f t="shared" si="251"/>
        <v>42487.083333333328</v>
      </c>
      <c r="U2268" s="14" t="str">
        <f t="shared" si="252"/>
        <v>Apr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47"/>
        <v>380.52499999999998</v>
      </c>
      <c r="P2269">
        <f t="shared" si="246"/>
        <v>49.504950495049506</v>
      </c>
      <c r="Q2269" t="str">
        <f t="shared" si="248"/>
        <v>games</v>
      </c>
      <c r="R2269" t="str">
        <f t="shared" si="249"/>
        <v>tabletop games</v>
      </c>
      <c r="S2269" s="12">
        <f t="shared" si="250"/>
        <v>41968.829826388886</v>
      </c>
      <c r="T2269" s="12">
        <f t="shared" si="251"/>
        <v>41994.041666666672</v>
      </c>
      <c r="U2269" s="14" t="str">
        <f t="shared" si="252"/>
        <v>Nov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47"/>
        <v>102.60000000000001</v>
      </c>
      <c r="P2270">
        <f t="shared" si="246"/>
        <v>144.32989690721649</v>
      </c>
      <c r="Q2270" t="str">
        <f t="shared" si="248"/>
        <v>games</v>
      </c>
      <c r="R2270" t="str">
        <f t="shared" si="249"/>
        <v>tabletop games</v>
      </c>
      <c r="S2270" s="12">
        <f t="shared" si="250"/>
        <v>42776.082349537035</v>
      </c>
      <c r="T2270" s="12">
        <f t="shared" si="251"/>
        <v>42806.082349537035</v>
      </c>
      <c r="U2270" s="14" t="str">
        <f t="shared" si="252"/>
        <v>Feb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47"/>
        <v>1801.64</v>
      </c>
      <c r="P2271">
        <f t="shared" si="246"/>
        <v>2.7716186252771617</v>
      </c>
      <c r="Q2271" t="str">
        <f t="shared" si="248"/>
        <v>games</v>
      </c>
      <c r="R2271" t="str">
        <f t="shared" si="249"/>
        <v>tabletop games</v>
      </c>
      <c r="S2271" s="12">
        <f t="shared" si="250"/>
        <v>42776.704432870371</v>
      </c>
      <c r="T2271" s="12">
        <f t="shared" si="251"/>
        <v>42801.208333333328</v>
      </c>
      <c r="U2271" s="14" t="str">
        <f t="shared" si="252"/>
        <v>Feb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47"/>
        <v>720.24800000000005</v>
      </c>
      <c r="P2272">
        <f t="shared" si="246"/>
        <v>14.970059880239521</v>
      </c>
      <c r="Q2272" t="str">
        <f t="shared" si="248"/>
        <v>games</v>
      </c>
      <c r="R2272" t="str">
        <f t="shared" si="249"/>
        <v>tabletop games</v>
      </c>
      <c r="S2272" s="12">
        <f t="shared" si="250"/>
        <v>42725.869363425925</v>
      </c>
      <c r="T2272" s="12">
        <f t="shared" si="251"/>
        <v>42745.915972222225</v>
      </c>
      <c r="U2272" s="14" t="str">
        <f t="shared" si="252"/>
        <v>Dec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47"/>
        <v>283.09000000000003</v>
      </c>
      <c r="P2273">
        <f t="shared" si="246"/>
        <v>15.060240963855422</v>
      </c>
      <c r="Q2273" t="str">
        <f t="shared" si="248"/>
        <v>games</v>
      </c>
      <c r="R2273" t="str">
        <f t="shared" si="249"/>
        <v>tabletop games</v>
      </c>
      <c r="S2273" s="12">
        <f t="shared" si="250"/>
        <v>42684.000046296293</v>
      </c>
      <c r="T2273" s="12">
        <f t="shared" si="251"/>
        <v>42714.000046296293</v>
      </c>
      <c r="U2273" s="14" t="str">
        <f t="shared" si="252"/>
        <v>Nov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47"/>
        <v>1356.6000000000001</v>
      </c>
      <c r="P2274">
        <f t="shared" si="246"/>
        <v>1.0593220338983051</v>
      </c>
      <c r="Q2274" t="str">
        <f t="shared" si="248"/>
        <v>games</v>
      </c>
      <c r="R2274" t="str">
        <f t="shared" si="249"/>
        <v>tabletop games</v>
      </c>
      <c r="S2274" s="12">
        <f t="shared" si="250"/>
        <v>42315.699490740735</v>
      </c>
      <c r="T2274" s="12">
        <f t="shared" si="251"/>
        <v>42345.699490740735</v>
      </c>
      <c r="U2274" s="14" t="str">
        <f t="shared" si="252"/>
        <v>Nov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47"/>
        <v>220.35999999999999</v>
      </c>
      <c r="P2275">
        <f t="shared" si="246"/>
        <v>17.006802721088434</v>
      </c>
      <c r="Q2275" t="str">
        <f t="shared" si="248"/>
        <v>games</v>
      </c>
      <c r="R2275" t="str">
        <f t="shared" si="249"/>
        <v>tabletop games</v>
      </c>
      <c r="S2275" s="12">
        <f t="shared" si="250"/>
        <v>42781.549097222218</v>
      </c>
      <c r="T2275" s="12">
        <f t="shared" si="251"/>
        <v>42806.507430555561</v>
      </c>
      <c r="U2275" s="14" t="str">
        <f t="shared" si="252"/>
        <v>Feb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47"/>
        <v>119.6</v>
      </c>
      <c r="P2276">
        <f t="shared" si="246"/>
        <v>25.252525252525253</v>
      </c>
      <c r="Q2276" t="str">
        <f t="shared" si="248"/>
        <v>games</v>
      </c>
      <c r="R2276" t="str">
        <f t="shared" si="249"/>
        <v>tabletop games</v>
      </c>
      <c r="S2276" s="12">
        <f t="shared" si="250"/>
        <v>41663.500659722224</v>
      </c>
      <c r="T2276" s="12">
        <f t="shared" si="251"/>
        <v>41693.500659722224</v>
      </c>
      <c r="U2276" s="14" t="str">
        <f t="shared" si="252"/>
        <v>Jan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47"/>
        <v>407.76923076923077</v>
      </c>
      <c r="P2277">
        <f t="shared" si="246"/>
        <v>8.2278481012658222</v>
      </c>
      <c r="Q2277" t="str">
        <f t="shared" si="248"/>
        <v>games</v>
      </c>
      <c r="R2277" t="str">
        <f t="shared" si="249"/>
        <v>tabletop games</v>
      </c>
      <c r="S2277" s="12">
        <f t="shared" si="250"/>
        <v>41965.616655092599</v>
      </c>
      <c r="T2277" s="12">
        <f t="shared" si="251"/>
        <v>41995.616655092599</v>
      </c>
      <c r="U2277" s="14" t="str">
        <f t="shared" si="252"/>
        <v>Nov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47"/>
        <v>105.81826105905425</v>
      </c>
      <c r="P2278">
        <f t="shared" si="246"/>
        <v>61.186666666666667</v>
      </c>
      <c r="Q2278" t="str">
        <f t="shared" si="248"/>
        <v>games</v>
      </c>
      <c r="R2278" t="str">
        <f t="shared" si="249"/>
        <v>tabletop games</v>
      </c>
      <c r="S2278" s="12">
        <f t="shared" si="250"/>
        <v>41614.651493055557</v>
      </c>
      <c r="T2278" s="12">
        <f t="shared" si="251"/>
        <v>41644.651493055557</v>
      </c>
      <c r="U2278" s="14" t="str">
        <f t="shared" si="252"/>
        <v>Dec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47"/>
        <v>141.08235294117648</v>
      </c>
      <c r="P2279">
        <f t="shared" si="246"/>
        <v>41.062801932367151</v>
      </c>
      <c r="Q2279" t="str">
        <f t="shared" si="248"/>
        <v>games</v>
      </c>
      <c r="R2279" t="str">
        <f t="shared" si="249"/>
        <v>tabletop games</v>
      </c>
      <c r="S2279" s="12">
        <f t="shared" si="250"/>
        <v>40936.678506944445</v>
      </c>
      <c r="T2279" s="12">
        <f t="shared" si="251"/>
        <v>40966.678506944445</v>
      </c>
      <c r="U2279" s="14" t="str">
        <f t="shared" si="252"/>
        <v>Jan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47"/>
        <v>270.7</v>
      </c>
      <c r="P2280">
        <f t="shared" ref="P2280:P2343" si="253">D2280 / L2280</f>
        <v>19.607843137254903</v>
      </c>
      <c r="Q2280" t="str">
        <f t="shared" si="248"/>
        <v>games</v>
      </c>
      <c r="R2280" t="str">
        <f t="shared" si="249"/>
        <v>tabletop games</v>
      </c>
      <c r="S2280" s="12">
        <f t="shared" si="250"/>
        <v>42338.709108796291</v>
      </c>
      <c r="T2280" s="12">
        <f t="shared" si="251"/>
        <v>42372.957638888889</v>
      </c>
      <c r="U2280" s="14" t="str">
        <f t="shared" si="252"/>
        <v>Nov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47"/>
        <v>153.80000000000001</v>
      </c>
      <c r="P2281">
        <f t="shared" si="253"/>
        <v>31.25</v>
      </c>
      <c r="Q2281" t="str">
        <f t="shared" si="248"/>
        <v>games</v>
      </c>
      <c r="R2281" t="str">
        <f t="shared" si="249"/>
        <v>tabletop games</v>
      </c>
      <c r="S2281" s="12">
        <f t="shared" si="250"/>
        <v>42020.806701388887</v>
      </c>
      <c r="T2281" s="12">
        <f t="shared" si="251"/>
        <v>42039.166666666672</v>
      </c>
      <c r="U2281" s="14" t="str">
        <f t="shared" si="252"/>
        <v>Jan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47"/>
        <v>403.57653061224488</v>
      </c>
      <c r="P2282">
        <f t="shared" si="253"/>
        <v>20.416666666666668</v>
      </c>
      <c r="Q2282" t="str">
        <f t="shared" si="248"/>
        <v>games</v>
      </c>
      <c r="R2282" t="str">
        <f t="shared" si="249"/>
        <v>tabletop games</v>
      </c>
      <c r="S2282" s="12">
        <f t="shared" si="250"/>
        <v>42234.624895833331</v>
      </c>
      <c r="T2282" s="12">
        <f t="shared" si="251"/>
        <v>42264.624895833331</v>
      </c>
      <c r="U2282" s="14" t="str">
        <f t="shared" si="252"/>
        <v>Aug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47"/>
        <v>185</v>
      </c>
      <c r="P2283">
        <f t="shared" si="253"/>
        <v>27.272727272727273</v>
      </c>
      <c r="Q2283" t="str">
        <f t="shared" si="248"/>
        <v>music</v>
      </c>
      <c r="R2283" t="str">
        <f t="shared" si="249"/>
        <v>rock</v>
      </c>
      <c r="S2283" s="12">
        <f t="shared" si="250"/>
        <v>40687.285844907405</v>
      </c>
      <c r="T2283" s="12">
        <f t="shared" si="251"/>
        <v>40749.284722222219</v>
      </c>
      <c r="U2283" s="14" t="str">
        <f t="shared" si="252"/>
        <v>May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47"/>
        <v>185.33333333333331</v>
      </c>
      <c r="P2284">
        <f t="shared" si="253"/>
        <v>62.5</v>
      </c>
      <c r="Q2284" t="str">
        <f t="shared" si="248"/>
        <v>music</v>
      </c>
      <c r="R2284" t="str">
        <f t="shared" si="249"/>
        <v>rock</v>
      </c>
      <c r="S2284" s="12">
        <f t="shared" si="250"/>
        <v>42323.17460648148</v>
      </c>
      <c r="T2284" s="12">
        <f t="shared" si="251"/>
        <v>42383.17460648148</v>
      </c>
      <c r="U2284" s="14" t="str">
        <f t="shared" si="252"/>
        <v>Nov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47"/>
        <v>100.85533333333332</v>
      </c>
      <c r="P2285">
        <f t="shared" si="253"/>
        <v>62.5</v>
      </c>
      <c r="Q2285" t="str">
        <f t="shared" si="248"/>
        <v>music</v>
      </c>
      <c r="R2285" t="str">
        <f t="shared" si="249"/>
        <v>rock</v>
      </c>
      <c r="S2285" s="12">
        <f t="shared" si="250"/>
        <v>40978.125046296293</v>
      </c>
      <c r="T2285" s="12">
        <f t="shared" si="251"/>
        <v>41038.083379629628</v>
      </c>
      <c r="U2285" s="14" t="str">
        <f t="shared" si="252"/>
        <v>Mar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47"/>
        <v>106.22116666666668</v>
      </c>
      <c r="P2286">
        <f t="shared" si="253"/>
        <v>101.69491525423729</v>
      </c>
      <c r="Q2286" t="str">
        <f t="shared" si="248"/>
        <v>music</v>
      </c>
      <c r="R2286" t="str">
        <f t="shared" si="249"/>
        <v>rock</v>
      </c>
      <c r="S2286" s="12">
        <f t="shared" si="250"/>
        <v>40585.796817129631</v>
      </c>
      <c r="T2286" s="12">
        <f t="shared" si="251"/>
        <v>40614.166666666664</v>
      </c>
      <c r="U2286" s="14" t="str">
        <f t="shared" si="252"/>
        <v>Feb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47"/>
        <v>121.36666666666667</v>
      </c>
      <c r="P2287">
        <f t="shared" si="253"/>
        <v>37.974683544303801</v>
      </c>
      <c r="Q2287" t="str">
        <f t="shared" si="248"/>
        <v>music</v>
      </c>
      <c r="R2287" t="str">
        <f t="shared" si="249"/>
        <v>rock</v>
      </c>
      <c r="S2287" s="12">
        <f t="shared" si="250"/>
        <v>41059.185682870368</v>
      </c>
      <c r="T2287" s="12">
        <f t="shared" si="251"/>
        <v>41089.185682870368</v>
      </c>
      <c r="U2287" s="14" t="str">
        <f t="shared" si="252"/>
        <v>May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47"/>
        <v>100.06666666666666</v>
      </c>
      <c r="P2288">
        <f t="shared" si="253"/>
        <v>107.14285714285714</v>
      </c>
      <c r="Q2288" t="str">
        <f t="shared" si="248"/>
        <v>music</v>
      </c>
      <c r="R2288" t="str">
        <f t="shared" si="249"/>
        <v>rock</v>
      </c>
      <c r="S2288" s="12">
        <f t="shared" si="250"/>
        <v>41494.963587962964</v>
      </c>
      <c r="T2288" s="12">
        <f t="shared" si="251"/>
        <v>41523.165972222225</v>
      </c>
      <c r="U2288" s="14" t="str">
        <f t="shared" si="252"/>
        <v>Aug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47"/>
        <v>119.97755555555555</v>
      </c>
      <c r="P2289">
        <f t="shared" si="253"/>
        <v>42.452830188679243</v>
      </c>
      <c r="Q2289" t="str">
        <f t="shared" si="248"/>
        <v>music</v>
      </c>
      <c r="R2289" t="str">
        <f t="shared" si="249"/>
        <v>rock</v>
      </c>
      <c r="S2289" s="12">
        <f t="shared" si="250"/>
        <v>41792.667361111111</v>
      </c>
      <c r="T2289" s="12">
        <f t="shared" si="251"/>
        <v>41813.667361111111</v>
      </c>
      <c r="U2289" s="14" t="str">
        <f t="shared" si="252"/>
        <v>Jun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47"/>
        <v>100.1</v>
      </c>
      <c r="P2290">
        <f t="shared" si="253"/>
        <v>40</v>
      </c>
      <c r="Q2290" t="str">
        <f t="shared" si="248"/>
        <v>music</v>
      </c>
      <c r="R2290" t="str">
        <f t="shared" si="249"/>
        <v>rock</v>
      </c>
      <c r="S2290" s="12">
        <f t="shared" si="250"/>
        <v>41067.827418981484</v>
      </c>
      <c r="T2290" s="12">
        <f t="shared" si="251"/>
        <v>41086.75</v>
      </c>
      <c r="U2290" s="14" t="str">
        <f t="shared" si="252"/>
        <v>Jun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47"/>
        <v>107.4</v>
      </c>
      <c r="P2291">
        <f t="shared" si="253"/>
        <v>60</v>
      </c>
      <c r="Q2291" t="str">
        <f t="shared" si="248"/>
        <v>music</v>
      </c>
      <c r="R2291" t="str">
        <f t="shared" si="249"/>
        <v>rock</v>
      </c>
      <c r="S2291" s="12">
        <f t="shared" si="250"/>
        <v>41571.998379629629</v>
      </c>
      <c r="T2291" s="12">
        <f t="shared" si="251"/>
        <v>41614.973611111112</v>
      </c>
      <c r="U2291" s="14" t="str">
        <f t="shared" si="252"/>
        <v>Oct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47"/>
        <v>104.06666666666666</v>
      </c>
      <c r="P2292">
        <f t="shared" si="253"/>
        <v>51.724137931034484</v>
      </c>
      <c r="Q2292" t="str">
        <f t="shared" si="248"/>
        <v>music</v>
      </c>
      <c r="R2292" t="str">
        <f t="shared" si="249"/>
        <v>rock</v>
      </c>
      <c r="S2292" s="12">
        <f t="shared" si="250"/>
        <v>40070.253819444442</v>
      </c>
      <c r="T2292" s="12">
        <f t="shared" si="251"/>
        <v>40148.708333333336</v>
      </c>
      <c r="U2292" s="14" t="str">
        <f t="shared" si="252"/>
        <v>Sep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47"/>
        <v>172.8</v>
      </c>
      <c r="P2293">
        <f t="shared" si="253"/>
        <v>58.139534883720927</v>
      </c>
      <c r="Q2293" t="str">
        <f t="shared" si="248"/>
        <v>music</v>
      </c>
      <c r="R2293" t="str">
        <f t="shared" si="249"/>
        <v>rock</v>
      </c>
      <c r="S2293" s="12">
        <f t="shared" si="250"/>
        <v>40987.977060185185</v>
      </c>
      <c r="T2293" s="12">
        <f t="shared" si="251"/>
        <v>41022.166666666664</v>
      </c>
      <c r="U2293" s="14" t="str">
        <f t="shared" si="252"/>
        <v>Mar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47"/>
        <v>107.2505</v>
      </c>
      <c r="P2294">
        <f t="shared" si="253"/>
        <v>43.478260869565219</v>
      </c>
      <c r="Q2294" t="str">
        <f t="shared" si="248"/>
        <v>music</v>
      </c>
      <c r="R2294" t="str">
        <f t="shared" si="249"/>
        <v>rock</v>
      </c>
      <c r="S2294" s="12">
        <f t="shared" si="250"/>
        <v>40987.697638888887</v>
      </c>
      <c r="T2294" s="12">
        <f t="shared" si="251"/>
        <v>41017.697638888887</v>
      </c>
      <c r="U2294" s="14" t="str">
        <f t="shared" si="252"/>
        <v>Mar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47"/>
        <v>108.23529411764706</v>
      </c>
      <c r="P2295">
        <f t="shared" si="253"/>
        <v>31.481481481481481</v>
      </c>
      <c r="Q2295" t="str">
        <f t="shared" si="248"/>
        <v>music</v>
      </c>
      <c r="R2295" t="str">
        <f t="shared" si="249"/>
        <v>rock</v>
      </c>
      <c r="S2295" s="12">
        <f t="shared" si="250"/>
        <v>41151.708321759259</v>
      </c>
      <c r="T2295" s="12">
        <f t="shared" si="251"/>
        <v>41177.165972222225</v>
      </c>
      <c r="U2295" s="14" t="str">
        <f t="shared" si="252"/>
        <v>Aug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47"/>
        <v>146.08079999999998</v>
      </c>
      <c r="P2296">
        <f t="shared" si="253"/>
        <v>44.642857142857146</v>
      </c>
      <c r="Q2296" t="str">
        <f t="shared" si="248"/>
        <v>music</v>
      </c>
      <c r="R2296" t="str">
        <f t="shared" si="249"/>
        <v>rock</v>
      </c>
      <c r="S2296" s="12">
        <f t="shared" si="250"/>
        <v>41264.72314814815</v>
      </c>
      <c r="T2296" s="12">
        <f t="shared" si="251"/>
        <v>41294.72314814815</v>
      </c>
      <c r="U2296" s="14" t="str">
        <f t="shared" si="252"/>
        <v>Dec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47"/>
        <v>125.25</v>
      </c>
      <c r="P2297">
        <f t="shared" si="253"/>
        <v>35.294117647058826</v>
      </c>
      <c r="Q2297" t="str">
        <f t="shared" si="248"/>
        <v>music</v>
      </c>
      <c r="R2297" t="str">
        <f t="shared" si="249"/>
        <v>rock</v>
      </c>
      <c r="S2297" s="12">
        <f t="shared" si="250"/>
        <v>41270.954351851848</v>
      </c>
      <c r="T2297" s="12">
        <f t="shared" si="251"/>
        <v>41300.954351851848</v>
      </c>
      <c r="U2297" s="14" t="str">
        <f t="shared" si="252"/>
        <v>Dec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47"/>
        <v>149.07142857142856</v>
      </c>
      <c r="P2298">
        <f t="shared" si="253"/>
        <v>48.275862068965516</v>
      </c>
      <c r="Q2298" t="str">
        <f t="shared" si="248"/>
        <v>music</v>
      </c>
      <c r="R2298" t="str">
        <f t="shared" si="249"/>
        <v>rock</v>
      </c>
      <c r="S2298" s="12">
        <f t="shared" si="250"/>
        <v>40927.731782407405</v>
      </c>
      <c r="T2298" s="12">
        <f t="shared" si="251"/>
        <v>40962.731782407405</v>
      </c>
      <c r="U2298" s="14" t="str">
        <f t="shared" si="252"/>
        <v>Jan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47"/>
        <v>100.6</v>
      </c>
      <c r="P2299">
        <f t="shared" si="253"/>
        <v>52.631578947368418</v>
      </c>
      <c r="Q2299" t="str">
        <f t="shared" si="248"/>
        <v>music</v>
      </c>
      <c r="R2299" t="str">
        <f t="shared" si="249"/>
        <v>rock</v>
      </c>
      <c r="S2299" s="12">
        <f t="shared" si="250"/>
        <v>40948.042233796295</v>
      </c>
      <c r="T2299" s="12">
        <f t="shared" si="251"/>
        <v>40982.165972222225</v>
      </c>
      <c r="U2299" s="14" t="str">
        <f t="shared" si="252"/>
        <v>Feb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47"/>
        <v>105.07333333333332</v>
      </c>
      <c r="P2300">
        <f t="shared" si="253"/>
        <v>104.16666666666667</v>
      </c>
      <c r="Q2300" t="str">
        <f t="shared" si="248"/>
        <v>music</v>
      </c>
      <c r="R2300" t="str">
        <f t="shared" si="249"/>
        <v>rock</v>
      </c>
      <c r="S2300" s="12">
        <f t="shared" si="250"/>
        <v>41694.84065972222</v>
      </c>
      <c r="T2300" s="12">
        <f t="shared" si="251"/>
        <v>41724.798993055556</v>
      </c>
      <c r="U2300" s="14" t="str">
        <f t="shared" si="252"/>
        <v>Feb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47"/>
        <v>350.16666666666663</v>
      </c>
      <c r="P2301">
        <f t="shared" si="253"/>
        <v>21.428571428571427</v>
      </c>
      <c r="Q2301" t="str">
        <f t="shared" si="248"/>
        <v>music</v>
      </c>
      <c r="R2301" t="str">
        <f t="shared" si="249"/>
        <v>rock</v>
      </c>
      <c r="S2301" s="12">
        <f t="shared" si="250"/>
        <v>40565.032511574071</v>
      </c>
      <c r="T2301" s="12">
        <f t="shared" si="251"/>
        <v>40580.032511574071</v>
      </c>
      <c r="U2301" s="14" t="str">
        <f t="shared" si="252"/>
        <v>Jan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47"/>
        <v>101.25</v>
      </c>
      <c r="P2302">
        <f t="shared" si="253"/>
        <v>114.28571428571429</v>
      </c>
      <c r="Q2302" t="str">
        <f t="shared" si="248"/>
        <v>music</v>
      </c>
      <c r="R2302" t="str">
        <f t="shared" si="249"/>
        <v>rock</v>
      </c>
      <c r="S2302" s="12">
        <f t="shared" si="250"/>
        <v>41074.727037037039</v>
      </c>
      <c r="T2302" s="12">
        <f t="shared" si="251"/>
        <v>41088.727037037039</v>
      </c>
      <c r="U2302" s="14" t="str">
        <f t="shared" si="252"/>
        <v>Jun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47"/>
        <v>133.6044</v>
      </c>
      <c r="P2303">
        <f t="shared" si="253"/>
        <v>23.696682464454977</v>
      </c>
      <c r="Q2303" t="str">
        <f t="shared" si="248"/>
        <v>music</v>
      </c>
      <c r="R2303" t="str">
        <f t="shared" si="249"/>
        <v>indie rock</v>
      </c>
      <c r="S2303" s="12">
        <f t="shared" si="250"/>
        <v>41416.146944444445</v>
      </c>
      <c r="T2303" s="12">
        <f t="shared" si="251"/>
        <v>41446.146944444445</v>
      </c>
      <c r="U2303" s="14" t="str">
        <f t="shared" si="252"/>
        <v>May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47"/>
        <v>170.65217391304347</v>
      </c>
      <c r="P2304">
        <f t="shared" si="253"/>
        <v>27.058823529411764</v>
      </c>
      <c r="Q2304" t="str">
        <f t="shared" si="248"/>
        <v>music</v>
      </c>
      <c r="R2304" t="str">
        <f t="shared" si="249"/>
        <v>indie rock</v>
      </c>
      <c r="S2304" s="12">
        <f t="shared" si="250"/>
        <v>41605.868449074071</v>
      </c>
      <c r="T2304" s="12">
        <f t="shared" si="251"/>
        <v>41639.291666666664</v>
      </c>
      <c r="U2304" s="14" t="str">
        <f t="shared" si="252"/>
        <v>Nov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47"/>
        <v>109.35829457364341</v>
      </c>
      <c r="P2305">
        <f t="shared" si="253"/>
        <v>62.621359223300971</v>
      </c>
      <c r="Q2305" t="str">
        <f t="shared" si="248"/>
        <v>music</v>
      </c>
      <c r="R2305" t="str">
        <f t="shared" si="249"/>
        <v>indie rock</v>
      </c>
      <c r="S2305" s="12">
        <f t="shared" si="250"/>
        <v>40850.111064814817</v>
      </c>
      <c r="T2305" s="12">
        <f t="shared" si="251"/>
        <v>40890.152731481481</v>
      </c>
      <c r="U2305" s="14" t="str">
        <f t="shared" si="252"/>
        <v>Nov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47"/>
        <v>100.70033333333335</v>
      </c>
      <c r="P2306">
        <f t="shared" si="253"/>
        <v>53.097345132743364</v>
      </c>
      <c r="Q2306" t="str">
        <f t="shared" si="248"/>
        <v>music</v>
      </c>
      <c r="R2306" t="str">
        <f t="shared" si="249"/>
        <v>indie rock</v>
      </c>
      <c r="S2306" s="12">
        <f t="shared" si="250"/>
        <v>40502.815868055557</v>
      </c>
      <c r="T2306" s="12">
        <f t="shared" si="251"/>
        <v>40544.207638888889</v>
      </c>
      <c r="U2306" s="14" t="str">
        <f t="shared" si="252"/>
        <v>Nov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54">E2307/D2307 * 100</f>
        <v>101.22777777777779</v>
      </c>
      <c r="P2307">
        <f t="shared" si="253"/>
        <v>107.78443113772455</v>
      </c>
      <c r="Q2307" t="str">
        <f t="shared" ref="Q2307:Q2370" si="255">LEFT(N2307,FIND("/",N2307) -1)</f>
        <v>music</v>
      </c>
      <c r="R2307" t="str">
        <f t="shared" ref="R2307:R2370" si="256">RIGHT(N2307,LEN(N2307)-FIND("/",N2307))</f>
        <v>indie rock</v>
      </c>
      <c r="S2307" s="12">
        <f t="shared" ref="S2307:U2370" si="257">(((J2307/60)/60)/24)+DATE(1970,1,1)</f>
        <v>41834.695277777777</v>
      </c>
      <c r="T2307" s="12">
        <f t="shared" ref="T2307:V2370" si="258">(((I2307/60)/60)/24)+DATE(1970,1,1)</f>
        <v>41859.75</v>
      </c>
      <c r="U2307" s="14" t="str">
        <f t="shared" ref="U2307:U2370" si="259">TEXT(S2307, "mmm")</f>
        <v>Jul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54"/>
        <v>106.75857142857143</v>
      </c>
      <c r="P2308">
        <f t="shared" si="253"/>
        <v>47.945205479452056</v>
      </c>
      <c r="Q2308" t="str">
        <f t="shared" si="255"/>
        <v>music</v>
      </c>
      <c r="R2308" t="str">
        <f t="shared" si="256"/>
        <v>indie rock</v>
      </c>
      <c r="S2308" s="12">
        <f t="shared" si="257"/>
        <v>40948.16815972222</v>
      </c>
      <c r="T2308" s="12">
        <f t="shared" si="258"/>
        <v>40978.16815972222</v>
      </c>
      <c r="U2308" s="14" t="str">
        <f t="shared" si="259"/>
        <v>Feb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54"/>
        <v>106.65777537961894</v>
      </c>
      <c r="P2309">
        <f t="shared" si="253"/>
        <v>26.192933333333333</v>
      </c>
      <c r="Q2309" t="str">
        <f t="shared" si="255"/>
        <v>music</v>
      </c>
      <c r="R2309" t="str">
        <f t="shared" si="256"/>
        <v>indie rock</v>
      </c>
      <c r="S2309" s="12">
        <f t="shared" si="257"/>
        <v>41004.802465277775</v>
      </c>
      <c r="T2309" s="12">
        <f t="shared" si="258"/>
        <v>41034.802407407406</v>
      </c>
      <c r="U2309" s="14" t="str">
        <f t="shared" si="259"/>
        <v>Apr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54"/>
        <v>101.30622</v>
      </c>
      <c r="P2310">
        <f t="shared" si="253"/>
        <v>81.433224755700323</v>
      </c>
      <c r="Q2310" t="str">
        <f t="shared" si="255"/>
        <v>music</v>
      </c>
      <c r="R2310" t="str">
        <f t="shared" si="256"/>
        <v>indie rock</v>
      </c>
      <c r="S2310" s="12">
        <f t="shared" si="257"/>
        <v>41851.962916666671</v>
      </c>
      <c r="T2310" s="12">
        <f t="shared" si="258"/>
        <v>41880.041666666664</v>
      </c>
      <c r="U2310" s="14" t="str">
        <f t="shared" si="259"/>
        <v>Jul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54"/>
        <v>106.67450000000001</v>
      </c>
      <c r="P2311">
        <f t="shared" si="253"/>
        <v>56.074766355140184</v>
      </c>
      <c r="Q2311" t="str">
        <f t="shared" si="255"/>
        <v>music</v>
      </c>
      <c r="R2311" t="str">
        <f t="shared" si="256"/>
        <v>indie rock</v>
      </c>
      <c r="S2311" s="12">
        <f t="shared" si="257"/>
        <v>41307.987696759257</v>
      </c>
      <c r="T2311" s="12">
        <f t="shared" si="258"/>
        <v>41342.987696759257</v>
      </c>
      <c r="U2311" s="14" t="str">
        <f t="shared" si="259"/>
        <v>Feb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54"/>
        <v>428.83978378378379</v>
      </c>
      <c r="P2312">
        <f t="shared" si="253"/>
        <v>15.11437908496732</v>
      </c>
      <c r="Q2312" t="str">
        <f t="shared" si="255"/>
        <v>music</v>
      </c>
      <c r="R2312" t="str">
        <f t="shared" si="256"/>
        <v>indie rock</v>
      </c>
      <c r="S2312" s="12">
        <f t="shared" si="257"/>
        <v>41324.79415509259</v>
      </c>
      <c r="T2312" s="12">
        <f t="shared" si="258"/>
        <v>41354.752488425926</v>
      </c>
      <c r="U2312" s="14" t="str">
        <f t="shared" si="259"/>
        <v>Feb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54"/>
        <v>104.11111111111111</v>
      </c>
      <c r="P2313">
        <f t="shared" si="253"/>
        <v>86.538461538461533</v>
      </c>
      <c r="Q2313" t="str">
        <f t="shared" si="255"/>
        <v>music</v>
      </c>
      <c r="R2313" t="str">
        <f t="shared" si="256"/>
        <v>indie rock</v>
      </c>
      <c r="S2313" s="12">
        <f t="shared" si="257"/>
        <v>41736.004502314812</v>
      </c>
      <c r="T2313" s="12">
        <f t="shared" si="258"/>
        <v>41766.004502314812</v>
      </c>
      <c r="U2313" s="14" t="str">
        <f t="shared" si="259"/>
        <v>Apr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54"/>
        <v>107.86666666666666</v>
      </c>
      <c r="P2314">
        <f t="shared" si="253"/>
        <v>37.974683544303801</v>
      </c>
      <c r="Q2314" t="str">
        <f t="shared" si="255"/>
        <v>music</v>
      </c>
      <c r="R2314" t="str">
        <f t="shared" si="256"/>
        <v>indie rock</v>
      </c>
      <c r="S2314" s="12">
        <f t="shared" si="257"/>
        <v>41716.632847222223</v>
      </c>
      <c r="T2314" s="12">
        <f t="shared" si="258"/>
        <v>41747.958333333336</v>
      </c>
      <c r="U2314" s="14" t="str">
        <f t="shared" si="259"/>
        <v>Mar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54"/>
        <v>175.84040000000002</v>
      </c>
      <c r="P2315">
        <f t="shared" si="253"/>
        <v>31.847133757961782</v>
      </c>
      <c r="Q2315" t="str">
        <f t="shared" si="255"/>
        <v>music</v>
      </c>
      <c r="R2315" t="str">
        <f t="shared" si="256"/>
        <v>indie rock</v>
      </c>
      <c r="S2315" s="12">
        <f t="shared" si="257"/>
        <v>41002.958634259259</v>
      </c>
      <c r="T2315" s="12">
        <f t="shared" si="258"/>
        <v>41032.958634259259</v>
      </c>
      <c r="U2315" s="14" t="str">
        <f t="shared" si="259"/>
        <v>Apr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54"/>
        <v>156.97</v>
      </c>
      <c r="P2316">
        <f t="shared" si="253"/>
        <v>24</v>
      </c>
      <c r="Q2316" t="str">
        <f t="shared" si="255"/>
        <v>music</v>
      </c>
      <c r="R2316" t="str">
        <f t="shared" si="256"/>
        <v>indie rock</v>
      </c>
      <c r="S2316" s="12">
        <f t="shared" si="257"/>
        <v>41037.551585648151</v>
      </c>
      <c r="T2316" s="12">
        <f t="shared" si="258"/>
        <v>41067.551585648151</v>
      </c>
      <c r="U2316" s="14" t="str">
        <f t="shared" si="259"/>
        <v>May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54"/>
        <v>102.60000000000001</v>
      </c>
      <c r="P2317">
        <f t="shared" si="253"/>
        <v>39.0625</v>
      </c>
      <c r="Q2317" t="str">
        <f t="shared" si="255"/>
        <v>music</v>
      </c>
      <c r="R2317" t="str">
        <f t="shared" si="256"/>
        <v>indie rock</v>
      </c>
      <c r="S2317" s="12">
        <f t="shared" si="257"/>
        <v>41004.72619212963</v>
      </c>
      <c r="T2317" s="12">
        <f t="shared" si="258"/>
        <v>41034.72619212963</v>
      </c>
      <c r="U2317" s="14" t="str">
        <f t="shared" si="259"/>
        <v>Apr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54"/>
        <v>104.04266666666666</v>
      </c>
      <c r="P2318">
        <f t="shared" si="253"/>
        <v>75</v>
      </c>
      <c r="Q2318" t="str">
        <f t="shared" si="255"/>
        <v>music</v>
      </c>
      <c r="R2318" t="str">
        <f t="shared" si="256"/>
        <v>indie rock</v>
      </c>
      <c r="S2318" s="12">
        <f t="shared" si="257"/>
        <v>40079.725115740745</v>
      </c>
      <c r="T2318" s="12">
        <f t="shared" si="258"/>
        <v>40156.76666666667</v>
      </c>
      <c r="U2318" s="14" t="str">
        <f t="shared" si="259"/>
        <v>Sep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54"/>
        <v>104</v>
      </c>
      <c r="P2319">
        <f t="shared" si="253"/>
        <v>18.181818181818183</v>
      </c>
      <c r="Q2319" t="str">
        <f t="shared" si="255"/>
        <v>music</v>
      </c>
      <c r="R2319" t="str">
        <f t="shared" si="256"/>
        <v>indie rock</v>
      </c>
      <c r="S2319" s="12">
        <f t="shared" si="257"/>
        <v>40192.542233796295</v>
      </c>
      <c r="T2319" s="12">
        <f t="shared" si="258"/>
        <v>40224.208333333336</v>
      </c>
      <c r="U2319" s="14" t="str">
        <f t="shared" si="259"/>
        <v>Jan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54"/>
        <v>121.05999999999999</v>
      </c>
      <c r="P2320">
        <f t="shared" si="253"/>
        <v>30.674846625766872</v>
      </c>
      <c r="Q2320" t="str">
        <f t="shared" si="255"/>
        <v>music</v>
      </c>
      <c r="R2320" t="str">
        <f t="shared" si="256"/>
        <v>indie rock</v>
      </c>
      <c r="S2320" s="12">
        <f t="shared" si="257"/>
        <v>40050.643680555557</v>
      </c>
      <c r="T2320" s="12">
        <f t="shared" si="258"/>
        <v>40082.165972222225</v>
      </c>
      <c r="U2320" s="14" t="str">
        <f t="shared" si="259"/>
        <v>Aug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54"/>
        <v>107.69999999999999</v>
      </c>
      <c r="P2321">
        <f t="shared" si="253"/>
        <v>38.961038961038959</v>
      </c>
      <c r="Q2321" t="str">
        <f t="shared" si="255"/>
        <v>music</v>
      </c>
      <c r="R2321" t="str">
        <f t="shared" si="256"/>
        <v>indie rock</v>
      </c>
      <c r="S2321" s="12">
        <f t="shared" si="257"/>
        <v>41593.082002314812</v>
      </c>
      <c r="T2321" s="12">
        <f t="shared" si="258"/>
        <v>41623.082002314812</v>
      </c>
      <c r="U2321" s="14" t="str">
        <f t="shared" si="259"/>
        <v>Nov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54"/>
        <v>108.66</v>
      </c>
      <c r="P2322">
        <f t="shared" si="253"/>
        <v>56.179775280898873</v>
      </c>
      <c r="Q2322" t="str">
        <f t="shared" si="255"/>
        <v>music</v>
      </c>
      <c r="R2322" t="str">
        <f t="shared" si="256"/>
        <v>indie rock</v>
      </c>
      <c r="S2322" s="12">
        <f t="shared" si="257"/>
        <v>41696.817129629628</v>
      </c>
      <c r="T2322" s="12">
        <f t="shared" si="258"/>
        <v>41731.775462962964</v>
      </c>
      <c r="U2322" s="14" t="str">
        <f t="shared" si="259"/>
        <v>Feb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54"/>
        <v>39.120962394619681</v>
      </c>
      <c r="P2323">
        <f t="shared" si="253"/>
        <v>164.953125</v>
      </c>
      <c r="Q2323" t="str">
        <f t="shared" si="255"/>
        <v>food</v>
      </c>
      <c r="R2323" t="str">
        <f t="shared" si="256"/>
        <v>small batch</v>
      </c>
      <c r="S2323" s="12">
        <f t="shared" si="257"/>
        <v>42799.260428240741</v>
      </c>
      <c r="T2323" s="12">
        <f t="shared" si="258"/>
        <v>42829.21876157407</v>
      </c>
      <c r="U2323" s="14" t="str">
        <f t="shared" si="259"/>
        <v>Mar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54"/>
        <v>3.1481481481481479</v>
      </c>
      <c r="P2324">
        <f t="shared" si="253"/>
        <v>675</v>
      </c>
      <c r="Q2324" t="str">
        <f t="shared" si="255"/>
        <v>food</v>
      </c>
      <c r="R2324" t="str">
        <f t="shared" si="256"/>
        <v>small batch</v>
      </c>
      <c r="S2324" s="12">
        <f t="shared" si="257"/>
        <v>42804.895474537043</v>
      </c>
      <c r="T2324" s="12">
        <f t="shared" si="258"/>
        <v>42834.853807870371</v>
      </c>
      <c r="U2324" s="14" t="str">
        <f t="shared" si="259"/>
        <v>Mar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54"/>
        <v>48</v>
      </c>
      <c r="P2325">
        <f t="shared" si="253"/>
        <v>62.5</v>
      </c>
      <c r="Q2325" t="str">
        <f t="shared" si="255"/>
        <v>food</v>
      </c>
      <c r="R2325" t="str">
        <f t="shared" si="256"/>
        <v>small batch</v>
      </c>
      <c r="S2325" s="12">
        <f t="shared" si="257"/>
        <v>42807.755173611105</v>
      </c>
      <c r="T2325" s="12">
        <f t="shared" si="258"/>
        <v>42814.755173611105</v>
      </c>
      <c r="U2325" s="14" t="str">
        <f t="shared" si="259"/>
        <v>Mar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54"/>
        <v>20.733333333333334</v>
      </c>
      <c r="P2326">
        <f t="shared" si="253"/>
        <v>122.95081967213115</v>
      </c>
      <c r="Q2326" t="str">
        <f t="shared" si="255"/>
        <v>food</v>
      </c>
      <c r="R2326" t="str">
        <f t="shared" si="256"/>
        <v>small batch</v>
      </c>
      <c r="S2326" s="12">
        <f t="shared" si="257"/>
        <v>42790.885243055556</v>
      </c>
      <c r="T2326" s="12">
        <f t="shared" si="258"/>
        <v>42820.843576388885</v>
      </c>
      <c r="U2326" s="14" t="str">
        <f t="shared" si="259"/>
        <v>Feb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54"/>
        <v>8</v>
      </c>
      <c r="P2327">
        <f t="shared" si="253"/>
        <v>142.85714285714286</v>
      </c>
      <c r="Q2327" t="str">
        <f t="shared" si="255"/>
        <v>food</v>
      </c>
      <c r="R2327" t="str">
        <f t="shared" si="256"/>
        <v>small batch</v>
      </c>
      <c r="S2327" s="12">
        <f t="shared" si="257"/>
        <v>42794.022349537037</v>
      </c>
      <c r="T2327" s="12">
        <f t="shared" si="258"/>
        <v>42823.980682870373</v>
      </c>
      <c r="U2327" s="14" t="str">
        <f t="shared" si="259"/>
        <v>Feb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54"/>
        <v>0.72</v>
      </c>
      <c r="P2328">
        <f t="shared" si="253"/>
        <v>15000</v>
      </c>
      <c r="Q2328" t="str">
        <f t="shared" si="255"/>
        <v>food</v>
      </c>
      <c r="R2328" t="str">
        <f t="shared" si="256"/>
        <v>small batch</v>
      </c>
      <c r="S2328" s="12">
        <f t="shared" si="257"/>
        <v>42804.034120370372</v>
      </c>
      <c r="T2328" s="12">
        <f t="shared" si="258"/>
        <v>42855.708333333328</v>
      </c>
      <c r="U2328" s="14" t="str">
        <f t="shared" si="259"/>
        <v>Mar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54"/>
        <v>526.09431428571429</v>
      </c>
      <c r="P2329">
        <f t="shared" si="253"/>
        <v>10.432190760059612</v>
      </c>
      <c r="Q2329" t="str">
        <f t="shared" si="255"/>
        <v>food</v>
      </c>
      <c r="R2329" t="str">
        <f t="shared" si="256"/>
        <v>small batch</v>
      </c>
      <c r="S2329" s="12">
        <f t="shared" si="257"/>
        <v>41842.917129629634</v>
      </c>
      <c r="T2329" s="12">
        <f t="shared" si="258"/>
        <v>41877.917129629634</v>
      </c>
      <c r="U2329" s="14" t="str">
        <f t="shared" si="259"/>
        <v>Jul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54"/>
        <v>254.45000000000002</v>
      </c>
      <c r="P2330">
        <f t="shared" si="253"/>
        <v>18.6219739292365</v>
      </c>
      <c r="Q2330" t="str">
        <f t="shared" si="255"/>
        <v>food</v>
      </c>
      <c r="R2330" t="str">
        <f t="shared" si="256"/>
        <v>small batch</v>
      </c>
      <c r="S2330" s="12">
        <f t="shared" si="257"/>
        <v>42139.781678240746</v>
      </c>
      <c r="T2330" s="12">
        <f t="shared" si="258"/>
        <v>42169.781678240746</v>
      </c>
      <c r="U2330" s="14" t="str">
        <f t="shared" si="259"/>
        <v>May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54"/>
        <v>105.91999999999999</v>
      </c>
      <c r="P2331">
        <f t="shared" si="253"/>
        <v>200</v>
      </c>
      <c r="Q2331" t="str">
        <f t="shared" si="255"/>
        <v>food</v>
      </c>
      <c r="R2331" t="str">
        <f t="shared" si="256"/>
        <v>small batch</v>
      </c>
      <c r="S2331" s="12">
        <f t="shared" si="257"/>
        <v>41807.624374999999</v>
      </c>
      <c r="T2331" s="12">
        <f t="shared" si="258"/>
        <v>41837.624374999999</v>
      </c>
      <c r="U2331" s="14" t="str">
        <f t="shared" si="259"/>
        <v>Jun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54"/>
        <v>102.42285714285715</v>
      </c>
      <c r="P2332">
        <f t="shared" si="253"/>
        <v>214.72392638036808</v>
      </c>
      <c r="Q2332" t="str">
        <f t="shared" si="255"/>
        <v>food</v>
      </c>
      <c r="R2332" t="str">
        <f t="shared" si="256"/>
        <v>small batch</v>
      </c>
      <c r="S2332" s="12">
        <f t="shared" si="257"/>
        <v>42332.89980324074</v>
      </c>
      <c r="T2332" s="12">
        <f t="shared" si="258"/>
        <v>42363</v>
      </c>
      <c r="U2332" s="14" t="str">
        <f t="shared" si="259"/>
        <v>Nov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54"/>
        <v>144.31375</v>
      </c>
      <c r="P2333">
        <f t="shared" si="253"/>
        <v>28.268551236749115</v>
      </c>
      <c r="Q2333" t="str">
        <f t="shared" si="255"/>
        <v>food</v>
      </c>
      <c r="R2333" t="str">
        <f t="shared" si="256"/>
        <v>small batch</v>
      </c>
      <c r="S2333" s="12">
        <f t="shared" si="257"/>
        <v>41839.005671296298</v>
      </c>
      <c r="T2333" s="12">
        <f t="shared" si="258"/>
        <v>41869.005671296298</v>
      </c>
      <c r="U2333" s="14" t="str">
        <f t="shared" si="259"/>
        <v>Jul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54"/>
        <v>106.30800000000001</v>
      </c>
      <c r="P2334">
        <f t="shared" si="253"/>
        <v>71.022727272727266</v>
      </c>
      <c r="Q2334" t="str">
        <f t="shared" si="255"/>
        <v>food</v>
      </c>
      <c r="R2334" t="str">
        <f t="shared" si="256"/>
        <v>small batch</v>
      </c>
      <c r="S2334" s="12">
        <f t="shared" si="257"/>
        <v>42011.628136574072</v>
      </c>
      <c r="T2334" s="12">
        <f t="shared" si="258"/>
        <v>42041.628136574072</v>
      </c>
      <c r="U2334" s="14" t="str">
        <f t="shared" si="259"/>
        <v>Jan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54"/>
        <v>212.16666666666666</v>
      </c>
      <c r="P2335">
        <f t="shared" si="253"/>
        <v>6.3829787234042552</v>
      </c>
      <c r="Q2335" t="str">
        <f t="shared" si="255"/>
        <v>food</v>
      </c>
      <c r="R2335" t="str">
        <f t="shared" si="256"/>
        <v>small batch</v>
      </c>
      <c r="S2335" s="12">
        <f t="shared" si="257"/>
        <v>41767.650347222225</v>
      </c>
      <c r="T2335" s="12">
        <f t="shared" si="258"/>
        <v>41788.743055555555</v>
      </c>
      <c r="U2335" s="14" t="str">
        <f t="shared" si="259"/>
        <v>May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54"/>
        <v>101.95</v>
      </c>
      <c r="P2336">
        <f t="shared" si="253"/>
        <v>59.701492537313435</v>
      </c>
      <c r="Q2336" t="str">
        <f t="shared" si="255"/>
        <v>food</v>
      </c>
      <c r="R2336" t="str">
        <f t="shared" si="256"/>
        <v>small batch</v>
      </c>
      <c r="S2336" s="12">
        <f t="shared" si="257"/>
        <v>41918.670115740737</v>
      </c>
      <c r="T2336" s="12">
        <f t="shared" si="258"/>
        <v>41948.731944444444</v>
      </c>
      <c r="U2336" s="14" t="str">
        <f t="shared" si="259"/>
        <v>Oct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54"/>
        <v>102.27200000000001</v>
      </c>
      <c r="P2337">
        <f t="shared" si="253"/>
        <v>113.12217194570135</v>
      </c>
      <c r="Q2337" t="str">
        <f t="shared" si="255"/>
        <v>food</v>
      </c>
      <c r="R2337" t="str">
        <f t="shared" si="256"/>
        <v>small batch</v>
      </c>
      <c r="S2337" s="12">
        <f t="shared" si="257"/>
        <v>41771.572256944448</v>
      </c>
      <c r="T2337" s="12">
        <f t="shared" si="258"/>
        <v>41801.572256944448</v>
      </c>
      <c r="U2337" s="14" t="str">
        <f t="shared" si="259"/>
        <v>May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54"/>
        <v>520.73254999999995</v>
      </c>
      <c r="P2338">
        <f t="shared" si="253"/>
        <v>9.2378752886836022</v>
      </c>
      <c r="Q2338" t="str">
        <f t="shared" si="255"/>
        <v>food</v>
      </c>
      <c r="R2338" t="str">
        <f t="shared" si="256"/>
        <v>small batch</v>
      </c>
      <c r="S2338" s="12">
        <f t="shared" si="257"/>
        <v>41666.924710648149</v>
      </c>
      <c r="T2338" s="12">
        <f t="shared" si="258"/>
        <v>41706.924710648149</v>
      </c>
      <c r="U2338" s="14" t="str">
        <f t="shared" si="259"/>
        <v>Jan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54"/>
        <v>110.65833333333333</v>
      </c>
      <c r="P2339">
        <f t="shared" si="253"/>
        <v>67.039106145251395</v>
      </c>
      <c r="Q2339" t="str">
        <f t="shared" si="255"/>
        <v>food</v>
      </c>
      <c r="R2339" t="str">
        <f t="shared" si="256"/>
        <v>small batch</v>
      </c>
      <c r="S2339" s="12">
        <f t="shared" si="257"/>
        <v>41786.640543981484</v>
      </c>
      <c r="T2339" s="12">
        <f t="shared" si="258"/>
        <v>41816.640543981484</v>
      </c>
      <c r="U2339" s="14" t="str">
        <f t="shared" si="259"/>
        <v>May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54"/>
        <v>101.14333333333335</v>
      </c>
      <c r="P2340">
        <f t="shared" si="253"/>
        <v>121.95121951219512</v>
      </c>
      <c r="Q2340" t="str">
        <f t="shared" si="255"/>
        <v>food</v>
      </c>
      <c r="R2340" t="str">
        <f t="shared" si="256"/>
        <v>small batch</v>
      </c>
      <c r="S2340" s="12">
        <f t="shared" si="257"/>
        <v>41789.896805555552</v>
      </c>
      <c r="T2340" s="12">
        <f t="shared" si="258"/>
        <v>41819.896805555552</v>
      </c>
      <c r="U2340" s="14" t="str">
        <f t="shared" si="259"/>
        <v>May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54"/>
        <v>294.20799999999997</v>
      </c>
      <c r="P2341">
        <f t="shared" si="253"/>
        <v>22.644927536231883</v>
      </c>
      <c r="Q2341" t="str">
        <f t="shared" si="255"/>
        <v>food</v>
      </c>
      <c r="R2341" t="str">
        <f t="shared" si="256"/>
        <v>small batch</v>
      </c>
      <c r="S2341" s="12">
        <f t="shared" si="257"/>
        <v>42692.79987268518</v>
      </c>
      <c r="T2341" s="12">
        <f t="shared" si="258"/>
        <v>42723.332638888889</v>
      </c>
      <c r="U2341" s="14" t="str">
        <f t="shared" si="259"/>
        <v>Nov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54"/>
        <v>105.77749999999999</v>
      </c>
      <c r="P2342">
        <f t="shared" si="253"/>
        <v>99.255583126550874</v>
      </c>
      <c r="Q2342" t="str">
        <f t="shared" si="255"/>
        <v>food</v>
      </c>
      <c r="R2342" t="str">
        <f t="shared" si="256"/>
        <v>small batch</v>
      </c>
      <c r="S2342" s="12">
        <f t="shared" si="257"/>
        <v>42643.642800925925</v>
      </c>
      <c r="T2342" s="12">
        <f t="shared" si="258"/>
        <v>42673.642800925925</v>
      </c>
      <c r="U2342" s="14" t="str">
        <f t="shared" si="259"/>
        <v>Sep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54"/>
        <v>0</v>
      </c>
      <c r="P2343" t="e">
        <f t="shared" si="253"/>
        <v>#DIV/0!</v>
      </c>
      <c r="Q2343" t="str">
        <f t="shared" si="255"/>
        <v>technology</v>
      </c>
      <c r="R2343" t="str">
        <f t="shared" si="256"/>
        <v>web</v>
      </c>
      <c r="S2343" s="12">
        <f t="shared" si="257"/>
        <v>42167.813703703709</v>
      </c>
      <c r="T2343" s="12">
        <f t="shared" si="258"/>
        <v>42197.813703703709</v>
      </c>
      <c r="U2343" s="14" t="str">
        <f t="shared" si="259"/>
        <v>Jun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54"/>
        <v>0</v>
      </c>
      <c r="P2344" t="e">
        <f t="shared" ref="P2344:P2407" si="260">D2344 / L2344</f>
        <v>#DIV/0!</v>
      </c>
      <c r="Q2344" t="str">
        <f t="shared" si="255"/>
        <v>technology</v>
      </c>
      <c r="R2344" t="str">
        <f t="shared" si="256"/>
        <v>web</v>
      </c>
      <c r="S2344" s="12">
        <f t="shared" si="257"/>
        <v>41897.702199074076</v>
      </c>
      <c r="T2344" s="12">
        <f t="shared" si="258"/>
        <v>41918.208333333336</v>
      </c>
      <c r="U2344" s="14" t="str">
        <f t="shared" si="259"/>
        <v>Sep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54"/>
        <v>3</v>
      </c>
      <c r="P2345">
        <f t="shared" si="260"/>
        <v>10000</v>
      </c>
      <c r="Q2345" t="str">
        <f t="shared" si="255"/>
        <v>technology</v>
      </c>
      <c r="R2345" t="str">
        <f t="shared" si="256"/>
        <v>web</v>
      </c>
      <c r="S2345" s="12">
        <f t="shared" si="257"/>
        <v>42327.825289351851</v>
      </c>
      <c r="T2345" s="12">
        <f t="shared" si="258"/>
        <v>42377.82430555555</v>
      </c>
      <c r="U2345" s="14" t="str">
        <f t="shared" si="259"/>
        <v>Nov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54"/>
        <v>0.1</v>
      </c>
      <c r="P2346">
        <f t="shared" si="260"/>
        <v>1000</v>
      </c>
      <c r="Q2346" t="str">
        <f t="shared" si="255"/>
        <v>technology</v>
      </c>
      <c r="R2346" t="str">
        <f t="shared" si="256"/>
        <v>web</v>
      </c>
      <c r="S2346" s="12">
        <f t="shared" si="257"/>
        <v>42515.727650462963</v>
      </c>
      <c r="T2346" s="12">
        <f t="shared" si="258"/>
        <v>42545.727650462963</v>
      </c>
      <c r="U2346" s="14" t="str">
        <f t="shared" si="259"/>
        <v>May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54"/>
        <v>0</v>
      </c>
      <c r="P2347" t="e">
        <f t="shared" si="260"/>
        <v>#DIV/0!</v>
      </c>
      <c r="Q2347" t="str">
        <f t="shared" si="255"/>
        <v>technology</v>
      </c>
      <c r="R2347" t="str">
        <f t="shared" si="256"/>
        <v>web</v>
      </c>
      <c r="S2347" s="12">
        <f t="shared" si="257"/>
        <v>42060.001805555556</v>
      </c>
      <c r="T2347" s="12">
        <f t="shared" si="258"/>
        <v>42094.985416666663</v>
      </c>
      <c r="U2347" s="14" t="str">
        <f t="shared" si="259"/>
        <v>Feb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54"/>
        <v>6.5000000000000002E-2</v>
      </c>
      <c r="P2348">
        <f t="shared" si="260"/>
        <v>20000</v>
      </c>
      <c r="Q2348" t="str">
        <f t="shared" si="255"/>
        <v>technology</v>
      </c>
      <c r="R2348" t="str">
        <f t="shared" si="256"/>
        <v>web</v>
      </c>
      <c r="S2348" s="12">
        <f t="shared" si="257"/>
        <v>42615.79896990741</v>
      </c>
      <c r="T2348" s="12">
        <f t="shared" si="258"/>
        <v>42660.79896990741</v>
      </c>
      <c r="U2348" s="14" t="str">
        <f t="shared" si="259"/>
        <v>Sep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54"/>
        <v>1.5</v>
      </c>
      <c r="P2349">
        <f t="shared" si="260"/>
        <v>1000</v>
      </c>
      <c r="Q2349" t="str">
        <f t="shared" si="255"/>
        <v>technology</v>
      </c>
      <c r="R2349" t="str">
        <f t="shared" si="256"/>
        <v>web</v>
      </c>
      <c r="S2349" s="12">
        <f t="shared" si="257"/>
        <v>42577.607361111113</v>
      </c>
      <c r="T2349" s="12">
        <f t="shared" si="258"/>
        <v>42607.607361111113</v>
      </c>
      <c r="U2349" s="14" t="str">
        <f t="shared" si="259"/>
        <v>Jul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54"/>
        <v>0.38571428571428573</v>
      </c>
      <c r="P2350">
        <f t="shared" si="260"/>
        <v>14000</v>
      </c>
      <c r="Q2350" t="str">
        <f t="shared" si="255"/>
        <v>technology</v>
      </c>
      <c r="R2350" t="str">
        <f t="shared" si="256"/>
        <v>web</v>
      </c>
      <c r="S2350" s="12">
        <f t="shared" si="257"/>
        <v>42360.932152777779</v>
      </c>
      <c r="T2350" s="12">
        <f t="shared" si="258"/>
        <v>42420.932152777779</v>
      </c>
      <c r="U2350" s="14" t="str">
        <f t="shared" si="259"/>
        <v>Dec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54"/>
        <v>0</v>
      </c>
      <c r="P2351" t="e">
        <f t="shared" si="260"/>
        <v>#DIV/0!</v>
      </c>
      <c r="Q2351" t="str">
        <f t="shared" si="255"/>
        <v>technology</v>
      </c>
      <c r="R2351" t="str">
        <f t="shared" si="256"/>
        <v>web</v>
      </c>
      <c r="S2351" s="12">
        <f t="shared" si="257"/>
        <v>42198.775787037041</v>
      </c>
      <c r="T2351" s="12">
        <f t="shared" si="258"/>
        <v>42227.775787037041</v>
      </c>
      <c r="U2351" s="14" t="str">
        <f t="shared" si="259"/>
        <v>Jul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54"/>
        <v>0</v>
      </c>
      <c r="P2352" t="e">
        <f t="shared" si="260"/>
        <v>#DIV/0!</v>
      </c>
      <c r="Q2352" t="str">
        <f t="shared" si="255"/>
        <v>technology</v>
      </c>
      <c r="R2352" t="str">
        <f t="shared" si="256"/>
        <v>web</v>
      </c>
      <c r="S2352" s="12">
        <f t="shared" si="257"/>
        <v>42708.842245370368</v>
      </c>
      <c r="T2352" s="12">
        <f t="shared" si="258"/>
        <v>42738.842245370368</v>
      </c>
      <c r="U2352" s="14" t="str">
        <f t="shared" si="259"/>
        <v>Dec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54"/>
        <v>0.5714285714285714</v>
      </c>
      <c r="P2353">
        <f t="shared" si="260"/>
        <v>2700</v>
      </c>
      <c r="Q2353" t="str">
        <f t="shared" si="255"/>
        <v>technology</v>
      </c>
      <c r="R2353" t="str">
        <f t="shared" si="256"/>
        <v>web</v>
      </c>
      <c r="S2353" s="12">
        <f t="shared" si="257"/>
        <v>42094.101145833338</v>
      </c>
      <c r="T2353" s="12">
        <f t="shared" si="258"/>
        <v>42124.101145833338</v>
      </c>
      <c r="U2353" s="14" t="str">
        <f t="shared" si="259"/>
        <v>Mar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54"/>
        <v>0</v>
      </c>
      <c r="P2354" t="e">
        <f t="shared" si="260"/>
        <v>#DIV/0!</v>
      </c>
      <c r="Q2354" t="str">
        <f t="shared" si="255"/>
        <v>technology</v>
      </c>
      <c r="R2354" t="str">
        <f t="shared" si="256"/>
        <v>web</v>
      </c>
      <c r="S2354" s="12">
        <f t="shared" si="257"/>
        <v>42101.633703703701</v>
      </c>
      <c r="T2354" s="12">
        <f t="shared" si="258"/>
        <v>42161.633703703701</v>
      </c>
      <c r="U2354" s="14" t="str">
        <f t="shared" si="259"/>
        <v>Apr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54"/>
        <v>0</v>
      </c>
      <c r="P2355" t="e">
        <f t="shared" si="260"/>
        <v>#DIV/0!</v>
      </c>
      <c r="Q2355" t="str">
        <f t="shared" si="255"/>
        <v>technology</v>
      </c>
      <c r="R2355" t="str">
        <f t="shared" si="256"/>
        <v>web</v>
      </c>
      <c r="S2355" s="12">
        <f t="shared" si="257"/>
        <v>42103.676180555558</v>
      </c>
      <c r="T2355" s="12">
        <f t="shared" si="258"/>
        <v>42115.676180555558</v>
      </c>
      <c r="U2355" s="14" t="str">
        <f t="shared" si="259"/>
        <v>Apr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54"/>
        <v>7.1428571428571425E-2</v>
      </c>
      <c r="P2356">
        <f t="shared" si="260"/>
        <v>35000</v>
      </c>
      <c r="Q2356" t="str">
        <f t="shared" si="255"/>
        <v>technology</v>
      </c>
      <c r="R2356" t="str">
        <f t="shared" si="256"/>
        <v>web</v>
      </c>
      <c r="S2356" s="12">
        <f t="shared" si="257"/>
        <v>41954.722916666666</v>
      </c>
      <c r="T2356" s="12">
        <f t="shared" si="258"/>
        <v>42014.722916666666</v>
      </c>
      <c r="U2356" s="14" t="str">
        <f t="shared" si="259"/>
        <v>Nov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54"/>
        <v>0.6875</v>
      </c>
      <c r="P2357">
        <f t="shared" si="260"/>
        <v>4000</v>
      </c>
      <c r="Q2357" t="str">
        <f t="shared" si="255"/>
        <v>technology</v>
      </c>
      <c r="R2357" t="str">
        <f t="shared" si="256"/>
        <v>web</v>
      </c>
      <c r="S2357" s="12">
        <f t="shared" si="257"/>
        <v>42096.918240740735</v>
      </c>
      <c r="T2357" s="12">
        <f t="shared" si="258"/>
        <v>42126.918240740735</v>
      </c>
      <c r="U2357" s="14" t="str">
        <f t="shared" si="259"/>
        <v>Apr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54"/>
        <v>0</v>
      </c>
      <c r="P2358" t="e">
        <f t="shared" si="260"/>
        <v>#DIV/0!</v>
      </c>
      <c r="Q2358" t="str">
        <f t="shared" si="255"/>
        <v>technology</v>
      </c>
      <c r="R2358" t="str">
        <f t="shared" si="256"/>
        <v>web</v>
      </c>
      <c r="S2358" s="12">
        <f t="shared" si="257"/>
        <v>42130.78361111111</v>
      </c>
      <c r="T2358" s="12">
        <f t="shared" si="258"/>
        <v>42160.78361111111</v>
      </c>
      <c r="U2358" s="14" t="str">
        <f t="shared" si="259"/>
        <v>May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54"/>
        <v>0</v>
      </c>
      <c r="P2359" t="e">
        <f t="shared" si="260"/>
        <v>#DIV/0!</v>
      </c>
      <c r="Q2359" t="str">
        <f t="shared" si="255"/>
        <v>technology</v>
      </c>
      <c r="R2359" t="str">
        <f t="shared" si="256"/>
        <v>web</v>
      </c>
      <c r="S2359" s="12">
        <f t="shared" si="257"/>
        <v>42264.620115740734</v>
      </c>
      <c r="T2359" s="12">
        <f t="shared" si="258"/>
        <v>42294.620115740734</v>
      </c>
      <c r="U2359" s="14" t="str">
        <f t="shared" si="259"/>
        <v>Sep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54"/>
        <v>0</v>
      </c>
      <c r="P2360" t="e">
        <f t="shared" si="260"/>
        <v>#DIV/0!</v>
      </c>
      <c r="Q2360" t="str">
        <f t="shared" si="255"/>
        <v>technology</v>
      </c>
      <c r="R2360" t="str">
        <f t="shared" si="256"/>
        <v>web</v>
      </c>
      <c r="S2360" s="12">
        <f t="shared" si="257"/>
        <v>41978.930972222224</v>
      </c>
      <c r="T2360" s="12">
        <f t="shared" si="258"/>
        <v>42035.027083333334</v>
      </c>
      <c r="U2360" s="14" t="str">
        <f t="shared" si="259"/>
        <v>Dec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54"/>
        <v>14.680000000000001</v>
      </c>
      <c r="P2361">
        <f t="shared" si="260"/>
        <v>2500</v>
      </c>
      <c r="Q2361" t="str">
        <f t="shared" si="255"/>
        <v>technology</v>
      </c>
      <c r="R2361" t="str">
        <f t="shared" si="256"/>
        <v>web</v>
      </c>
      <c r="S2361" s="12">
        <f t="shared" si="257"/>
        <v>42159.649583333332</v>
      </c>
      <c r="T2361" s="12">
        <f t="shared" si="258"/>
        <v>42219.649583333332</v>
      </c>
      <c r="U2361" s="14" t="str">
        <f t="shared" si="259"/>
        <v>Jun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54"/>
        <v>0.04</v>
      </c>
      <c r="P2362">
        <f t="shared" si="260"/>
        <v>5000</v>
      </c>
      <c r="Q2362" t="str">
        <f t="shared" si="255"/>
        <v>technology</v>
      </c>
      <c r="R2362" t="str">
        <f t="shared" si="256"/>
        <v>web</v>
      </c>
      <c r="S2362" s="12">
        <f t="shared" si="257"/>
        <v>42377.70694444445</v>
      </c>
      <c r="T2362" s="12">
        <f t="shared" si="258"/>
        <v>42407.70694444445</v>
      </c>
      <c r="U2362" s="14" t="str">
        <f t="shared" si="259"/>
        <v>Jan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54"/>
        <v>0</v>
      </c>
      <c r="P2363" t="e">
        <f t="shared" si="260"/>
        <v>#DIV/0!</v>
      </c>
      <c r="Q2363" t="str">
        <f t="shared" si="255"/>
        <v>technology</v>
      </c>
      <c r="R2363" t="str">
        <f t="shared" si="256"/>
        <v>web</v>
      </c>
      <c r="S2363" s="12">
        <f t="shared" si="257"/>
        <v>42466.858888888892</v>
      </c>
      <c r="T2363" s="12">
        <f t="shared" si="258"/>
        <v>42490.916666666672</v>
      </c>
      <c r="U2363" s="14" t="str">
        <f t="shared" si="259"/>
        <v>Apr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54"/>
        <v>28.571428571428569</v>
      </c>
      <c r="P2364">
        <f t="shared" si="260"/>
        <v>210</v>
      </c>
      <c r="Q2364" t="str">
        <f t="shared" si="255"/>
        <v>technology</v>
      </c>
      <c r="R2364" t="str">
        <f t="shared" si="256"/>
        <v>web</v>
      </c>
      <c r="S2364" s="12">
        <f t="shared" si="257"/>
        <v>41954.688310185185</v>
      </c>
      <c r="T2364" s="12">
        <f t="shared" si="258"/>
        <v>41984.688310185185</v>
      </c>
      <c r="U2364" s="14" t="str">
        <f t="shared" si="259"/>
        <v>Nov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54"/>
        <v>0</v>
      </c>
      <c r="P2365" t="e">
        <f t="shared" si="260"/>
        <v>#DIV/0!</v>
      </c>
      <c r="Q2365" t="str">
        <f t="shared" si="255"/>
        <v>technology</v>
      </c>
      <c r="R2365" t="str">
        <f t="shared" si="256"/>
        <v>web</v>
      </c>
      <c r="S2365" s="12">
        <f t="shared" si="257"/>
        <v>42322.011574074073</v>
      </c>
      <c r="T2365" s="12">
        <f t="shared" si="258"/>
        <v>42367.011574074073</v>
      </c>
      <c r="U2365" s="14" t="str">
        <f t="shared" si="259"/>
        <v>Nov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54"/>
        <v>0</v>
      </c>
      <c r="P2366" t="e">
        <f t="shared" si="260"/>
        <v>#DIV/0!</v>
      </c>
      <c r="Q2366" t="str">
        <f t="shared" si="255"/>
        <v>technology</v>
      </c>
      <c r="R2366" t="str">
        <f t="shared" si="256"/>
        <v>web</v>
      </c>
      <c r="S2366" s="12">
        <f t="shared" si="257"/>
        <v>42248.934675925921</v>
      </c>
      <c r="T2366" s="12">
        <f t="shared" si="258"/>
        <v>42303.934675925921</v>
      </c>
      <c r="U2366" s="14" t="str">
        <f t="shared" si="259"/>
        <v>Sep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54"/>
        <v>0</v>
      </c>
      <c r="P2367" t="e">
        <f t="shared" si="260"/>
        <v>#DIV/0!</v>
      </c>
      <c r="Q2367" t="str">
        <f t="shared" si="255"/>
        <v>technology</v>
      </c>
      <c r="R2367" t="str">
        <f t="shared" si="256"/>
        <v>web</v>
      </c>
      <c r="S2367" s="12">
        <f t="shared" si="257"/>
        <v>42346.736400462964</v>
      </c>
      <c r="T2367" s="12">
        <f t="shared" si="258"/>
        <v>42386.958333333328</v>
      </c>
      <c r="U2367" s="14" t="str">
        <f t="shared" si="259"/>
        <v>Dec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54"/>
        <v>10.52</v>
      </c>
      <c r="P2368">
        <f t="shared" si="260"/>
        <v>925.92592592592598</v>
      </c>
      <c r="Q2368" t="str">
        <f t="shared" si="255"/>
        <v>technology</v>
      </c>
      <c r="R2368" t="str">
        <f t="shared" si="256"/>
        <v>web</v>
      </c>
      <c r="S2368" s="12">
        <f t="shared" si="257"/>
        <v>42268.531631944439</v>
      </c>
      <c r="T2368" s="12">
        <f t="shared" si="258"/>
        <v>42298.531631944439</v>
      </c>
      <c r="U2368" s="14" t="str">
        <f t="shared" si="259"/>
        <v>Sep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54"/>
        <v>1.34</v>
      </c>
      <c r="P2369">
        <f t="shared" si="260"/>
        <v>3571.4285714285716</v>
      </c>
      <c r="Q2369" t="str">
        <f t="shared" si="255"/>
        <v>technology</v>
      </c>
      <c r="R2369" t="str">
        <f t="shared" si="256"/>
        <v>web</v>
      </c>
      <c r="S2369" s="12">
        <f t="shared" si="257"/>
        <v>42425.970092592594</v>
      </c>
      <c r="T2369" s="12">
        <f t="shared" si="258"/>
        <v>42485.928425925929</v>
      </c>
      <c r="U2369" s="14" t="str">
        <f t="shared" si="259"/>
        <v>Feb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54"/>
        <v>0.25</v>
      </c>
      <c r="P2370">
        <f t="shared" si="260"/>
        <v>20000</v>
      </c>
      <c r="Q2370" t="str">
        <f t="shared" si="255"/>
        <v>technology</v>
      </c>
      <c r="R2370" t="str">
        <f t="shared" si="256"/>
        <v>web</v>
      </c>
      <c r="S2370" s="12">
        <f t="shared" si="257"/>
        <v>42063.721817129626</v>
      </c>
      <c r="T2370" s="12">
        <f t="shared" si="258"/>
        <v>42108.680150462969</v>
      </c>
      <c r="U2370" s="14" t="str">
        <f t="shared" si="259"/>
        <v>Feb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61">E2371/D2371 * 100</f>
        <v>0</v>
      </c>
      <c r="P2371" t="e">
        <f t="shared" si="260"/>
        <v>#DIV/0!</v>
      </c>
      <c r="Q2371" t="str">
        <f t="shared" ref="Q2371:Q2434" si="262">LEFT(N2371,FIND("/",N2371) -1)</f>
        <v>technology</v>
      </c>
      <c r="R2371" t="str">
        <f t="shared" ref="R2371:R2434" si="263">RIGHT(N2371,LEN(N2371)-FIND("/",N2371))</f>
        <v>web</v>
      </c>
      <c r="S2371" s="12">
        <f t="shared" ref="S2371:U2434" si="264">(((J2371/60)/60)/24)+DATE(1970,1,1)</f>
        <v>42380.812627314815</v>
      </c>
      <c r="T2371" s="12">
        <f t="shared" ref="T2371:V2434" si="265">(((I2371/60)/60)/24)+DATE(1970,1,1)</f>
        <v>42410.812627314815</v>
      </c>
      <c r="U2371" s="14" t="str">
        <f t="shared" ref="U2371:U2434" si="266">TEXT(S2371, "mmm")</f>
        <v>Jan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61"/>
        <v>0.32800000000000001</v>
      </c>
      <c r="P2372">
        <f t="shared" si="260"/>
        <v>6250</v>
      </c>
      <c r="Q2372" t="str">
        <f t="shared" si="262"/>
        <v>technology</v>
      </c>
      <c r="R2372" t="str">
        <f t="shared" si="263"/>
        <v>web</v>
      </c>
      <c r="S2372" s="12">
        <f t="shared" si="264"/>
        <v>41961.18913194444</v>
      </c>
      <c r="T2372" s="12">
        <f t="shared" si="265"/>
        <v>41991.18913194444</v>
      </c>
      <c r="U2372" s="14" t="str">
        <f t="shared" si="266"/>
        <v>Nov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61"/>
        <v>0</v>
      </c>
      <c r="P2373" t="e">
        <f t="shared" si="260"/>
        <v>#DIV/0!</v>
      </c>
      <c r="Q2373" t="str">
        <f t="shared" si="262"/>
        <v>technology</v>
      </c>
      <c r="R2373" t="str">
        <f t="shared" si="263"/>
        <v>web</v>
      </c>
      <c r="S2373" s="12">
        <f t="shared" si="264"/>
        <v>42150.777731481481</v>
      </c>
      <c r="T2373" s="12">
        <f t="shared" si="265"/>
        <v>42180.777731481481</v>
      </c>
      <c r="U2373" s="14" t="str">
        <f t="shared" si="266"/>
        <v>May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61"/>
        <v>3.2727272727272729</v>
      </c>
      <c r="P2374">
        <f t="shared" si="260"/>
        <v>916.66666666666663</v>
      </c>
      <c r="Q2374" t="str">
        <f t="shared" si="262"/>
        <v>technology</v>
      </c>
      <c r="R2374" t="str">
        <f t="shared" si="263"/>
        <v>web</v>
      </c>
      <c r="S2374" s="12">
        <f t="shared" si="264"/>
        <v>42088.069108796291</v>
      </c>
      <c r="T2374" s="12">
        <f t="shared" si="265"/>
        <v>42118.069108796291</v>
      </c>
      <c r="U2374" s="14" t="str">
        <f t="shared" si="266"/>
        <v>Mar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61"/>
        <v>5.8823529411764705E-3</v>
      </c>
      <c r="P2375">
        <f t="shared" si="260"/>
        <v>850000</v>
      </c>
      <c r="Q2375" t="str">
        <f t="shared" si="262"/>
        <v>technology</v>
      </c>
      <c r="R2375" t="str">
        <f t="shared" si="263"/>
        <v>web</v>
      </c>
      <c r="S2375" s="12">
        <f t="shared" si="264"/>
        <v>42215.662314814821</v>
      </c>
      <c r="T2375" s="12">
        <f t="shared" si="265"/>
        <v>42245.662314814821</v>
      </c>
      <c r="U2375" s="14" t="str">
        <f t="shared" si="266"/>
        <v>Jul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61"/>
        <v>4.5454545454545456E-2</v>
      </c>
      <c r="P2376">
        <f t="shared" si="260"/>
        <v>22000</v>
      </c>
      <c r="Q2376" t="str">
        <f t="shared" si="262"/>
        <v>technology</v>
      </c>
      <c r="R2376" t="str">
        <f t="shared" si="263"/>
        <v>web</v>
      </c>
      <c r="S2376" s="12">
        <f t="shared" si="264"/>
        <v>42017.843287037031</v>
      </c>
      <c r="T2376" s="12">
        <f t="shared" si="265"/>
        <v>42047.843287037031</v>
      </c>
      <c r="U2376" s="14" t="str">
        <f t="shared" si="266"/>
        <v>Jan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61"/>
        <v>0</v>
      </c>
      <c r="P2377" t="e">
        <f t="shared" si="260"/>
        <v>#DIV/0!</v>
      </c>
      <c r="Q2377" t="str">
        <f t="shared" si="262"/>
        <v>technology</v>
      </c>
      <c r="R2377" t="str">
        <f t="shared" si="263"/>
        <v>web</v>
      </c>
      <c r="S2377" s="12">
        <f t="shared" si="264"/>
        <v>42592.836076388892</v>
      </c>
      <c r="T2377" s="12">
        <f t="shared" si="265"/>
        <v>42622.836076388892</v>
      </c>
      <c r="U2377" s="14" t="str">
        <f t="shared" si="266"/>
        <v>Aug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61"/>
        <v>10.877666666666666</v>
      </c>
      <c r="P2378">
        <f t="shared" si="260"/>
        <v>750</v>
      </c>
      <c r="Q2378" t="str">
        <f t="shared" si="262"/>
        <v>technology</v>
      </c>
      <c r="R2378" t="str">
        <f t="shared" si="263"/>
        <v>web</v>
      </c>
      <c r="S2378" s="12">
        <f t="shared" si="264"/>
        <v>42318.925532407404</v>
      </c>
      <c r="T2378" s="12">
        <f t="shared" si="265"/>
        <v>42348.925532407404</v>
      </c>
      <c r="U2378" s="14" t="str">
        <f t="shared" si="266"/>
        <v>Nov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61"/>
        <v>0</v>
      </c>
      <c r="P2379" t="e">
        <f t="shared" si="260"/>
        <v>#DIV/0!</v>
      </c>
      <c r="Q2379" t="str">
        <f t="shared" si="262"/>
        <v>technology</v>
      </c>
      <c r="R2379" t="str">
        <f t="shared" si="263"/>
        <v>web</v>
      </c>
      <c r="S2379" s="12">
        <f t="shared" si="264"/>
        <v>42669.870173611111</v>
      </c>
      <c r="T2379" s="12">
        <f t="shared" si="265"/>
        <v>42699.911840277782</v>
      </c>
      <c r="U2379" s="14" t="str">
        <f t="shared" si="266"/>
        <v>Oct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61"/>
        <v>0</v>
      </c>
      <c r="P2380" t="e">
        <f t="shared" si="260"/>
        <v>#DIV/0!</v>
      </c>
      <c r="Q2380" t="str">
        <f t="shared" si="262"/>
        <v>technology</v>
      </c>
      <c r="R2380" t="str">
        <f t="shared" si="263"/>
        <v>web</v>
      </c>
      <c r="S2380" s="12">
        <f t="shared" si="264"/>
        <v>42213.013078703705</v>
      </c>
      <c r="T2380" s="12">
        <f t="shared" si="265"/>
        <v>42242.013078703705</v>
      </c>
      <c r="U2380" s="14" t="str">
        <f t="shared" si="266"/>
        <v>Jul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61"/>
        <v>0</v>
      </c>
      <c r="P2381" t="e">
        <f t="shared" si="260"/>
        <v>#DIV/0!</v>
      </c>
      <c r="Q2381" t="str">
        <f t="shared" si="262"/>
        <v>technology</v>
      </c>
      <c r="R2381" t="str">
        <f t="shared" si="263"/>
        <v>web</v>
      </c>
      <c r="S2381" s="12">
        <f t="shared" si="264"/>
        <v>42237.016388888893</v>
      </c>
      <c r="T2381" s="12">
        <f t="shared" si="265"/>
        <v>42282.016388888893</v>
      </c>
      <c r="U2381" s="14" t="str">
        <f t="shared" si="266"/>
        <v>Aug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61"/>
        <v>0.36666666666666664</v>
      </c>
      <c r="P2382">
        <f t="shared" si="260"/>
        <v>5000</v>
      </c>
      <c r="Q2382" t="str">
        <f t="shared" si="262"/>
        <v>technology</v>
      </c>
      <c r="R2382" t="str">
        <f t="shared" si="263"/>
        <v>web</v>
      </c>
      <c r="S2382" s="12">
        <f t="shared" si="264"/>
        <v>42248.793310185181</v>
      </c>
      <c r="T2382" s="12">
        <f t="shared" si="265"/>
        <v>42278.793310185181</v>
      </c>
      <c r="U2382" s="14" t="str">
        <f t="shared" si="266"/>
        <v>Sep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61"/>
        <v>1.8193398957730169</v>
      </c>
      <c r="P2383">
        <f t="shared" si="260"/>
        <v>12335.714285714286</v>
      </c>
      <c r="Q2383" t="str">
        <f t="shared" si="262"/>
        <v>technology</v>
      </c>
      <c r="R2383" t="str">
        <f t="shared" si="263"/>
        <v>web</v>
      </c>
      <c r="S2383" s="12">
        <f t="shared" si="264"/>
        <v>42074.935740740737</v>
      </c>
      <c r="T2383" s="12">
        <f t="shared" si="265"/>
        <v>42104.935740740737</v>
      </c>
      <c r="U2383" s="14" t="str">
        <f t="shared" si="266"/>
        <v>Mar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61"/>
        <v>2.5</v>
      </c>
      <c r="P2384">
        <f t="shared" si="260"/>
        <v>1500</v>
      </c>
      <c r="Q2384" t="str">
        <f t="shared" si="262"/>
        <v>technology</v>
      </c>
      <c r="R2384" t="str">
        <f t="shared" si="263"/>
        <v>web</v>
      </c>
      <c r="S2384" s="12">
        <f t="shared" si="264"/>
        <v>42195.187534722223</v>
      </c>
      <c r="T2384" s="12">
        <f t="shared" si="265"/>
        <v>42220.187534722223</v>
      </c>
      <c r="U2384" s="14" t="str">
        <f t="shared" si="266"/>
        <v>Jul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61"/>
        <v>4.3499999999999996</v>
      </c>
      <c r="P2385">
        <f t="shared" si="260"/>
        <v>3333.3333333333335</v>
      </c>
      <c r="Q2385" t="str">
        <f t="shared" si="262"/>
        <v>technology</v>
      </c>
      <c r="R2385" t="str">
        <f t="shared" si="263"/>
        <v>web</v>
      </c>
      <c r="S2385" s="12">
        <f t="shared" si="264"/>
        <v>42027.056793981479</v>
      </c>
      <c r="T2385" s="12">
        <f t="shared" si="265"/>
        <v>42057.056793981479</v>
      </c>
      <c r="U2385" s="14" t="str">
        <f t="shared" si="266"/>
        <v>Jan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61"/>
        <v>0.8</v>
      </c>
      <c r="P2386">
        <f t="shared" si="260"/>
        <v>125</v>
      </c>
      <c r="Q2386" t="str">
        <f t="shared" si="262"/>
        <v>technology</v>
      </c>
      <c r="R2386" t="str">
        <f t="shared" si="263"/>
        <v>web</v>
      </c>
      <c r="S2386" s="12">
        <f t="shared" si="264"/>
        <v>41927.067627314813</v>
      </c>
      <c r="T2386" s="12">
        <f t="shared" si="265"/>
        <v>41957.109293981484</v>
      </c>
      <c r="U2386" s="14" t="str">
        <f t="shared" si="266"/>
        <v>Oct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61"/>
        <v>1.2123076923076923</v>
      </c>
      <c r="P2387">
        <f t="shared" si="260"/>
        <v>9285.7142857142862</v>
      </c>
      <c r="Q2387" t="str">
        <f t="shared" si="262"/>
        <v>technology</v>
      </c>
      <c r="R2387" t="str">
        <f t="shared" si="263"/>
        <v>web</v>
      </c>
      <c r="S2387" s="12">
        <f t="shared" si="264"/>
        <v>42191.70175925926</v>
      </c>
      <c r="T2387" s="12">
        <f t="shared" si="265"/>
        <v>42221.70175925926</v>
      </c>
      <c r="U2387" s="14" t="str">
        <f t="shared" si="266"/>
        <v>Jul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61"/>
        <v>0</v>
      </c>
      <c r="P2388" t="e">
        <f t="shared" si="260"/>
        <v>#DIV/0!</v>
      </c>
      <c r="Q2388" t="str">
        <f t="shared" si="262"/>
        <v>technology</v>
      </c>
      <c r="R2388" t="str">
        <f t="shared" si="263"/>
        <v>web</v>
      </c>
      <c r="S2388" s="12">
        <f t="shared" si="264"/>
        <v>41954.838240740741</v>
      </c>
      <c r="T2388" s="12">
        <f t="shared" si="265"/>
        <v>42014.838240740741</v>
      </c>
      <c r="U2388" s="14" t="str">
        <f t="shared" si="266"/>
        <v>Nov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61"/>
        <v>0.68399999999999994</v>
      </c>
      <c r="P2389">
        <f t="shared" si="260"/>
        <v>50000</v>
      </c>
      <c r="Q2389" t="str">
        <f t="shared" si="262"/>
        <v>technology</v>
      </c>
      <c r="R2389" t="str">
        <f t="shared" si="263"/>
        <v>web</v>
      </c>
      <c r="S2389" s="12">
        <f t="shared" si="264"/>
        <v>42528.626620370371</v>
      </c>
      <c r="T2389" s="12">
        <f t="shared" si="265"/>
        <v>42573.626620370371</v>
      </c>
      <c r="U2389" s="14" t="str">
        <f t="shared" si="266"/>
        <v>Jun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61"/>
        <v>1.2513513513513512</v>
      </c>
      <c r="P2390">
        <f t="shared" si="260"/>
        <v>4625</v>
      </c>
      <c r="Q2390" t="str">
        <f t="shared" si="262"/>
        <v>technology</v>
      </c>
      <c r="R2390" t="str">
        <f t="shared" si="263"/>
        <v>web</v>
      </c>
      <c r="S2390" s="12">
        <f t="shared" si="264"/>
        <v>41989.853692129633</v>
      </c>
      <c r="T2390" s="12">
        <f t="shared" si="265"/>
        <v>42019.811805555553</v>
      </c>
      <c r="U2390" s="14" t="str">
        <f t="shared" si="266"/>
        <v>Dec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61"/>
        <v>0.1875</v>
      </c>
      <c r="P2391">
        <f t="shared" si="260"/>
        <v>16000</v>
      </c>
      <c r="Q2391" t="str">
        <f t="shared" si="262"/>
        <v>technology</v>
      </c>
      <c r="R2391" t="str">
        <f t="shared" si="263"/>
        <v>web</v>
      </c>
      <c r="S2391" s="12">
        <f t="shared" si="264"/>
        <v>42179.653379629628</v>
      </c>
      <c r="T2391" s="12">
        <f t="shared" si="265"/>
        <v>42210.915972222225</v>
      </c>
      <c r="U2391" s="14" t="str">
        <f t="shared" si="266"/>
        <v>Jun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61"/>
        <v>0</v>
      </c>
      <c r="P2392" t="e">
        <f t="shared" si="260"/>
        <v>#DIV/0!</v>
      </c>
      <c r="Q2392" t="str">
        <f t="shared" si="262"/>
        <v>technology</v>
      </c>
      <c r="R2392" t="str">
        <f t="shared" si="263"/>
        <v>web</v>
      </c>
      <c r="S2392" s="12">
        <f t="shared" si="264"/>
        <v>41968.262314814812</v>
      </c>
      <c r="T2392" s="12">
        <f t="shared" si="265"/>
        <v>42008.262314814812</v>
      </c>
      <c r="U2392" s="14" t="str">
        <f t="shared" si="266"/>
        <v>Nov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61"/>
        <v>0.125</v>
      </c>
      <c r="P2393">
        <f t="shared" si="260"/>
        <v>20000</v>
      </c>
      <c r="Q2393" t="str">
        <f t="shared" si="262"/>
        <v>technology</v>
      </c>
      <c r="R2393" t="str">
        <f t="shared" si="263"/>
        <v>web</v>
      </c>
      <c r="S2393" s="12">
        <f t="shared" si="264"/>
        <v>42064.794490740736</v>
      </c>
      <c r="T2393" s="12">
        <f t="shared" si="265"/>
        <v>42094.752824074079</v>
      </c>
      <c r="U2393" s="14" t="str">
        <f t="shared" si="266"/>
        <v>Mar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61"/>
        <v>0</v>
      </c>
      <c r="P2394" t="e">
        <f t="shared" si="260"/>
        <v>#DIV/0!</v>
      </c>
      <c r="Q2394" t="str">
        <f t="shared" si="262"/>
        <v>technology</v>
      </c>
      <c r="R2394" t="str">
        <f t="shared" si="263"/>
        <v>web</v>
      </c>
      <c r="S2394" s="12">
        <f t="shared" si="264"/>
        <v>42276.120636574073</v>
      </c>
      <c r="T2394" s="12">
        <f t="shared" si="265"/>
        <v>42306.120636574073</v>
      </c>
      <c r="U2394" s="14" t="str">
        <f t="shared" si="266"/>
        <v>Sep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61"/>
        <v>0.05</v>
      </c>
      <c r="P2395">
        <f t="shared" si="260"/>
        <v>100000</v>
      </c>
      <c r="Q2395" t="str">
        <f t="shared" si="262"/>
        <v>technology</v>
      </c>
      <c r="R2395" t="str">
        <f t="shared" si="263"/>
        <v>web</v>
      </c>
      <c r="S2395" s="12">
        <f t="shared" si="264"/>
        <v>42194.648344907408</v>
      </c>
      <c r="T2395" s="12">
        <f t="shared" si="265"/>
        <v>42224.648344907408</v>
      </c>
      <c r="U2395" s="14" t="str">
        <f t="shared" si="266"/>
        <v>Jul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61"/>
        <v>0.06</v>
      </c>
      <c r="P2396">
        <f t="shared" si="260"/>
        <v>2500</v>
      </c>
      <c r="Q2396" t="str">
        <f t="shared" si="262"/>
        <v>technology</v>
      </c>
      <c r="R2396" t="str">
        <f t="shared" si="263"/>
        <v>web</v>
      </c>
      <c r="S2396" s="12">
        <f t="shared" si="264"/>
        <v>42031.362187499995</v>
      </c>
      <c r="T2396" s="12">
        <f t="shared" si="265"/>
        <v>42061.362187499995</v>
      </c>
      <c r="U2396" s="14" t="str">
        <f t="shared" si="266"/>
        <v>Jan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61"/>
        <v>0</v>
      </c>
      <c r="P2397" t="e">
        <f t="shared" si="260"/>
        <v>#DIV/0!</v>
      </c>
      <c r="Q2397" t="str">
        <f t="shared" si="262"/>
        <v>technology</v>
      </c>
      <c r="R2397" t="str">
        <f t="shared" si="263"/>
        <v>web</v>
      </c>
      <c r="S2397" s="12">
        <f t="shared" si="264"/>
        <v>42717.121377314819</v>
      </c>
      <c r="T2397" s="12">
        <f t="shared" si="265"/>
        <v>42745.372916666667</v>
      </c>
      <c r="U2397" s="14" t="str">
        <f t="shared" si="266"/>
        <v>Dec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61"/>
        <v>0.2</v>
      </c>
      <c r="P2398">
        <f t="shared" si="260"/>
        <v>5000</v>
      </c>
      <c r="Q2398" t="str">
        <f t="shared" si="262"/>
        <v>technology</v>
      </c>
      <c r="R2398" t="str">
        <f t="shared" si="263"/>
        <v>web</v>
      </c>
      <c r="S2398" s="12">
        <f t="shared" si="264"/>
        <v>42262.849050925928</v>
      </c>
      <c r="T2398" s="12">
        <f t="shared" si="265"/>
        <v>42292.849050925928</v>
      </c>
      <c r="U2398" s="14" t="str">
        <f t="shared" si="266"/>
        <v>Sep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61"/>
        <v>0</v>
      </c>
      <c r="P2399" t="e">
        <f t="shared" si="260"/>
        <v>#DIV/0!</v>
      </c>
      <c r="Q2399" t="str">
        <f t="shared" si="262"/>
        <v>technology</v>
      </c>
      <c r="R2399" t="str">
        <f t="shared" si="263"/>
        <v>web</v>
      </c>
      <c r="S2399" s="12">
        <f t="shared" si="264"/>
        <v>41976.88490740741</v>
      </c>
      <c r="T2399" s="12">
        <f t="shared" si="265"/>
        <v>42006.88490740741</v>
      </c>
      <c r="U2399" s="14" t="str">
        <f t="shared" si="266"/>
        <v>Dec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61"/>
        <v>0</v>
      </c>
      <c r="P2400" t="e">
        <f t="shared" si="260"/>
        <v>#DIV/0!</v>
      </c>
      <c r="Q2400" t="str">
        <f t="shared" si="262"/>
        <v>technology</v>
      </c>
      <c r="R2400" t="str">
        <f t="shared" si="263"/>
        <v>web</v>
      </c>
      <c r="S2400" s="12">
        <f t="shared" si="264"/>
        <v>42157.916481481487</v>
      </c>
      <c r="T2400" s="12">
        <f t="shared" si="265"/>
        <v>42187.916481481487</v>
      </c>
      <c r="U2400" s="14" t="str">
        <f t="shared" si="266"/>
        <v>Jun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61"/>
        <v>0</v>
      </c>
      <c r="P2401" t="e">
        <f t="shared" si="260"/>
        <v>#DIV/0!</v>
      </c>
      <c r="Q2401" t="str">
        <f t="shared" si="262"/>
        <v>technology</v>
      </c>
      <c r="R2401" t="str">
        <f t="shared" si="263"/>
        <v>web</v>
      </c>
      <c r="S2401" s="12">
        <f t="shared" si="264"/>
        <v>41956.853078703702</v>
      </c>
      <c r="T2401" s="12">
        <f t="shared" si="265"/>
        <v>41991.853078703702</v>
      </c>
      <c r="U2401" s="14" t="str">
        <f t="shared" si="266"/>
        <v>Nov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61"/>
        <v>0</v>
      </c>
      <c r="P2402" t="e">
        <f t="shared" si="260"/>
        <v>#DIV/0!</v>
      </c>
      <c r="Q2402" t="str">
        <f t="shared" si="262"/>
        <v>technology</v>
      </c>
      <c r="R2402" t="str">
        <f t="shared" si="263"/>
        <v>web</v>
      </c>
      <c r="S2402" s="12">
        <f t="shared" si="264"/>
        <v>42444.268101851849</v>
      </c>
      <c r="T2402" s="12">
        <f t="shared" si="265"/>
        <v>42474.268101851849</v>
      </c>
      <c r="U2402" s="14" t="str">
        <f t="shared" si="266"/>
        <v>Mar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61"/>
        <v>0.71785714285714286</v>
      </c>
      <c r="P2403">
        <f t="shared" si="260"/>
        <v>3111.1111111111113</v>
      </c>
      <c r="Q2403" t="str">
        <f t="shared" si="262"/>
        <v>food</v>
      </c>
      <c r="R2403" t="str">
        <f t="shared" si="263"/>
        <v>food trucks</v>
      </c>
      <c r="S2403" s="12">
        <f t="shared" si="264"/>
        <v>42374.822870370372</v>
      </c>
      <c r="T2403" s="12">
        <f t="shared" si="265"/>
        <v>42434.822870370372</v>
      </c>
      <c r="U2403" s="14" t="str">
        <f t="shared" si="266"/>
        <v>Jan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61"/>
        <v>0.43333333333333329</v>
      </c>
      <c r="P2404">
        <f t="shared" si="260"/>
        <v>12000</v>
      </c>
      <c r="Q2404" t="str">
        <f t="shared" si="262"/>
        <v>food</v>
      </c>
      <c r="R2404" t="str">
        <f t="shared" si="263"/>
        <v>food trucks</v>
      </c>
      <c r="S2404" s="12">
        <f t="shared" si="264"/>
        <v>42107.679756944446</v>
      </c>
      <c r="T2404" s="12">
        <f t="shared" si="265"/>
        <v>42137.679756944446</v>
      </c>
      <c r="U2404" s="14" t="str">
        <f t="shared" si="266"/>
        <v>Apr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61"/>
        <v>16.833333333333332</v>
      </c>
      <c r="P2405">
        <f t="shared" si="260"/>
        <v>100</v>
      </c>
      <c r="Q2405" t="str">
        <f t="shared" si="262"/>
        <v>food</v>
      </c>
      <c r="R2405" t="str">
        <f t="shared" si="263"/>
        <v>food trucks</v>
      </c>
      <c r="S2405" s="12">
        <f t="shared" si="264"/>
        <v>42399.882615740738</v>
      </c>
      <c r="T2405" s="12">
        <f t="shared" si="265"/>
        <v>42459.840949074074</v>
      </c>
      <c r="U2405" s="14" t="str">
        <f t="shared" si="266"/>
        <v>Jan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61"/>
        <v>0</v>
      </c>
      <c r="P2406" t="e">
        <f t="shared" si="260"/>
        <v>#DIV/0!</v>
      </c>
      <c r="Q2406" t="str">
        <f t="shared" si="262"/>
        <v>food</v>
      </c>
      <c r="R2406" t="str">
        <f t="shared" si="263"/>
        <v>food trucks</v>
      </c>
      <c r="S2406" s="12">
        <f t="shared" si="264"/>
        <v>42342.03943287037</v>
      </c>
      <c r="T2406" s="12">
        <f t="shared" si="265"/>
        <v>42372.03943287037</v>
      </c>
      <c r="U2406" s="14" t="str">
        <f t="shared" si="266"/>
        <v>Dec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61"/>
        <v>22.52</v>
      </c>
      <c r="P2407">
        <f t="shared" si="260"/>
        <v>250</v>
      </c>
      <c r="Q2407" t="str">
        <f t="shared" si="262"/>
        <v>food</v>
      </c>
      <c r="R2407" t="str">
        <f t="shared" si="263"/>
        <v>food trucks</v>
      </c>
      <c r="S2407" s="12">
        <f t="shared" si="264"/>
        <v>42595.585358796292</v>
      </c>
      <c r="T2407" s="12">
        <f t="shared" si="265"/>
        <v>42616.585358796292</v>
      </c>
      <c r="U2407" s="14" t="str">
        <f t="shared" si="266"/>
        <v>Aug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61"/>
        <v>41.384615384615387</v>
      </c>
      <c r="P2408">
        <f t="shared" ref="P2408:P2445" si="267">D2408 / L2408</f>
        <v>203.125</v>
      </c>
      <c r="Q2408" t="str">
        <f t="shared" si="262"/>
        <v>food</v>
      </c>
      <c r="R2408" t="str">
        <f t="shared" si="263"/>
        <v>food trucks</v>
      </c>
      <c r="S2408" s="12">
        <f t="shared" si="264"/>
        <v>41983.110995370371</v>
      </c>
      <c r="T2408" s="12">
        <f t="shared" si="265"/>
        <v>42023.110995370371</v>
      </c>
      <c r="U2408" s="14" t="str">
        <f t="shared" si="266"/>
        <v>Dec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61"/>
        <v>25.259090909090908</v>
      </c>
      <c r="P2409">
        <f t="shared" si="267"/>
        <v>666.66666666666663</v>
      </c>
      <c r="Q2409" t="str">
        <f t="shared" si="262"/>
        <v>food</v>
      </c>
      <c r="R2409" t="str">
        <f t="shared" si="263"/>
        <v>food trucks</v>
      </c>
      <c r="S2409" s="12">
        <f t="shared" si="264"/>
        <v>42082.575555555552</v>
      </c>
      <c r="T2409" s="12">
        <f t="shared" si="265"/>
        <v>42105.25</v>
      </c>
      <c r="U2409" s="14" t="str">
        <f t="shared" si="266"/>
        <v>Mar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61"/>
        <v>0.2</v>
      </c>
      <c r="P2410">
        <f t="shared" si="267"/>
        <v>7500</v>
      </c>
      <c r="Q2410" t="str">
        <f t="shared" si="262"/>
        <v>food</v>
      </c>
      <c r="R2410" t="str">
        <f t="shared" si="263"/>
        <v>food trucks</v>
      </c>
      <c r="S2410" s="12">
        <f t="shared" si="264"/>
        <v>41919.140706018516</v>
      </c>
      <c r="T2410" s="12">
        <f t="shared" si="265"/>
        <v>41949.182372685187</v>
      </c>
      <c r="U2410" s="14" t="str">
        <f t="shared" si="266"/>
        <v>Oct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61"/>
        <v>1.8399999999999999</v>
      </c>
      <c r="P2411">
        <f t="shared" si="267"/>
        <v>4166.666666666667</v>
      </c>
      <c r="Q2411" t="str">
        <f t="shared" si="262"/>
        <v>food</v>
      </c>
      <c r="R2411" t="str">
        <f t="shared" si="263"/>
        <v>food trucks</v>
      </c>
      <c r="S2411" s="12">
        <f t="shared" si="264"/>
        <v>42204.875868055555</v>
      </c>
      <c r="T2411" s="12">
        <f t="shared" si="265"/>
        <v>42234.875868055555</v>
      </c>
      <c r="U2411" s="14" t="str">
        <f t="shared" si="266"/>
        <v>Jul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61"/>
        <v>0</v>
      </c>
      <c r="P2412" t="e">
        <f t="shared" si="267"/>
        <v>#DIV/0!</v>
      </c>
      <c r="Q2412" t="str">
        <f t="shared" si="262"/>
        <v>food</v>
      </c>
      <c r="R2412" t="str">
        <f t="shared" si="263"/>
        <v>food trucks</v>
      </c>
      <c r="S2412" s="12">
        <f t="shared" si="264"/>
        <v>42224.408275462964</v>
      </c>
      <c r="T2412" s="12">
        <f t="shared" si="265"/>
        <v>42254.408275462964</v>
      </c>
      <c r="U2412" s="14" t="str">
        <f t="shared" si="266"/>
        <v>Aug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61"/>
        <v>0.60399999999999998</v>
      </c>
      <c r="P2413">
        <f t="shared" si="267"/>
        <v>8333.3333333333339</v>
      </c>
      <c r="Q2413" t="str">
        <f t="shared" si="262"/>
        <v>food</v>
      </c>
      <c r="R2413" t="str">
        <f t="shared" si="263"/>
        <v>food trucks</v>
      </c>
      <c r="S2413" s="12">
        <f t="shared" si="264"/>
        <v>42211.732430555552</v>
      </c>
      <c r="T2413" s="12">
        <f t="shared" si="265"/>
        <v>42241.732430555552</v>
      </c>
      <c r="U2413" s="14" t="str">
        <f t="shared" si="266"/>
        <v>Jul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61"/>
        <v>0</v>
      </c>
      <c r="P2414" t="e">
        <f t="shared" si="267"/>
        <v>#DIV/0!</v>
      </c>
      <c r="Q2414" t="str">
        <f t="shared" si="262"/>
        <v>food</v>
      </c>
      <c r="R2414" t="str">
        <f t="shared" si="263"/>
        <v>food trucks</v>
      </c>
      <c r="S2414" s="12">
        <f t="shared" si="264"/>
        <v>42655.736956018518</v>
      </c>
      <c r="T2414" s="12">
        <f t="shared" si="265"/>
        <v>42700.778622685189</v>
      </c>
      <c r="U2414" s="14" t="str">
        <f t="shared" si="266"/>
        <v>Oct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61"/>
        <v>0.83333333333333337</v>
      </c>
      <c r="P2415">
        <f t="shared" si="267"/>
        <v>1000</v>
      </c>
      <c r="Q2415" t="str">
        <f t="shared" si="262"/>
        <v>food</v>
      </c>
      <c r="R2415" t="str">
        <f t="shared" si="263"/>
        <v>food trucks</v>
      </c>
      <c r="S2415" s="12">
        <f t="shared" si="264"/>
        <v>41760.10974537037</v>
      </c>
      <c r="T2415" s="12">
        <f t="shared" si="265"/>
        <v>41790.979166666664</v>
      </c>
      <c r="U2415" s="14" t="str">
        <f t="shared" si="266"/>
        <v>May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61"/>
        <v>3.0666666666666664</v>
      </c>
      <c r="P2416">
        <f t="shared" si="267"/>
        <v>1153.8461538461538</v>
      </c>
      <c r="Q2416" t="str">
        <f t="shared" si="262"/>
        <v>food</v>
      </c>
      <c r="R2416" t="str">
        <f t="shared" si="263"/>
        <v>food trucks</v>
      </c>
      <c r="S2416" s="12">
        <f t="shared" si="264"/>
        <v>42198.695138888885</v>
      </c>
      <c r="T2416" s="12">
        <f t="shared" si="265"/>
        <v>42238.165972222225</v>
      </c>
      <c r="U2416" s="14" t="str">
        <f t="shared" si="266"/>
        <v>Jul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61"/>
        <v>0.55833333333333335</v>
      </c>
      <c r="P2417">
        <f t="shared" si="267"/>
        <v>10000</v>
      </c>
      <c r="Q2417" t="str">
        <f t="shared" si="262"/>
        <v>food</v>
      </c>
      <c r="R2417" t="str">
        <f t="shared" si="263"/>
        <v>food trucks</v>
      </c>
      <c r="S2417" s="12">
        <f t="shared" si="264"/>
        <v>42536.862800925926</v>
      </c>
      <c r="T2417" s="12">
        <f t="shared" si="265"/>
        <v>42566.862800925926</v>
      </c>
      <c r="U2417" s="14" t="str">
        <f t="shared" si="266"/>
        <v>Jun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61"/>
        <v>2.5000000000000001E-2</v>
      </c>
      <c r="P2418">
        <f t="shared" si="267"/>
        <v>20000</v>
      </c>
      <c r="Q2418" t="str">
        <f t="shared" si="262"/>
        <v>food</v>
      </c>
      <c r="R2418" t="str">
        <f t="shared" si="263"/>
        <v>food trucks</v>
      </c>
      <c r="S2418" s="12">
        <f t="shared" si="264"/>
        <v>42019.737766203703</v>
      </c>
      <c r="T2418" s="12">
        <f t="shared" si="265"/>
        <v>42077.625</v>
      </c>
      <c r="U2418" s="14" t="str">
        <f t="shared" si="266"/>
        <v>Jan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61"/>
        <v>0</v>
      </c>
      <c r="P2419" t="e">
        <f t="shared" si="267"/>
        <v>#DIV/0!</v>
      </c>
      <c r="Q2419" t="str">
        <f t="shared" si="262"/>
        <v>food</v>
      </c>
      <c r="R2419" t="str">
        <f t="shared" si="263"/>
        <v>food trucks</v>
      </c>
      <c r="S2419" s="12">
        <f t="shared" si="264"/>
        <v>41831.884108796294</v>
      </c>
      <c r="T2419" s="12">
        <f t="shared" si="265"/>
        <v>41861.884108796294</v>
      </c>
      <c r="U2419" s="14" t="str">
        <f t="shared" si="266"/>
        <v>Jul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61"/>
        <v>0.02</v>
      </c>
      <c r="P2420">
        <f t="shared" si="267"/>
        <v>5000</v>
      </c>
      <c r="Q2420" t="str">
        <f t="shared" si="262"/>
        <v>food</v>
      </c>
      <c r="R2420" t="str">
        <f t="shared" si="263"/>
        <v>food trucks</v>
      </c>
      <c r="S2420" s="12">
        <f t="shared" si="264"/>
        <v>42027.856990740736</v>
      </c>
      <c r="T2420" s="12">
        <f t="shared" si="265"/>
        <v>42087.815324074079</v>
      </c>
      <c r="U2420" s="14" t="str">
        <f t="shared" si="266"/>
        <v>Jan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61"/>
        <v>0</v>
      </c>
      <c r="P2421" t="e">
        <f t="shared" si="267"/>
        <v>#DIV/0!</v>
      </c>
      <c r="Q2421" t="str">
        <f t="shared" si="262"/>
        <v>food</v>
      </c>
      <c r="R2421" t="str">
        <f t="shared" si="263"/>
        <v>food trucks</v>
      </c>
      <c r="S2421" s="12">
        <f t="shared" si="264"/>
        <v>41993.738298611104</v>
      </c>
      <c r="T2421" s="12">
        <f t="shared" si="265"/>
        <v>42053.738298611104</v>
      </c>
      <c r="U2421" s="14" t="str">
        <f t="shared" si="266"/>
        <v>Dec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61"/>
        <v>14.825133372851216</v>
      </c>
      <c r="P2422">
        <f t="shared" si="267"/>
        <v>468.61111111111109</v>
      </c>
      <c r="Q2422" t="str">
        <f t="shared" si="262"/>
        <v>food</v>
      </c>
      <c r="R2422" t="str">
        <f t="shared" si="263"/>
        <v>food trucks</v>
      </c>
      <c r="S2422" s="12">
        <f t="shared" si="264"/>
        <v>41893.028877314813</v>
      </c>
      <c r="T2422" s="12">
        <f t="shared" si="265"/>
        <v>41953.070543981477</v>
      </c>
      <c r="U2422" s="14" t="str">
        <f t="shared" si="266"/>
        <v>Sep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61"/>
        <v>1.6666666666666666E-2</v>
      </c>
      <c r="P2423">
        <f t="shared" si="267"/>
        <v>6000</v>
      </c>
      <c r="Q2423" t="str">
        <f t="shared" si="262"/>
        <v>food</v>
      </c>
      <c r="R2423" t="str">
        <f t="shared" si="263"/>
        <v>food trucks</v>
      </c>
      <c r="S2423" s="12">
        <f t="shared" si="264"/>
        <v>42026.687453703707</v>
      </c>
      <c r="T2423" s="12">
        <f t="shared" si="265"/>
        <v>42056.687453703707</v>
      </c>
      <c r="U2423" s="14" t="str">
        <f t="shared" si="266"/>
        <v>Jan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61"/>
        <v>0.2</v>
      </c>
      <c r="P2424">
        <f t="shared" si="267"/>
        <v>500</v>
      </c>
      <c r="Q2424" t="str">
        <f t="shared" si="262"/>
        <v>food</v>
      </c>
      <c r="R2424" t="str">
        <f t="shared" si="263"/>
        <v>food trucks</v>
      </c>
      <c r="S2424" s="12">
        <f t="shared" si="264"/>
        <v>42044.724953703699</v>
      </c>
      <c r="T2424" s="12">
        <f t="shared" si="265"/>
        <v>42074.683287037042</v>
      </c>
      <c r="U2424" s="14" t="str">
        <f t="shared" si="266"/>
        <v>Feb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61"/>
        <v>1.3333333333333334E-2</v>
      </c>
      <c r="P2425">
        <f t="shared" si="267"/>
        <v>60000</v>
      </c>
      <c r="Q2425" t="str">
        <f t="shared" si="262"/>
        <v>food</v>
      </c>
      <c r="R2425" t="str">
        <f t="shared" si="263"/>
        <v>food trucks</v>
      </c>
      <c r="S2425" s="12">
        <f t="shared" si="264"/>
        <v>41974.704745370371</v>
      </c>
      <c r="T2425" s="12">
        <f t="shared" si="265"/>
        <v>42004.704745370371</v>
      </c>
      <c r="U2425" s="14" t="str">
        <f t="shared" si="266"/>
        <v>Dec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61"/>
        <v>1.24</v>
      </c>
      <c r="P2426">
        <f t="shared" si="267"/>
        <v>2777.7777777777778</v>
      </c>
      <c r="Q2426" t="str">
        <f t="shared" si="262"/>
        <v>food</v>
      </c>
      <c r="R2426" t="str">
        <f t="shared" si="263"/>
        <v>food trucks</v>
      </c>
      <c r="S2426" s="12">
        <f t="shared" si="264"/>
        <v>41909.892453703702</v>
      </c>
      <c r="T2426" s="12">
        <f t="shared" si="265"/>
        <v>41939.892453703702</v>
      </c>
      <c r="U2426" s="14" t="str">
        <f t="shared" si="266"/>
        <v>Sep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61"/>
        <v>2.8571428571428574E-2</v>
      </c>
      <c r="P2427">
        <f t="shared" si="267"/>
        <v>3500</v>
      </c>
      <c r="Q2427" t="str">
        <f t="shared" si="262"/>
        <v>food</v>
      </c>
      <c r="R2427" t="str">
        <f t="shared" si="263"/>
        <v>food trucks</v>
      </c>
      <c r="S2427" s="12">
        <f t="shared" si="264"/>
        <v>42502.913761574076</v>
      </c>
      <c r="T2427" s="12">
        <f t="shared" si="265"/>
        <v>42517.919444444444</v>
      </c>
      <c r="U2427" s="14" t="str">
        <f t="shared" si="266"/>
        <v>May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61"/>
        <v>0</v>
      </c>
      <c r="P2428" t="e">
        <f t="shared" si="267"/>
        <v>#DIV/0!</v>
      </c>
      <c r="Q2428" t="str">
        <f t="shared" si="262"/>
        <v>food</v>
      </c>
      <c r="R2428" t="str">
        <f t="shared" si="263"/>
        <v>food trucks</v>
      </c>
      <c r="S2428" s="12">
        <f t="shared" si="264"/>
        <v>42164.170046296291</v>
      </c>
      <c r="T2428" s="12">
        <f t="shared" si="265"/>
        <v>42224.170046296291</v>
      </c>
      <c r="U2428" s="14" t="str">
        <f t="shared" si="266"/>
        <v>Jun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61"/>
        <v>2E-3</v>
      </c>
      <c r="P2429">
        <f t="shared" si="267"/>
        <v>50000</v>
      </c>
      <c r="Q2429" t="str">
        <f t="shared" si="262"/>
        <v>food</v>
      </c>
      <c r="R2429" t="str">
        <f t="shared" si="263"/>
        <v>food trucks</v>
      </c>
      <c r="S2429" s="12">
        <f t="shared" si="264"/>
        <v>42412.318668981476</v>
      </c>
      <c r="T2429" s="12">
        <f t="shared" si="265"/>
        <v>42452.277002314819</v>
      </c>
      <c r="U2429" s="14" t="str">
        <f t="shared" si="266"/>
        <v>Feb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61"/>
        <v>2.8571428571428571E-3</v>
      </c>
      <c r="P2430">
        <f t="shared" si="267"/>
        <v>35000</v>
      </c>
      <c r="Q2430" t="str">
        <f t="shared" si="262"/>
        <v>food</v>
      </c>
      <c r="R2430" t="str">
        <f t="shared" si="263"/>
        <v>food trucks</v>
      </c>
      <c r="S2430" s="12">
        <f t="shared" si="264"/>
        <v>42045.784155092595</v>
      </c>
      <c r="T2430" s="12">
        <f t="shared" si="265"/>
        <v>42075.742488425924</v>
      </c>
      <c r="U2430" s="14" t="str">
        <f t="shared" si="266"/>
        <v>Feb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61"/>
        <v>1.4321428571428572</v>
      </c>
      <c r="P2431">
        <f t="shared" si="267"/>
        <v>35000</v>
      </c>
      <c r="Q2431" t="str">
        <f t="shared" si="262"/>
        <v>food</v>
      </c>
      <c r="R2431" t="str">
        <f t="shared" si="263"/>
        <v>food trucks</v>
      </c>
      <c r="S2431" s="12">
        <f t="shared" si="264"/>
        <v>42734.879236111112</v>
      </c>
      <c r="T2431" s="12">
        <f t="shared" si="265"/>
        <v>42771.697222222225</v>
      </c>
      <c r="U2431" s="14" t="str">
        <f t="shared" si="266"/>
        <v>Dec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61"/>
        <v>0.70000000000000007</v>
      </c>
      <c r="P2432">
        <f t="shared" si="267"/>
        <v>1500</v>
      </c>
      <c r="Q2432" t="str">
        <f t="shared" si="262"/>
        <v>food</v>
      </c>
      <c r="R2432" t="str">
        <f t="shared" si="263"/>
        <v>food trucks</v>
      </c>
      <c r="S2432" s="12">
        <f t="shared" si="264"/>
        <v>42382.130833333329</v>
      </c>
      <c r="T2432" s="12">
        <f t="shared" si="265"/>
        <v>42412.130833333329</v>
      </c>
      <c r="U2432" s="14" t="str">
        <f t="shared" si="266"/>
        <v>Jan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61"/>
        <v>2E-3</v>
      </c>
      <c r="P2433">
        <f t="shared" si="267"/>
        <v>50000</v>
      </c>
      <c r="Q2433" t="str">
        <f t="shared" si="262"/>
        <v>food</v>
      </c>
      <c r="R2433" t="str">
        <f t="shared" si="263"/>
        <v>food trucks</v>
      </c>
      <c r="S2433" s="12">
        <f t="shared" si="264"/>
        <v>42489.099687499998</v>
      </c>
      <c r="T2433" s="12">
        <f t="shared" si="265"/>
        <v>42549.099687499998</v>
      </c>
      <c r="U2433" s="14" t="str">
        <f t="shared" si="266"/>
        <v>Apr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61"/>
        <v>1.4285714285714287E-2</v>
      </c>
      <c r="P2434">
        <f t="shared" si="267"/>
        <v>7000</v>
      </c>
      <c r="Q2434" t="str">
        <f t="shared" si="262"/>
        <v>food</v>
      </c>
      <c r="R2434" t="str">
        <f t="shared" si="263"/>
        <v>food trucks</v>
      </c>
      <c r="S2434" s="12">
        <f t="shared" si="264"/>
        <v>42041.218715277777</v>
      </c>
      <c r="T2434" s="12">
        <f t="shared" si="265"/>
        <v>42071.218715277777</v>
      </c>
      <c r="U2434" s="14" t="str">
        <f t="shared" si="266"/>
        <v>Feb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68">E2435/D2435 * 100</f>
        <v>0</v>
      </c>
      <c r="P2435" t="e">
        <f t="shared" si="267"/>
        <v>#DIV/0!</v>
      </c>
      <c r="Q2435" t="str">
        <f t="shared" ref="Q2435:Q2498" si="269">LEFT(N2435,FIND("/",N2435) -1)</f>
        <v>food</v>
      </c>
      <c r="R2435" t="str">
        <f t="shared" ref="R2435:R2498" si="270">RIGHT(N2435,LEN(N2435)-FIND("/",N2435))</f>
        <v>food trucks</v>
      </c>
      <c r="S2435" s="12">
        <f t="shared" ref="S2435:U2498" si="271">(((J2435/60)/60)/24)+DATE(1970,1,1)</f>
        <v>42397.89980324074</v>
      </c>
      <c r="T2435" s="12">
        <f t="shared" ref="T2435:V2498" si="272">(((I2435/60)/60)/24)+DATE(1970,1,1)</f>
        <v>42427.89980324074</v>
      </c>
      <c r="U2435" s="14" t="str">
        <f t="shared" ref="U2435:U2498" si="273">TEXT(S2435, "mmm")</f>
        <v>Jan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68"/>
        <v>0.13</v>
      </c>
      <c r="P2436">
        <f t="shared" si="267"/>
        <v>10000</v>
      </c>
      <c r="Q2436" t="str">
        <f t="shared" si="269"/>
        <v>food</v>
      </c>
      <c r="R2436" t="str">
        <f t="shared" si="270"/>
        <v>food trucks</v>
      </c>
      <c r="S2436" s="12">
        <f t="shared" si="271"/>
        <v>42180.18604166666</v>
      </c>
      <c r="T2436" s="12">
        <f t="shared" si="272"/>
        <v>42220.18604166666</v>
      </c>
      <c r="U2436" s="14" t="str">
        <f t="shared" si="273"/>
        <v>Jun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68"/>
        <v>0.48960000000000004</v>
      </c>
      <c r="P2437">
        <f t="shared" si="267"/>
        <v>62500</v>
      </c>
      <c r="Q2437" t="str">
        <f t="shared" si="269"/>
        <v>food</v>
      </c>
      <c r="R2437" t="str">
        <f t="shared" si="270"/>
        <v>food trucks</v>
      </c>
      <c r="S2437" s="12">
        <f t="shared" si="271"/>
        <v>42252.277615740735</v>
      </c>
      <c r="T2437" s="12">
        <f t="shared" si="272"/>
        <v>42282.277615740735</v>
      </c>
      <c r="U2437" s="14" t="str">
        <f t="shared" si="273"/>
        <v>Sep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68"/>
        <v>3.8461538461538464E-2</v>
      </c>
      <c r="P2438">
        <f t="shared" si="267"/>
        <v>58500</v>
      </c>
      <c r="Q2438" t="str">
        <f t="shared" si="269"/>
        <v>food</v>
      </c>
      <c r="R2438" t="str">
        <f t="shared" si="270"/>
        <v>food trucks</v>
      </c>
      <c r="S2438" s="12">
        <f t="shared" si="271"/>
        <v>42338.615393518514</v>
      </c>
      <c r="T2438" s="12">
        <f t="shared" si="272"/>
        <v>42398.615393518514</v>
      </c>
      <c r="U2438" s="14" t="str">
        <f t="shared" si="273"/>
        <v>Nov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68"/>
        <v>0</v>
      </c>
      <c r="P2439" t="e">
        <f t="shared" si="267"/>
        <v>#DIV/0!</v>
      </c>
      <c r="Q2439" t="str">
        <f t="shared" si="269"/>
        <v>food</v>
      </c>
      <c r="R2439" t="str">
        <f t="shared" si="270"/>
        <v>food trucks</v>
      </c>
      <c r="S2439" s="12">
        <f t="shared" si="271"/>
        <v>42031.965138888889</v>
      </c>
      <c r="T2439" s="12">
        <f t="shared" si="272"/>
        <v>42080.75</v>
      </c>
      <c r="U2439" s="14" t="str">
        <f t="shared" si="273"/>
        <v>Jan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68"/>
        <v>0.33333333333333337</v>
      </c>
      <c r="P2440">
        <f t="shared" si="267"/>
        <v>15000</v>
      </c>
      <c r="Q2440" t="str">
        <f t="shared" si="269"/>
        <v>food</v>
      </c>
      <c r="R2440" t="str">
        <f t="shared" si="270"/>
        <v>food trucks</v>
      </c>
      <c r="S2440" s="12">
        <f t="shared" si="271"/>
        <v>42285.91506944444</v>
      </c>
      <c r="T2440" s="12">
        <f t="shared" si="272"/>
        <v>42345.956736111111</v>
      </c>
      <c r="U2440" s="14" t="str">
        <f t="shared" si="273"/>
        <v>Oct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68"/>
        <v>0</v>
      </c>
      <c r="P2441" t="e">
        <f t="shared" si="267"/>
        <v>#DIV/0!</v>
      </c>
      <c r="Q2441" t="str">
        <f t="shared" si="269"/>
        <v>food</v>
      </c>
      <c r="R2441" t="str">
        <f t="shared" si="270"/>
        <v>food trucks</v>
      </c>
      <c r="S2441" s="12">
        <f t="shared" si="271"/>
        <v>42265.818622685183</v>
      </c>
      <c r="T2441" s="12">
        <f t="shared" si="272"/>
        <v>42295.818622685183</v>
      </c>
      <c r="U2441" s="14" t="str">
        <f t="shared" si="273"/>
        <v>Sep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68"/>
        <v>0.2</v>
      </c>
      <c r="P2442">
        <f t="shared" si="267"/>
        <v>2500</v>
      </c>
      <c r="Q2442" t="str">
        <f t="shared" si="269"/>
        <v>food</v>
      </c>
      <c r="R2442" t="str">
        <f t="shared" si="270"/>
        <v>food trucks</v>
      </c>
      <c r="S2442" s="12">
        <f t="shared" si="271"/>
        <v>42383.899456018517</v>
      </c>
      <c r="T2442" s="12">
        <f t="shared" si="272"/>
        <v>42413.899456018517</v>
      </c>
      <c r="U2442" s="14" t="str">
        <f t="shared" si="273"/>
        <v>Jan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68"/>
        <v>107.88</v>
      </c>
      <c r="P2443">
        <f t="shared" si="267"/>
        <v>68.807339449541288</v>
      </c>
      <c r="Q2443" t="str">
        <f t="shared" si="269"/>
        <v>food</v>
      </c>
      <c r="R2443" t="str">
        <f t="shared" si="270"/>
        <v>small batch</v>
      </c>
      <c r="S2443" s="12">
        <f t="shared" si="271"/>
        <v>42187.125625000001</v>
      </c>
      <c r="T2443" s="12">
        <f t="shared" si="272"/>
        <v>42208.207638888889</v>
      </c>
      <c r="U2443" s="14" t="str">
        <f t="shared" si="273"/>
        <v>Jul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68"/>
        <v>125.94166666666666</v>
      </c>
      <c r="P2444">
        <f t="shared" si="267"/>
        <v>64.516129032258064</v>
      </c>
      <c r="Q2444" t="str">
        <f t="shared" si="269"/>
        <v>food</v>
      </c>
      <c r="R2444" t="str">
        <f t="shared" si="270"/>
        <v>small batch</v>
      </c>
      <c r="S2444" s="12">
        <f t="shared" si="271"/>
        <v>42052.666990740734</v>
      </c>
      <c r="T2444" s="12">
        <f t="shared" si="272"/>
        <v>42082.625324074077</v>
      </c>
      <c r="U2444" s="14" t="str">
        <f t="shared" si="273"/>
        <v>Feb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68"/>
        <v>202.51495</v>
      </c>
      <c r="P2445">
        <f>D2445 / L2445</f>
        <v>64.308681672025727</v>
      </c>
      <c r="Q2445" t="str">
        <f t="shared" si="269"/>
        <v>food</v>
      </c>
      <c r="R2445" t="str">
        <f t="shared" si="270"/>
        <v>small batch</v>
      </c>
      <c r="S2445" s="12">
        <f t="shared" si="271"/>
        <v>41836.625254629631</v>
      </c>
      <c r="T2445" s="12">
        <f t="shared" si="272"/>
        <v>41866.625254629631</v>
      </c>
      <c r="U2445" s="14" t="str">
        <f t="shared" si="273"/>
        <v>Jul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68"/>
        <v>108.60000000000001</v>
      </c>
      <c r="P2446">
        <f t="shared" ref="P2446:P2509" si="274">D2446 / L2446</f>
        <v>49.180327868852459</v>
      </c>
      <c r="Q2446" t="str">
        <f t="shared" si="269"/>
        <v>food</v>
      </c>
      <c r="R2446" t="str">
        <f t="shared" si="270"/>
        <v>small batch</v>
      </c>
      <c r="S2446" s="12">
        <f t="shared" si="271"/>
        <v>42485.754525462966</v>
      </c>
      <c r="T2446" s="12">
        <f t="shared" si="272"/>
        <v>42515.754525462966</v>
      </c>
      <c r="U2446" s="14" t="str">
        <f t="shared" si="273"/>
        <v>Apr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68"/>
        <v>172.8</v>
      </c>
      <c r="P2447">
        <f t="shared" si="274"/>
        <v>43.478260869565219</v>
      </c>
      <c r="Q2447" t="str">
        <f t="shared" si="269"/>
        <v>food</v>
      </c>
      <c r="R2447" t="str">
        <f t="shared" si="270"/>
        <v>small batch</v>
      </c>
      <c r="S2447" s="12">
        <f t="shared" si="271"/>
        <v>42243.190057870372</v>
      </c>
      <c r="T2447" s="12">
        <f t="shared" si="272"/>
        <v>42273.190057870372</v>
      </c>
      <c r="U2447" s="14" t="str">
        <f t="shared" si="273"/>
        <v>Aug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68"/>
        <v>167.98</v>
      </c>
      <c r="P2448">
        <f t="shared" si="274"/>
        <v>45.045045045045043</v>
      </c>
      <c r="Q2448" t="str">
        <f t="shared" si="269"/>
        <v>food</v>
      </c>
      <c r="R2448" t="str">
        <f t="shared" si="270"/>
        <v>small batch</v>
      </c>
      <c r="S2448" s="12">
        <f t="shared" si="271"/>
        <v>42670.602673611109</v>
      </c>
      <c r="T2448" s="12">
        <f t="shared" si="272"/>
        <v>42700.64434027778</v>
      </c>
      <c r="U2448" s="14" t="str">
        <f t="shared" si="273"/>
        <v>Oct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68"/>
        <v>427.20000000000005</v>
      </c>
      <c r="P2449">
        <f t="shared" si="274"/>
        <v>7.4183976261127595</v>
      </c>
      <c r="Q2449" t="str">
        <f t="shared" si="269"/>
        <v>food</v>
      </c>
      <c r="R2449" t="str">
        <f t="shared" si="270"/>
        <v>small batch</v>
      </c>
      <c r="S2449" s="12">
        <f t="shared" si="271"/>
        <v>42654.469826388886</v>
      </c>
      <c r="T2449" s="12">
        <f t="shared" si="272"/>
        <v>42686.166666666672</v>
      </c>
      <c r="U2449" s="14" t="str">
        <f t="shared" si="273"/>
        <v>Oct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68"/>
        <v>107.5</v>
      </c>
      <c r="P2450">
        <f t="shared" si="274"/>
        <v>44.444444444444443</v>
      </c>
      <c r="Q2450" t="str">
        <f t="shared" si="269"/>
        <v>food</v>
      </c>
      <c r="R2450" t="str">
        <f t="shared" si="270"/>
        <v>small batch</v>
      </c>
      <c r="S2450" s="12">
        <f t="shared" si="271"/>
        <v>42607.316122685181</v>
      </c>
      <c r="T2450" s="12">
        <f t="shared" si="272"/>
        <v>42613.233333333337</v>
      </c>
      <c r="U2450" s="14" t="str">
        <f t="shared" si="273"/>
        <v>Aug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68"/>
        <v>108</v>
      </c>
      <c r="P2451">
        <f t="shared" si="274"/>
        <v>83.333333333333329</v>
      </c>
      <c r="Q2451" t="str">
        <f t="shared" si="269"/>
        <v>food</v>
      </c>
      <c r="R2451" t="str">
        <f t="shared" si="270"/>
        <v>small batch</v>
      </c>
      <c r="S2451" s="12">
        <f t="shared" si="271"/>
        <v>41943.142534722225</v>
      </c>
      <c r="T2451" s="12">
        <f t="shared" si="272"/>
        <v>41973.184201388889</v>
      </c>
      <c r="U2451" s="14" t="str">
        <f t="shared" si="273"/>
        <v>Oct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68"/>
        <v>101.53353333333335</v>
      </c>
      <c r="P2452">
        <f t="shared" si="274"/>
        <v>147.05882352941177</v>
      </c>
      <c r="Q2452" t="str">
        <f t="shared" si="269"/>
        <v>food</v>
      </c>
      <c r="R2452" t="str">
        <f t="shared" si="270"/>
        <v>small batch</v>
      </c>
      <c r="S2452" s="12">
        <f t="shared" si="271"/>
        <v>41902.07240740741</v>
      </c>
      <c r="T2452" s="12">
        <f t="shared" si="272"/>
        <v>41940.132638888892</v>
      </c>
      <c r="U2452" s="14" t="str">
        <f t="shared" si="273"/>
        <v>Sep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68"/>
        <v>115.45</v>
      </c>
      <c r="P2453">
        <f t="shared" si="274"/>
        <v>53.763440860215056</v>
      </c>
      <c r="Q2453" t="str">
        <f t="shared" si="269"/>
        <v>food</v>
      </c>
      <c r="R2453" t="str">
        <f t="shared" si="270"/>
        <v>small batch</v>
      </c>
      <c r="S2453" s="12">
        <f t="shared" si="271"/>
        <v>42779.908449074079</v>
      </c>
      <c r="T2453" s="12">
        <f t="shared" si="272"/>
        <v>42799.908449074079</v>
      </c>
      <c r="U2453" s="14" t="str">
        <f t="shared" si="273"/>
        <v>Feb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68"/>
        <v>133.5</v>
      </c>
      <c r="P2454">
        <f t="shared" si="274"/>
        <v>40</v>
      </c>
      <c r="Q2454" t="str">
        <f t="shared" si="269"/>
        <v>food</v>
      </c>
      <c r="R2454" t="str">
        <f t="shared" si="270"/>
        <v>small batch</v>
      </c>
      <c r="S2454" s="12">
        <f t="shared" si="271"/>
        <v>42338.84375</v>
      </c>
      <c r="T2454" s="12">
        <f t="shared" si="272"/>
        <v>42367.958333333328</v>
      </c>
      <c r="U2454" s="14" t="str">
        <f t="shared" si="273"/>
        <v>Nov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68"/>
        <v>154.69999999999999</v>
      </c>
      <c r="P2455">
        <f t="shared" si="274"/>
        <v>44.776119402985074</v>
      </c>
      <c r="Q2455" t="str">
        <f t="shared" si="269"/>
        <v>food</v>
      </c>
      <c r="R2455" t="str">
        <f t="shared" si="270"/>
        <v>small batch</v>
      </c>
      <c r="S2455" s="12">
        <f t="shared" si="271"/>
        <v>42738.692233796297</v>
      </c>
      <c r="T2455" s="12">
        <f t="shared" si="272"/>
        <v>42768.692233796297</v>
      </c>
      <c r="U2455" s="14" t="str">
        <f t="shared" si="273"/>
        <v>Jan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68"/>
        <v>100.84571428571429</v>
      </c>
      <c r="P2456">
        <f t="shared" si="274"/>
        <v>269.23076923076923</v>
      </c>
      <c r="Q2456" t="str">
        <f t="shared" si="269"/>
        <v>food</v>
      </c>
      <c r="R2456" t="str">
        <f t="shared" si="270"/>
        <v>small batch</v>
      </c>
      <c r="S2456" s="12">
        <f t="shared" si="271"/>
        <v>42770.201481481476</v>
      </c>
      <c r="T2456" s="12">
        <f t="shared" si="272"/>
        <v>42805.201481481476</v>
      </c>
      <c r="U2456" s="14" t="str">
        <f t="shared" si="273"/>
        <v>Feb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68"/>
        <v>182</v>
      </c>
      <c r="P2457">
        <f t="shared" si="274"/>
        <v>18.75</v>
      </c>
      <c r="Q2457" t="str">
        <f t="shared" si="269"/>
        <v>food</v>
      </c>
      <c r="R2457" t="str">
        <f t="shared" si="270"/>
        <v>small batch</v>
      </c>
      <c r="S2457" s="12">
        <f t="shared" si="271"/>
        <v>42452.781828703708</v>
      </c>
      <c r="T2457" s="12">
        <f t="shared" si="272"/>
        <v>42480.781828703708</v>
      </c>
      <c r="U2457" s="14" t="str">
        <f t="shared" si="273"/>
        <v>Mar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68"/>
        <v>180.86666666666667</v>
      </c>
      <c r="P2458">
        <f t="shared" si="274"/>
        <v>22.388059701492537</v>
      </c>
      <c r="Q2458" t="str">
        <f t="shared" si="269"/>
        <v>food</v>
      </c>
      <c r="R2458" t="str">
        <f t="shared" si="270"/>
        <v>small batch</v>
      </c>
      <c r="S2458" s="12">
        <f t="shared" si="271"/>
        <v>42761.961099537039</v>
      </c>
      <c r="T2458" s="12">
        <f t="shared" si="272"/>
        <v>42791.961099537039</v>
      </c>
      <c r="U2458" s="14" t="str">
        <f t="shared" si="273"/>
        <v>Jan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68"/>
        <v>102.30434782608695</v>
      </c>
      <c r="P2459">
        <f t="shared" si="274"/>
        <v>185.48387096774192</v>
      </c>
      <c r="Q2459" t="str">
        <f t="shared" si="269"/>
        <v>food</v>
      </c>
      <c r="R2459" t="str">
        <f t="shared" si="270"/>
        <v>small batch</v>
      </c>
      <c r="S2459" s="12">
        <f t="shared" si="271"/>
        <v>42423.602500000001</v>
      </c>
      <c r="T2459" s="12">
        <f t="shared" si="272"/>
        <v>42453.560833333337</v>
      </c>
      <c r="U2459" s="14" t="str">
        <f t="shared" si="273"/>
        <v>Feb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68"/>
        <v>110.17999999999999</v>
      </c>
      <c r="P2460">
        <f t="shared" si="274"/>
        <v>62.5</v>
      </c>
      <c r="Q2460" t="str">
        <f t="shared" si="269"/>
        <v>food</v>
      </c>
      <c r="R2460" t="str">
        <f t="shared" si="270"/>
        <v>small batch</v>
      </c>
      <c r="S2460" s="12">
        <f t="shared" si="271"/>
        <v>42495.871736111112</v>
      </c>
      <c r="T2460" s="12">
        <f t="shared" si="272"/>
        <v>42530.791666666672</v>
      </c>
      <c r="U2460" s="14" t="str">
        <f t="shared" si="273"/>
        <v>May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68"/>
        <v>102.25</v>
      </c>
      <c r="P2461">
        <f t="shared" si="274"/>
        <v>106.38297872340425</v>
      </c>
      <c r="Q2461" t="str">
        <f t="shared" si="269"/>
        <v>food</v>
      </c>
      <c r="R2461" t="str">
        <f t="shared" si="270"/>
        <v>small batch</v>
      </c>
      <c r="S2461" s="12">
        <f t="shared" si="271"/>
        <v>42407.637557870374</v>
      </c>
      <c r="T2461" s="12">
        <f t="shared" si="272"/>
        <v>42452.595891203702</v>
      </c>
      <c r="U2461" s="14" t="str">
        <f t="shared" si="273"/>
        <v>Feb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68"/>
        <v>100.78823529411764</v>
      </c>
      <c r="P2462">
        <f t="shared" si="274"/>
        <v>125</v>
      </c>
      <c r="Q2462" t="str">
        <f t="shared" si="269"/>
        <v>food</v>
      </c>
      <c r="R2462" t="str">
        <f t="shared" si="270"/>
        <v>small batch</v>
      </c>
      <c r="S2462" s="12">
        <f t="shared" si="271"/>
        <v>42704.187118055561</v>
      </c>
      <c r="T2462" s="12">
        <f t="shared" si="272"/>
        <v>42738.178472222222</v>
      </c>
      <c r="U2462" s="14" t="str">
        <f t="shared" si="273"/>
        <v>Nov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68"/>
        <v>103.8</v>
      </c>
      <c r="P2463">
        <f t="shared" si="274"/>
        <v>87.20930232558139</v>
      </c>
      <c r="Q2463" t="str">
        <f t="shared" si="269"/>
        <v>music</v>
      </c>
      <c r="R2463" t="str">
        <f t="shared" si="270"/>
        <v>indie rock</v>
      </c>
      <c r="S2463" s="12">
        <f t="shared" si="271"/>
        <v>40784.012696759259</v>
      </c>
      <c r="T2463" s="12">
        <f t="shared" si="272"/>
        <v>40817.125</v>
      </c>
      <c r="U2463" s="14" t="str">
        <f t="shared" si="273"/>
        <v>Aug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68"/>
        <v>110.70833333333334</v>
      </c>
      <c r="P2464">
        <f t="shared" si="274"/>
        <v>26.086956521739129</v>
      </c>
      <c r="Q2464" t="str">
        <f t="shared" si="269"/>
        <v>music</v>
      </c>
      <c r="R2464" t="str">
        <f t="shared" si="270"/>
        <v>indie rock</v>
      </c>
      <c r="S2464" s="12">
        <f t="shared" si="271"/>
        <v>41089.186296296299</v>
      </c>
      <c r="T2464" s="12">
        <f t="shared" si="272"/>
        <v>41109.186296296299</v>
      </c>
      <c r="U2464" s="14" t="str">
        <f t="shared" si="273"/>
        <v>Jun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68"/>
        <v>116.25000000000001</v>
      </c>
      <c r="P2465">
        <f t="shared" si="274"/>
        <v>26.666666666666668</v>
      </c>
      <c r="Q2465" t="str">
        <f t="shared" si="269"/>
        <v>music</v>
      </c>
      <c r="R2465" t="str">
        <f t="shared" si="270"/>
        <v>indie rock</v>
      </c>
      <c r="S2465" s="12">
        <f t="shared" si="271"/>
        <v>41341.111400462964</v>
      </c>
      <c r="T2465" s="12">
        <f t="shared" si="272"/>
        <v>41380.791666666664</v>
      </c>
      <c r="U2465" s="14" t="str">
        <f t="shared" si="273"/>
        <v>Mar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68"/>
        <v>111.1</v>
      </c>
      <c r="P2466">
        <f t="shared" si="274"/>
        <v>46.511627906976742</v>
      </c>
      <c r="Q2466" t="str">
        <f t="shared" si="269"/>
        <v>music</v>
      </c>
      <c r="R2466" t="str">
        <f t="shared" si="270"/>
        <v>indie rock</v>
      </c>
      <c r="S2466" s="12">
        <f t="shared" si="271"/>
        <v>42248.90042824074</v>
      </c>
      <c r="T2466" s="12">
        <f t="shared" si="272"/>
        <v>42277.811805555553</v>
      </c>
      <c r="U2466" s="14" t="str">
        <f t="shared" si="273"/>
        <v>Sep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68"/>
        <v>180.14285714285714</v>
      </c>
      <c r="P2467">
        <f t="shared" si="274"/>
        <v>14.583333333333334</v>
      </c>
      <c r="Q2467" t="str">
        <f t="shared" si="269"/>
        <v>music</v>
      </c>
      <c r="R2467" t="str">
        <f t="shared" si="270"/>
        <v>indie rock</v>
      </c>
      <c r="S2467" s="12">
        <f t="shared" si="271"/>
        <v>41145.719305555554</v>
      </c>
      <c r="T2467" s="12">
        <f t="shared" si="272"/>
        <v>41175.719305555554</v>
      </c>
      <c r="U2467" s="14" t="str">
        <f t="shared" si="273"/>
        <v>Aug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68"/>
        <v>100</v>
      </c>
      <c r="P2468">
        <f t="shared" si="274"/>
        <v>48.07692307692308</v>
      </c>
      <c r="Q2468" t="str">
        <f t="shared" si="269"/>
        <v>music</v>
      </c>
      <c r="R2468" t="str">
        <f t="shared" si="270"/>
        <v>indie rock</v>
      </c>
      <c r="S2468" s="12">
        <f t="shared" si="271"/>
        <v>41373.102465277778</v>
      </c>
      <c r="T2468" s="12">
        <f t="shared" si="272"/>
        <v>41403.102465277778</v>
      </c>
      <c r="U2468" s="14" t="str">
        <f t="shared" si="273"/>
        <v>Apr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68"/>
        <v>118.5</v>
      </c>
      <c r="P2469">
        <f t="shared" si="274"/>
        <v>23.255813953488371</v>
      </c>
      <c r="Q2469" t="str">
        <f t="shared" si="269"/>
        <v>music</v>
      </c>
      <c r="R2469" t="str">
        <f t="shared" si="270"/>
        <v>indie rock</v>
      </c>
      <c r="S2469" s="12">
        <f t="shared" si="271"/>
        <v>41025.874201388891</v>
      </c>
      <c r="T2469" s="12">
        <f t="shared" si="272"/>
        <v>41039.708333333336</v>
      </c>
      <c r="U2469" s="14" t="str">
        <f t="shared" si="273"/>
        <v>Apr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68"/>
        <v>107.21700000000001</v>
      </c>
      <c r="P2470">
        <f t="shared" si="274"/>
        <v>34.482758620689658</v>
      </c>
      <c r="Q2470" t="str">
        <f t="shared" si="269"/>
        <v>music</v>
      </c>
      <c r="R2470" t="str">
        <f t="shared" si="270"/>
        <v>indie rock</v>
      </c>
      <c r="S2470" s="12">
        <f t="shared" si="271"/>
        <v>41174.154178240737</v>
      </c>
      <c r="T2470" s="12">
        <f t="shared" si="272"/>
        <v>41210.208333333336</v>
      </c>
      <c r="U2470" s="14" t="str">
        <f t="shared" si="273"/>
        <v>Sep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68"/>
        <v>113.66666666666667</v>
      </c>
      <c r="P2471">
        <f t="shared" si="274"/>
        <v>25.531914893617021</v>
      </c>
      <c r="Q2471" t="str">
        <f t="shared" si="269"/>
        <v>music</v>
      </c>
      <c r="R2471" t="str">
        <f t="shared" si="270"/>
        <v>indie rock</v>
      </c>
      <c r="S2471" s="12">
        <f t="shared" si="271"/>
        <v>40557.429733796293</v>
      </c>
      <c r="T2471" s="12">
        <f t="shared" si="272"/>
        <v>40582.429733796293</v>
      </c>
      <c r="U2471" s="14" t="str">
        <f t="shared" si="273"/>
        <v>Jan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68"/>
        <v>103.16400000000002</v>
      </c>
      <c r="P2472">
        <f t="shared" si="274"/>
        <v>27.777777777777779</v>
      </c>
      <c r="Q2472" t="str">
        <f t="shared" si="269"/>
        <v>music</v>
      </c>
      <c r="R2472" t="str">
        <f t="shared" si="270"/>
        <v>indie rock</v>
      </c>
      <c r="S2472" s="12">
        <f t="shared" si="271"/>
        <v>41023.07471064815</v>
      </c>
      <c r="T2472" s="12">
        <f t="shared" si="272"/>
        <v>41053.07471064815</v>
      </c>
      <c r="U2472" s="14" t="str">
        <f t="shared" si="273"/>
        <v>Apr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68"/>
        <v>128</v>
      </c>
      <c r="P2473">
        <f t="shared" si="274"/>
        <v>29.411764705882351</v>
      </c>
      <c r="Q2473" t="str">
        <f t="shared" si="269"/>
        <v>music</v>
      </c>
      <c r="R2473" t="str">
        <f t="shared" si="270"/>
        <v>indie rock</v>
      </c>
      <c r="S2473" s="12">
        <f t="shared" si="271"/>
        <v>40893.992962962962</v>
      </c>
      <c r="T2473" s="12">
        <f t="shared" si="272"/>
        <v>40933.992962962962</v>
      </c>
      <c r="U2473" s="14" t="str">
        <f t="shared" si="273"/>
        <v>Dec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68"/>
        <v>135.76026666666667</v>
      </c>
      <c r="P2474">
        <f t="shared" si="274"/>
        <v>72.115384615384613</v>
      </c>
      <c r="Q2474" t="str">
        <f t="shared" si="269"/>
        <v>music</v>
      </c>
      <c r="R2474" t="str">
        <f t="shared" si="270"/>
        <v>indie rock</v>
      </c>
      <c r="S2474" s="12">
        <f t="shared" si="271"/>
        <v>40354.11550925926</v>
      </c>
      <c r="T2474" s="12">
        <f t="shared" si="272"/>
        <v>40425.043749999997</v>
      </c>
      <c r="U2474" s="14" t="str">
        <f t="shared" si="273"/>
        <v>Jun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68"/>
        <v>100</v>
      </c>
      <c r="P2475">
        <f t="shared" si="274"/>
        <v>42.553191489361701</v>
      </c>
      <c r="Q2475" t="str">
        <f t="shared" si="269"/>
        <v>music</v>
      </c>
      <c r="R2475" t="str">
        <f t="shared" si="270"/>
        <v>indie rock</v>
      </c>
      <c r="S2475" s="12">
        <f t="shared" si="271"/>
        <v>41193.748483796298</v>
      </c>
      <c r="T2475" s="12">
        <f t="shared" si="272"/>
        <v>41223.790150462963</v>
      </c>
      <c r="U2475" s="14" t="str">
        <f t="shared" si="273"/>
        <v>Oct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68"/>
        <v>100.00360000000002</v>
      </c>
      <c r="P2476">
        <f t="shared" si="274"/>
        <v>131.57894736842104</v>
      </c>
      <c r="Q2476" t="str">
        <f t="shared" si="269"/>
        <v>music</v>
      </c>
      <c r="R2476" t="str">
        <f t="shared" si="270"/>
        <v>indie rock</v>
      </c>
      <c r="S2476" s="12">
        <f t="shared" si="271"/>
        <v>40417.011296296296</v>
      </c>
      <c r="T2476" s="12">
        <f t="shared" si="272"/>
        <v>40462.011296296296</v>
      </c>
      <c r="U2476" s="14" t="str">
        <f t="shared" si="273"/>
        <v>Aug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68"/>
        <v>104.71999999999998</v>
      </c>
      <c r="P2477">
        <f t="shared" si="274"/>
        <v>30.864197530864196</v>
      </c>
      <c r="Q2477" t="str">
        <f t="shared" si="269"/>
        <v>music</v>
      </c>
      <c r="R2477" t="str">
        <f t="shared" si="270"/>
        <v>indie rock</v>
      </c>
      <c r="S2477" s="12">
        <f t="shared" si="271"/>
        <v>40310.287673611114</v>
      </c>
      <c r="T2477" s="12">
        <f t="shared" si="272"/>
        <v>40369.916666666664</v>
      </c>
      <c r="U2477" s="14" t="str">
        <f t="shared" si="273"/>
        <v>May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68"/>
        <v>105.02249999999999</v>
      </c>
      <c r="P2478">
        <f t="shared" si="274"/>
        <v>58.18181818181818</v>
      </c>
      <c r="Q2478" t="str">
        <f t="shared" si="269"/>
        <v>music</v>
      </c>
      <c r="R2478" t="str">
        <f t="shared" si="270"/>
        <v>indie rock</v>
      </c>
      <c r="S2478" s="12">
        <f t="shared" si="271"/>
        <v>41913.328356481477</v>
      </c>
      <c r="T2478" s="12">
        <f t="shared" si="272"/>
        <v>41946.370023148149</v>
      </c>
      <c r="U2478" s="14" t="str">
        <f t="shared" si="273"/>
        <v>Oct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68"/>
        <v>171.33333333333334</v>
      </c>
      <c r="P2479">
        <f t="shared" si="274"/>
        <v>18.292682926829269</v>
      </c>
      <c r="Q2479" t="str">
        <f t="shared" si="269"/>
        <v>music</v>
      </c>
      <c r="R2479" t="str">
        <f t="shared" si="270"/>
        <v>indie rock</v>
      </c>
      <c r="S2479" s="12">
        <f t="shared" si="271"/>
        <v>41088.691493055558</v>
      </c>
      <c r="T2479" s="12">
        <f t="shared" si="272"/>
        <v>41133.691493055558</v>
      </c>
      <c r="U2479" s="14" t="str">
        <f t="shared" si="273"/>
        <v>Jun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68"/>
        <v>127.49999999999999</v>
      </c>
      <c r="P2480">
        <f t="shared" si="274"/>
        <v>101.26582278481013</v>
      </c>
      <c r="Q2480" t="str">
        <f t="shared" si="269"/>
        <v>music</v>
      </c>
      <c r="R2480" t="str">
        <f t="shared" si="270"/>
        <v>indie rock</v>
      </c>
      <c r="S2480" s="12">
        <f t="shared" si="271"/>
        <v>41257.950381944444</v>
      </c>
      <c r="T2480" s="12">
        <f t="shared" si="272"/>
        <v>41287.950381944444</v>
      </c>
      <c r="U2480" s="14" t="str">
        <f t="shared" si="273"/>
        <v>Dec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68"/>
        <v>133.44333333333333</v>
      </c>
      <c r="P2481">
        <f t="shared" si="274"/>
        <v>18.75</v>
      </c>
      <c r="Q2481" t="str">
        <f t="shared" si="269"/>
        <v>music</v>
      </c>
      <c r="R2481" t="str">
        <f t="shared" si="270"/>
        <v>indie rock</v>
      </c>
      <c r="S2481" s="12">
        <f t="shared" si="271"/>
        <v>41107.726782407408</v>
      </c>
      <c r="T2481" s="12">
        <f t="shared" si="272"/>
        <v>41118.083333333336</v>
      </c>
      <c r="U2481" s="14" t="str">
        <f t="shared" si="273"/>
        <v>Jul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68"/>
        <v>100</v>
      </c>
      <c r="P2482">
        <f t="shared" si="274"/>
        <v>250</v>
      </c>
      <c r="Q2482" t="str">
        <f t="shared" si="269"/>
        <v>music</v>
      </c>
      <c r="R2482" t="str">
        <f t="shared" si="270"/>
        <v>indie rock</v>
      </c>
      <c r="S2482" s="12">
        <f t="shared" si="271"/>
        <v>42227.936157407406</v>
      </c>
      <c r="T2482" s="12">
        <f t="shared" si="272"/>
        <v>42287.936157407406</v>
      </c>
      <c r="U2482" s="14" t="str">
        <f t="shared" si="273"/>
        <v>Aug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68"/>
        <v>112.91099999999999</v>
      </c>
      <c r="P2483">
        <f t="shared" si="274"/>
        <v>42.10526315789474</v>
      </c>
      <c r="Q2483" t="str">
        <f t="shared" si="269"/>
        <v>music</v>
      </c>
      <c r="R2483" t="str">
        <f t="shared" si="270"/>
        <v>indie rock</v>
      </c>
      <c r="S2483" s="12">
        <f t="shared" si="271"/>
        <v>40999.645925925928</v>
      </c>
      <c r="T2483" s="12">
        <f t="shared" si="272"/>
        <v>41029.645925925928</v>
      </c>
      <c r="U2483" s="14" t="str">
        <f t="shared" si="273"/>
        <v>Mar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68"/>
        <v>100.1</v>
      </c>
      <c r="P2484">
        <f t="shared" si="274"/>
        <v>40</v>
      </c>
      <c r="Q2484" t="str">
        <f t="shared" si="269"/>
        <v>music</v>
      </c>
      <c r="R2484" t="str">
        <f t="shared" si="270"/>
        <v>indie rock</v>
      </c>
      <c r="S2484" s="12">
        <f t="shared" si="271"/>
        <v>40711.782210648147</v>
      </c>
      <c r="T2484" s="12">
        <f t="shared" si="272"/>
        <v>40756.782210648147</v>
      </c>
      <c r="U2484" s="14" t="str">
        <f t="shared" si="273"/>
        <v>Jun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68"/>
        <v>113.72727272727272</v>
      </c>
      <c r="P2485">
        <f t="shared" si="274"/>
        <v>57.89473684210526</v>
      </c>
      <c r="Q2485" t="str">
        <f t="shared" si="269"/>
        <v>music</v>
      </c>
      <c r="R2485" t="str">
        <f t="shared" si="270"/>
        <v>indie rock</v>
      </c>
      <c r="S2485" s="12">
        <f t="shared" si="271"/>
        <v>40970.750034722223</v>
      </c>
      <c r="T2485" s="12">
        <f t="shared" si="272"/>
        <v>41030.708368055559</v>
      </c>
      <c r="U2485" s="14" t="str">
        <f t="shared" si="273"/>
        <v>Mar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68"/>
        <v>119.31742857142855</v>
      </c>
      <c r="P2486">
        <f t="shared" si="274"/>
        <v>38.888888888888886</v>
      </c>
      <c r="Q2486" t="str">
        <f t="shared" si="269"/>
        <v>music</v>
      </c>
      <c r="R2486" t="str">
        <f t="shared" si="270"/>
        <v>indie rock</v>
      </c>
      <c r="S2486" s="12">
        <f t="shared" si="271"/>
        <v>40771.916701388887</v>
      </c>
      <c r="T2486" s="12">
        <f t="shared" si="272"/>
        <v>40801.916701388887</v>
      </c>
      <c r="U2486" s="14" t="str">
        <f t="shared" si="273"/>
        <v>Aug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68"/>
        <v>103.25</v>
      </c>
      <c r="P2487">
        <f t="shared" si="274"/>
        <v>48.780487804878049</v>
      </c>
      <c r="Q2487" t="str">
        <f t="shared" si="269"/>
        <v>music</v>
      </c>
      <c r="R2487" t="str">
        <f t="shared" si="270"/>
        <v>indie rock</v>
      </c>
      <c r="S2487" s="12">
        <f t="shared" si="271"/>
        <v>40793.998599537037</v>
      </c>
      <c r="T2487" s="12">
        <f t="shared" si="272"/>
        <v>40828.998599537037</v>
      </c>
      <c r="U2487" s="14" t="str">
        <f t="shared" si="273"/>
        <v>Sep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68"/>
        <v>265.66666666666669</v>
      </c>
      <c r="P2488">
        <f t="shared" si="274"/>
        <v>10</v>
      </c>
      <c r="Q2488" t="str">
        <f t="shared" si="269"/>
        <v>music</v>
      </c>
      <c r="R2488" t="str">
        <f t="shared" si="270"/>
        <v>indie rock</v>
      </c>
      <c r="S2488" s="12">
        <f t="shared" si="271"/>
        <v>40991.708055555559</v>
      </c>
      <c r="T2488" s="12">
        <f t="shared" si="272"/>
        <v>41021.708055555559</v>
      </c>
      <c r="U2488" s="14" t="str">
        <f t="shared" si="273"/>
        <v>Mar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68"/>
        <v>100.05066666666667</v>
      </c>
      <c r="P2489">
        <f t="shared" si="274"/>
        <v>39.473684210526315</v>
      </c>
      <c r="Q2489" t="str">
        <f t="shared" si="269"/>
        <v>music</v>
      </c>
      <c r="R2489" t="str">
        <f t="shared" si="270"/>
        <v>indie rock</v>
      </c>
      <c r="S2489" s="12">
        <f t="shared" si="271"/>
        <v>41026.083298611113</v>
      </c>
      <c r="T2489" s="12">
        <f t="shared" si="272"/>
        <v>41056.083298611113</v>
      </c>
      <c r="U2489" s="14" t="str">
        <f t="shared" si="273"/>
        <v>Apr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68"/>
        <v>106.69999999999999</v>
      </c>
      <c r="P2490">
        <f t="shared" si="274"/>
        <v>46.153846153846153</v>
      </c>
      <c r="Q2490" t="str">
        <f t="shared" si="269"/>
        <v>music</v>
      </c>
      <c r="R2490" t="str">
        <f t="shared" si="270"/>
        <v>indie rock</v>
      </c>
      <c r="S2490" s="12">
        <f t="shared" si="271"/>
        <v>40833.633194444446</v>
      </c>
      <c r="T2490" s="12">
        <f t="shared" si="272"/>
        <v>40863.674861111111</v>
      </c>
      <c r="U2490" s="14" t="str">
        <f t="shared" si="273"/>
        <v>Oct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68"/>
        <v>133.67142857142858</v>
      </c>
      <c r="P2491">
        <f t="shared" si="274"/>
        <v>46.666666666666664</v>
      </c>
      <c r="Q2491" t="str">
        <f t="shared" si="269"/>
        <v>music</v>
      </c>
      <c r="R2491" t="str">
        <f t="shared" si="270"/>
        <v>indie rock</v>
      </c>
      <c r="S2491" s="12">
        <f t="shared" si="271"/>
        <v>41373.690266203703</v>
      </c>
      <c r="T2491" s="12">
        <f t="shared" si="272"/>
        <v>41403.690266203703</v>
      </c>
      <c r="U2491" s="14" t="str">
        <f t="shared" si="273"/>
        <v>Apr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68"/>
        <v>121.39999999999999</v>
      </c>
      <c r="P2492">
        <f t="shared" si="274"/>
        <v>31.25</v>
      </c>
      <c r="Q2492" t="str">
        <f t="shared" si="269"/>
        <v>music</v>
      </c>
      <c r="R2492" t="str">
        <f t="shared" si="270"/>
        <v>indie rock</v>
      </c>
      <c r="S2492" s="12">
        <f t="shared" si="271"/>
        <v>41023.227731481478</v>
      </c>
      <c r="T2492" s="12">
        <f t="shared" si="272"/>
        <v>41083.227731481478</v>
      </c>
      <c r="U2492" s="14" t="str">
        <f t="shared" si="273"/>
        <v>Apr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68"/>
        <v>103.2</v>
      </c>
      <c r="P2493">
        <f t="shared" si="274"/>
        <v>50</v>
      </c>
      <c r="Q2493" t="str">
        <f t="shared" si="269"/>
        <v>music</v>
      </c>
      <c r="R2493" t="str">
        <f t="shared" si="270"/>
        <v>indie rock</v>
      </c>
      <c r="S2493" s="12">
        <f t="shared" si="271"/>
        <v>40542.839282407411</v>
      </c>
      <c r="T2493" s="12">
        <f t="shared" si="272"/>
        <v>40559.07708333333</v>
      </c>
      <c r="U2493" s="14" t="str">
        <f t="shared" si="273"/>
        <v>Dec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68"/>
        <v>125</v>
      </c>
      <c r="P2494">
        <f t="shared" si="274"/>
        <v>22.222222222222221</v>
      </c>
      <c r="Q2494" t="str">
        <f t="shared" si="269"/>
        <v>music</v>
      </c>
      <c r="R2494" t="str">
        <f t="shared" si="270"/>
        <v>indie rock</v>
      </c>
      <c r="S2494" s="12">
        <f t="shared" si="271"/>
        <v>41024.985972222225</v>
      </c>
      <c r="T2494" s="12">
        <f t="shared" si="272"/>
        <v>41076.415972222225</v>
      </c>
      <c r="U2494" s="14" t="str">
        <f t="shared" si="273"/>
        <v>Apr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68"/>
        <v>128.69999999999999</v>
      </c>
      <c r="P2495">
        <f t="shared" si="274"/>
        <v>77.220077220077215</v>
      </c>
      <c r="Q2495" t="str">
        <f t="shared" si="269"/>
        <v>music</v>
      </c>
      <c r="R2495" t="str">
        <f t="shared" si="270"/>
        <v>indie rock</v>
      </c>
      <c r="S2495" s="12">
        <f t="shared" si="271"/>
        <v>41348.168287037035</v>
      </c>
      <c r="T2495" s="12">
        <f t="shared" si="272"/>
        <v>41393.168287037035</v>
      </c>
      <c r="U2495" s="14" t="str">
        <f t="shared" si="273"/>
        <v>Mar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68"/>
        <v>101.00533333333333</v>
      </c>
      <c r="P2496">
        <f t="shared" si="274"/>
        <v>38.46153846153846</v>
      </c>
      <c r="Q2496" t="str">
        <f t="shared" si="269"/>
        <v>music</v>
      </c>
      <c r="R2496" t="str">
        <f t="shared" si="270"/>
        <v>indie rock</v>
      </c>
      <c r="S2496" s="12">
        <f t="shared" si="271"/>
        <v>41022.645185185182</v>
      </c>
      <c r="T2496" s="12">
        <f t="shared" si="272"/>
        <v>41052.645185185182</v>
      </c>
      <c r="U2496" s="14" t="str">
        <f t="shared" si="273"/>
        <v>Apr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68"/>
        <v>127.53666666666665</v>
      </c>
      <c r="P2497">
        <f t="shared" si="274"/>
        <v>35.714285714285715</v>
      </c>
      <c r="Q2497" t="str">
        <f t="shared" si="269"/>
        <v>music</v>
      </c>
      <c r="R2497" t="str">
        <f t="shared" si="270"/>
        <v>indie rock</v>
      </c>
      <c r="S2497" s="12">
        <f t="shared" si="271"/>
        <v>41036.946469907409</v>
      </c>
      <c r="T2497" s="12">
        <f t="shared" si="272"/>
        <v>41066.946469907409</v>
      </c>
      <c r="U2497" s="14" t="str">
        <f t="shared" si="273"/>
        <v>May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68"/>
        <v>100</v>
      </c>
      <c r="P2498">
        <f t="shared" si="274"/>
        <v>600</v>
      </c>
      <c r="Q2498" t="str">
        <f t="shared" si="269"/>
        <v>music</v>
      </c>
      <c r="R2498" t="str">
        <f t="shared" si="270"/>
        <v>indie rock</v>
      </c>
      <c r="S2498" s="12">
        <f t="shared" si="271"/>
        <v>41327.996435185189</v>
      </c>
      <c r="T2498" s="12">
        <f t="shared" si="272"/>
        <v>41362.954768518517</v>
      </c>
      <c r="U2498" s="14" t="str">
        <f t="shared" si="273"/>
        <v>Feb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75">E2499/D2499 * 100</f>
        <v>112.7715</v>
      </c>
      <c r="P2499">
        <f t="shared" si="274"/>
        <v>71.428571428571431</v>
      </c>
      <c r="Q2499" t="str">
        <f t="shared" ref="Q2499:Q2562" si="276">LEFT(N2499,FIND("/",N2499) -1)</f>
        <v>music</v>
      </c>
      <c r="R2499" t="str">
        <f t="shared" ref="R2499:R2562" si="277">RIGHT(N2499,LEN(N2499)-FIND("/",N2499))</f>
        <v>indie rock</v>
      </c>
      <c r="S2499" s="12">
        <f t="shared" ref="S2499:U2562" si="278">(((J2499/60)/60)/24)+DATE(1970,1,1)</f>
        <v>40730.878912037035</v>
      </c>
      <c r="T2499" s="12">
        <f t="shared" ref="T2499:V2562" si="279">(((I2499/60)/60)/24)+DATE(1970,1,1)</f>
        <v>40760.878912037035</v>
      </c>
      <c r="U2499" s="14" t="str">
        <f t="shared" ref="U2499:U2562" si="280">TEXT(S2499, "mmm")</f>
        <v>Jul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75"/>
        <v>105.60000000000001</v>
      </c>
      <c r="P2500">
        <f t="shared" si="274"/>
        <v>50</v>
      </c>
      <c r="Q2500" t="str">
        <f t="shared" si="276"/>
        <v>music</v>
      </c>
      <c r="R2500" t="str">
        <f t="shared" si="277"/>
        <v>indie rock</v>
      </c>
      <c r="S2500" s="12">
        <f t="shared" si="278"/>
        <v>42017.967442129629</v>
      </c>
      <c r="T2500" s="12">
        <f t="shared" si="279"/>
        <v>42031.967442129629</v>
      </c>
      <c r="U2500" s="14" t="str">
        <f t="shared" si="280"/>
        <v>Jan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75"/>
        <v>202.625</v>
      </c>
      <c r="P2501">
        <f t="shared" si="274"/>
        <v>23.529411764705884</v>
      </c>
      <c r="Q2501" t="str">
        <f t="shared" si="276"/>
        <v>music</v>
      </c>
      <c r="R2501" t="str">
        <f t="shared" si="277"/>
        <v>indie rock</v>
      </c>
      <c r="S2501" s="12">
        <f t="shared" si="278"/>
        <v>41226.648576388885</v>
      </c>
      <c r="T2501" s="12">
        <f t="shared" si="279"/>
        <v>41274.75</v>
      </c>
      <c r="U2501" s="14" t="str">
        <f t="shared" si="280"/>
        <v>Nov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75"/>
        <v>113.33333333333333</v>
      </c>
      <c r="P2502">
        <f t="shared" si="274"/>
        <v>20.689655172413794</v>
      </c>
      <c r="Q2502" t="str">
        <f t="shared" si="276"/>
        <v>music</v>
      </c>
      <c r="R2502" t="str">
        <f t="shared" si="277"/>
        <v>indie rock</v>
      </c>
      <c r="S2502" s="12">
        <f t="shared" si="278"/>
        <v>41053.772858796299</v>
      </c>
      <c r="T2502" s="12">
        <f t="shared" si="279"/>
        <v>41083.772858796299</v>
      </c>
      <c r="U2502" s="14" t="str">
        <f t="shared" si="280"/>
        <v>May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75"/>
        <v>2.5545454545454547</v>
      </c>
      <c r="P2503">
        <f t="shared" si="274"/>
        <v>1571.4285714285713</v>
      </c>
      <c r="Q2503" t="str">
        <f t="shared" si="276"/>
        <v>food</v>
      </c>
      <c r="R2503" t="str">
        <f t="shared" si="277"/>
        <v>restaurants</v>
      </c>
      <c r="S2503" s="12">
        <f t="shared" si="278"/>
        <v>42244.776666666665</v>
      </c>
      <c r="T2503" s="12">
        <f t="shared" si="279"/>
        <v>42274.776666666665</v>
      </c>
      <c r="U2503" s="14" t="str">
        <f t="shared" si="280"/>
        <v>Aug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75"/>
        <v>7.8181818181818186E-2</v>
      </c>
      <c r="P2504">
        <f t="shared" si="274"/>
        <v>22000</v>
      </c>
      <c r="Q2504" t="str">
        <f t="shared" si="276"/>
        <v>food</v>
      </c>
      <c r="R2504" t="str">
        <f t="shared" si="277"/>
        <v>restaurants</v>
      </c>
      <c r="S2504" s="12">
        <f t="shared" si="278"/>
        <v>41858.825439814813</v>
      </c>
      <c r="T2504" s="12">
        <f t="shared" si="279"/>
        <v>41903.825439814813</v>
      </c>
      <c r="U2504" s="14" t="str">
        <f t="shared" si="280"/>
        <v>Aug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75"/>
        <v>0</v>
      </c>
      <c r="P2505" t="e">
        <f t="shared" si="274"/>
        <v>#DIV/0!</v>
      </c>
      <c r="Q2505" t="str">
        <f t="shared" si="276"/>
        <v>food</v>
      </c>
      <c r="R2505" t="str">
        <f t="shared" si="277"/>
        <v>restaurants</v>
      </c>
      <c r="S2505" s="12">
        <f t="shared" si="278"/>
        <v>42498.899398148147</v>
      </c>
      <c r="T2505" s="12">
        <f t="shared" si="279"/>
        <v>42528.879166666666</v>
      </c>
      <c r="U2505" s="14" t="str">
        <f t="shared" si="280"/>
        <v>May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75"/>
        <v>0</v>
      </c>
      <c r="P2506" t="e">
        <f t="shared" si="274"/>
        <v>#DIV/0!</v>
      </c>
      <c r="Q2506" t="str">
        <f t="shared" si="276"/>
        <v>food</v>
      </c>
      <c r="R2506" t="str">
        <f t="shared" si="277"/>
        <v>restaurants</v>
      </c>
      <c r="S2506" s="12">
        <f t="shared" si="278"/>
        <v>41928.015439814815</v>
      </c>
      <c r="T2506" s="12">
        <f t="shared" si="279"/>
        <v>41958.057106481487</v>
      </c>
      <c r="U2506" s="14" t="str">
        <f t="shared" si="280"/>
        <v>Oct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75"/>
        <v>0</v>
      </c>
      <c r="P2507" t="e">
        <f t="shared" si="274"/>
        <v>#DIV/0!</v>
      </c>
      <c r="Q2507" t="str">
        <f t="shared" si="276"/>
        <v>food</v>
      </c>
      <c r="R2507" t="str">
        <f t="shared" si="277"/>
        <v>restaurants</v>
      </c>
      <c r="S2507" s="12">
        <f t="shared" si="278"/>
        <v>42047.05574074074</v>
      </c>
      <c r="T2507" s="12">
        <f t="shared" si="279"/>
        <v>42077.014074074075</v>
      </c>
      <c r="U2507" s="14" t="str">
        <f t="shared" si="280"/>
        <v>Feb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75"/>
        <v>0.6</v>
      </c>
      <c r="P2508">
        <f t="shared" si="274"/>
        <v>2500</v>
      </c>
      <c r="Q2508" t="str">
        <f t="shared" si="276"/>
        <v>food</v>
      </c>
      <c r="R2508" t="str">
        <f t="shared" si="277"/>
        <v>restaurants</v>
      </c>
      <c r="S2508" s="12">
        <f t="shared" si="278"/>
        <v>42258.297094907408</v>
      </c>
      <c r="T2508" s="12">
        <f t="shared" si="279"/>
        <v>42280.875</v>
      </c>
      <c r="U2508" s="14" t="str">
        <f t="shared" si="280"/>
        <v>Sep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75"/>
        <v>0</v>
      </c>
      <c r="P2509" t="e">
        <f t="shared" si="274"/>
        <v>#DIV/0!</v>
      </c>
      <c r="Q2509" t="str">
        <f t="shared" si="276"/>
        <v>food</v>
      </c>
      <c r="R2509" t="str">
        <f t="shared" si="277"/>
        <v>restaurants</v>
      </c>
      <c r="S2509" s="12">
        <f t="shared" si="278"/>
        <v>42105.072962962964</v>
      </c>
      <c r="T2509" s="12">
        <f t="shared" si="279"/>
        <v>42135.072962962964</v>
      </c>
      <c r="U2509" s="14" t="str">
        <f t="shared" si="280"/>
        <v>Apr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75"/>
        <v>0</v>
      </c>
      <c r="P2510" t="e">
        <f t="shared" ref="P2510:P2573" si="281">D2510 / L2510</f>
        <v>#DIV/0!</v>
      </c>
      <c r="Q2510" t="str">
        <f t="shared" si="276"/>
        <v>food</v>
      </c>
      <c r="R2510" t="str">
        <f t="shared" si="277"/>
        <v>restaurants</v>
      </c>
      <c r="S2510" s="12">
        <f t="shared" si="278"/>
        <v>41835.951782407406</v>
      </c>
      <c r="T2510" s="12">
        <f t="shared" si="279"/>
        <v>41865.951782407406</v>
      </c>
      <c r="U2510" s="14" t="str">
        <f t="shared" si="280"/>
        <v>Jul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75"/>
        <v>1.0526315789473684</v>
      </c>
      <c r="P2511">
        <f t="shared" si="281"/>
        <v>3392.8571428571427</v>
      </c>
      <c r="Q2511" t="str">
        <f t="shared" si="276"/>
        <v>food</v>
      </c>
      <c r="R2511" t="str">
        <f t="shared" si="277"/>
        <v>restaurants</v>
      </c>
      <c r="S2511" s="12">
        <f t="shared" si="278"/>
        <v>42058.809594907405</v>
      </c>
      <c r="T2511" s="12">
        <f t="shared" si="279"/>
        <v>42114.767928240741</v>
      </c>
      <c r="U2511" s="14" t="str">
        <f t="shared" si="280"/>
        <v>Feb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75"/>
        <v>0.15</v>
      </c>
      <c r="P2512">
        <f t="shared" si="281"/>
        <v>25000</v>
      </c>
      <c r="Q2512" t="str">
        <f t="shared" si="276"/>
        <v>food</v>
      </c>
      <c r="R2512" t="str">
        <f t="shared" si="277"/>
        <v>restaurants</v>
      </c>
      <c r="S2512" s="12">
        <f t="shared" si="278"/>
        <v>42078.997361111105</v>
      </c>
      <c r="T2512" s="12">
        <f t="shared" si="279"/>
        <v>42138.997361111105</v>
      </c>
      <c r="U2512" s="14" t="str">
        <f t="shared" si="280"/>
        <v>Mar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75"/>
        <v>0</v>
      </c>
      <c r="P2513" t="e">
        <f t="shared" si="281"/>
        <v>#DIV/0!</v>
      </c>
      <c r="Q2513" t="str">
        <f t="shared" si="276"/>
        <v>food</v>
      </c>
      <c r="R2513" t="str">
        <f t="shared" si="277"/>
        <v>restaurants</v>
      </c>
      <c r="S2513" s="12">
        <f t="shared" si="278"/>
        <v>42371.446909722217</v>
      </c>
      <c r="T2513" s="12">
        <f t="shared" si="279"/>
        <v>42401.446909722217</v>
      </c>
      <c r="U2513" s="14" t="str">
        <f t="shared" si="280"/>
        <v>Jan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75"/>
        <v>0</v>
      </c>
      <c r="P2514" t="e">
        <f t="shared" si="281"/>
        <v>#DIV/0!</v>
      </c>
      <c r="Q2514" t="str">
        <f t="shared" si="276"/>
        <v>food</v>
      </c>
      <c r="R2514" t="str">
        <f t="shared" si="277"/>
        <v>restaurants</v>
      </c>
      <c r="S2514" s="12">
        <f t="shared" si="278"/>
        <v>41971.876863425925</v>
      </c>
      <c r="T2514" s="12">
        <f t="shared" si="279"/>
        <v>41986.876863425925</v>
      </c>
      <c r="U2514" s="14" t="str">
        <f t="shared" si="280"/>
        <v>Nov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75"/>
        <v>0</v>
      </c>
      <c r="P2515" t="e">
        <f t="shared" si="281"/>
        <v>#DIV/0!</v>
      </c>
      <c r="Q2515" t="str">
        <f t="shared" si="276"/>
        <v>food</v>
      </c>
      <c r="R2515" t="str">
        <f t="shared" si="277"/>
        <v>restaurants</v>
      </c>
      <c r="S2515" s="12">
        <f t="shared" si="278"/>
        <v>42732.00681712963</v>
      </c>
      <c r="T2515" s="12">
        <f t="shared" si="279"/>
        <v>42792.00681712963</v>
      </c>
      <c r="U2515" s="14" t="str">
        <f t="shared" si="280"/>
        <v>Dec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75"/>
        <v>1.7500000000000002</v>
      </c>
      <c r="P2516">
        <f t="shared" si="281"/>
        <v>3000</v>
      </c>
      <c r="Q2516" t="str">
        <f t="shared" si="276"/>
        <v>food</v>
      </c>
      <c r="R2516" t="str">
        <f t="shared" si="277"/>
        <v>restaurants</v>
      </c>
      <c r="S2516" s="12">
        <f t="shared" si="278"/>
        <v>41854.389780092592</v>
      </c>
      <c r="T2516" s="12">
        <f t="shared" si="279"/>
        <v>41871.389780092592</v>
      </c>
      <c r="U2516" s="14" t="str">
        <f t="shared" si="280"/>
        <v>Aug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75"/>
        <v>18.600000000000001</v>
      </c>
      <c r="P2517">
        <f t="shared" si="281"/>
        <v>416.66666666666669</v>
      </c>
      <c r="Q2517" t="str">
        <f t="shared" si="276"/>
        <v>food</v>
      </c>
      <c r="R2517" t="str">
        <f t="shared" si="277"/>
        <v>restaurants</v>
      </c>
      <c r="S2517" s="12">
        <f t="shared" si="278"/>
        <v>42027.839733796296</v>
      </c>
      <c r="T2517" s="12">
        <f t="shared" si="279"/>
        <v>42057.839733796296</v>
      </c>
      <c r="U2517" s="14" t="str">
        <f t="shared" si="280"/>
        <v>Jan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75"/>
        <v>0</v>
      </c>
      <c r="P2518" t="e">
        <f t="shared" si="281"/>
        <v>#DIV/0!</v>
      </c>
      <c r="Q2518" t="str">
        <f t="shared" si="276"/>
        <v>food</v>
      </c>
      <c r="R2518" t="str">
        <f t="shared" si="277"/>
        <v>restaurants</v>
      </c>
      <c r="S2518" s="12">
        <f t="shared" si="278"/>
        <v>41942.653379629628</v>
      </c>
      <c r="T2518" s="12">
        <f t="shared" si="279"/>
        <v>41972.6950462963</v>
      </c>
      <c r="U2518" s="14" t="str">
        <f t="shared" si="280"/>
        <v>Oct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75"/>
        <v>9.8166666666666664</v>
      </c>
      <c r="P2519">
        <f t="shared" si="281"/>
        <v>545.4545454545455</v>
      </c>
      <c r="Q2519" t="str">
        <f t="shared" si="276"/>
        <v>food</v>
      </c>
      <c r="R2519" t="str">
        <f t="shared" si="277"/>
        <v>restaurants</v>
      </c>
      <c r="S2519" s="12">
        <f t="shared" si="278"/>
        <v>42052.802430555559</v>
      </c>
      <c r="T2519" s="12">
        <f t="shared" si="279"/>
        <v>42082.760763888888</v>
      </c>
      <c r="U2519" s="14" t="str">
        <f t="shared" si="280"/>
        <v>Feb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75"/>
        <v>0</v>
      </c>
      <c r="P2520" t="e">
        <f t="shared" si="281"/>
        <v>#DIV/0!</v>
      </c>
      <c r="Q2520" t="str">
        <f t="shared" si="276"/>
        <v>food</v>
      </c>
      <c r="R2520" t="str">
        <f t="shared" si="277"/>
        <v>restaurants</v>
      </c>
      <c r="S2520" s="12">
        <f t="shared" si="278"/>
        <v>41926.680879629632</v>
      </c>
      <c r="T2520" s="12">
        <f t="shared" si="279"/>
        <v>41956.722546296296</v>
      </c>
      <c r="U2520" s="14" t="str">
        <f t="shared" si="280"/>
        <v>Oct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75"/>
        <v>4.3333333333333335E-2</v>
      </c>
      <c r="P2521">
        <f t="shared" si="281"/>
        <v>37500</v>
      </c>
      <c r="Q2521" t="str">
        <f t="shared" si="276"/>
        <v>food</v>
      </c>
      <c r="R2521" t="str">
        <f t="shared" si="277"/>
        <v>restaurants</v>
      </c>
      <c r="S2521" s="12">
        <f t="shared" si="278"/>
        <v>41809.155138888891</v>
      </c>
      <c r="T2521" s="12">
        <f t="shared" si="279"/>
        <v>41839.155138888891</v>
      </c>
      <c r="U2521" s="14" t="str">
        <f t="shared" si="280"/>
        <v>Jun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75"/>
        <v>0</v>
      </c>
      <c r="P2522" t="e">
        <f t="shared" si="281"/>
        <v>#DIV/0!</v>
      </c>
      <c r="Q2522" t="str">
        <f t="shared" si="276"/>
        <v>food</v>
      </c>
      <c r="R2522" t="str">
        <f t="shared" si="277"/>
        <v>restaurants</v>
      </c>
      <c r="S2522" s="12">
        <f t="shared" si="278"/>
        <v>42612.600520833337</v>
      </c>
      <c r="T2522" s="12">
        <f t="shared" si="279"/>
        <v>42658.806249999994</v>
      </c>
      <c r="U2522" s="14" t="str">
        <f t="shared" si="280"/>
        <v>Aug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75"/>
        <v>109.48792</v>
      </c>
      <c r="P2523">
        <f t="shared" si="281"/>
        <v>94.696969696969703</v>
      </c>
      <c r="Q2523" t="str">
        <f t="shared" si="276"/>
        <v>music</v>
      </c>
      <c r="R2523" t="str">
        <f t="shared" si="277"/>
        <v>classical music</v>
      </c>
      <c r="S2523" s="12">
        <f t="shared" si="278"/>
        <v>42269.967835648145</v>
      </c>
      <c r="T2523" s="12">
        <f t="shared" si="279"/>
        <v>42290.967835648145</v>
      </c>
      <c r="U2523" s="14" t="str">
        <f t="shared" si="280"/>
        <v>Sep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75"/>
        <v>100</v>
      </c>
      <c r="P2524">
        <f t="shared" si="281"/>
        <v>185.18518518518519</v>
      </c>
      <c r="Q2524" t="str">
        <f t="shared" si="276"/>
        <v>music</v>
      </c>
      <c r="R2524" t="str">
        <f t="shared" si="277"/>
        <v>classical music</v>
      </c>
      <c r="S2524" s="12">
        <f t="shared" si="278"/>
        <v>42460.573611111111</v>
      </c>
      <c r="T2524" s="12">
        <f t="shared" si="279"/>
        <v>42482.619444444441</v>
      </c>
      <c r="U2524" s="14" t="str">
        <f t="shared" si="280"/>
        <v>Mar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75"/>
        <v>156.44444444444446</v>
      </c>
      <c r="P2525">
        <f t="shared" si="281"/>
        <v>34.615384615384613</v>
      </c>
      <c r="Q2525" t="str">
        <f t="shared" si="276"/>
        <v>music</v>
      </c>
      <c r="R2525" t="str">
        <f t="shared" si="277"/>
        <v>classical music</v>
      </c>
      <c r="S2525" s="12">
        <f t="shared" si="278"/>
        <v>41930.975601851853</v>
      </c>
      <c r="T2525" s="12">
        <f t="shared" si="279"/>
        <v>41961.017268518524</v>
      </c>
      <c r="U2525" s="14" t="str">
        <f t="shared" si="280"/>
        <v>Oct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75"/>
        <v>101.6</v>
      </c>
      <c r="P2526">
        <f t="shared" si="281"/>
        <v>174.41860465116278</v>
      </c>
      <c r="Q2526" t="str">
        <f t="shared" si="276"/>
        <v>music</v>
      </c>
      <c r="R2526" t="str">
        <f t="shared" si="277"/>
        <v>classical music</v>
      </c>
      <c r="S2526" s="12">
        <f t="shared" si="278"/>
        <v>41961.807372685187</v>
      </c>
      <c r="T2526" s="12">
        <f t="shared" si="279"/>
        <v>41994.1875</v>
      </c>
      <c r="U2526" s="14" t="str">
        <f t="shared" si="280"/>
        <v>Nov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75"/>
        <v>100.325</v>
      </c>
      <c r="P2527">
        <f t="shared" si="281"/>
        <v>100</v>
      </c>
      <c r="Q2527" t="str">
        <f t="shared" si="276"/>
        <v>music</v>
      </c>
      <c r="R2527" t="str">
        <f t="shared" si="277"/>
        <v>classical music</v>
      </c>
      <c r="S2527" s="12">
        <f t="shared" si="278"/>
        <v>41058.844571759262</v>
      </c>
      <c r="T2527" s="12">
        <f t="shared" si="279"/>
        <v>41088.844571759262</v>
      </c>
      <c r="U2527" s="14" t="str">
        <f t="shared" si="280"/>
        <v>May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75"/>
        <v>112.94999999999999</v>
      </c>
      <c r="P2528">
        <f t="shared" si="281"/>
        <v>121.21212121212122</v>
      </c>
      <c r="Q2528" t="str">
        <f t="shared" si="276"/>
        <v>music</v>
      </c>
      <c r="R2528" t="str">
        <f t="shared" si="277"/>
        <v>classical music</v>
      </c>
      <c r="S2528" s="12">
        <f t="shared" si="278"/>
        <v>41953.091134259259</v>
      </c>
      <c r="T2528" s="12">
        <f t="shared" si="279"/>
        <v>41981.207638888889</v>
      </c>
      <c r="U2528" s="14" t="str">
        <f t="shared" si="280"/>
        <v>Nov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75"/>
        <v>102.125</v>
      </c>
      <c r="P2529">
        <f t="shared" si="281"/>
        <v>56.338028169014088</v>
      </c>
      <c r="Q2529" t="str">
        <f t="shared" si="276"/>
        <v>music</v>
      </c>
      <c r="R2529" t="str">
        <f t="shared" si="277"/>
        <v>classical music</v>
      </c>
      <c r="S2529" s="12">
        <f t="shared" si="278"/>
        <v>41546.75105324074</v>
      </c>
      <c r="T2529" s="12">
        <f t="shared" si="279"/>
        <v>41565.165972222225</v>
      </c>
      <c r="U2529" s="14" t="str">
        <f t="shared" si="280"/>
        <v>Sep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75"/>
        <v>107.24974999999999</v>
      </c>
      <c r="P2530">
        <f t="shared" si="281"/>
        <v>49.382716049382715</v>
      </c>
      <c r="Q2530" t="str">
        <f t="shared" si="276"/>
        <v>music</v>
      </c>
      <c r="R2530" t="str">
        <f t="shared" si="277"/>
        <v>classical music</v>
      </c>
      <c r="S2530" s="12">
        <f t="shared" si="278"/>
        <v>42217.834525462968</v>
      </c>
      <c r="T2530" s="12">
        <f t="shared" si="279"/>
        <v>42236.458333333328</v>
      </c>
      <c r="U2530" s="14" t="str">
        <f t="shared" si="280"/>
        <v>Aug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75"/>
        <v>104.28333333333333</v>
      </c>
      <c r="P2531">
        <f t="shared" si="281"/>
        <v>78.94736842105263</v>
      </c>
      <c r="Q2531" t="str">
        <f t="shared" si="276"/>
        <v>music</v>
      </c>
      <c r="R2531" t="str">
        <f t="shared" si="277"/>
        <v>classical music</v>
      </c>
      <c r="S2531" s="12">
        <f t="shared" si="278"/>
        <v>40948.080729166664</v>
      </c>
      <c r="T2531" s="12">
        <f t="shared" si="279"/>
        <v>40993.0390625</v>
      </c>
      <c r="U2531" s="14" t="str">
        <f t="shared" si="280"/>
        <v>Feb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75"/>
        <v>100</v>
      </c>
      <c r="P2532">
        <f t="shared" si="281"/>
        <v>135.41666666666666</v>
      </c>
      <c r="Q2532" t="str">
        <f t="shared" si="276"/>
        <v>music</v>
      </c>
      <c r="R2532" t="str">
        <f t="shared" si="277"/>
        <v>classical music</v>
      </c>
      <c r="S2532" s="12">
        <f t="shared" si="278"/>
        <v>42081.864641203705</v>
      </c>
      <c r="T2532" s="12">
        <f t="shared" si="279"/>
        <v>42114.201388888891</v>
      </c>
      <c r="U2532" s="14" t="str">
        <f t="shared" si="280"/>
        <v>Mar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75"/>
        <v>100.4</v>
      </c>
      <c r="P2533">
        <f t="shared" si="281"/>
        <v>73.770491803278688</v>
      </c>
      <c r="Q2533" t="str">
        <f t="shared" si="276"/>
        <v>music</v>
      </c>
      <c r="R2533" t="str">
        <f t="shared" si="277"/>
        <v>classical music</v>
      </c>
      <c r="S2533" s="12">
        <f t="shared" si="278"/>
        <v>42208.680023148147</v>
      </c>
      <c r="T2533" s="12">
        <f t="shared" si="279"/>
        <v>42231.165972222225</v>
      </c>
      <c r="U2533" s="14" t="str">
        <f t="shared" si="280"/>
        <v>Jul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75"/>
        <v>126.125</v>
      </c>
      <c r="P2534">
        <f t="shared" si="281"/>
        <v>66.666666666666671</v>
      </c>
      <c r="Q2534" t="str">
        <f t="shared" si="276"/>
        <v>music</v>
      </c>
      <c r="R2534" t="str">
        <f t="shared" si="277"/>
        <v>classical music</v>
      </c>
      <c r="S2534" s="12">
        <f t="shared" si="278"/>
        <v>41107.849143518521</v>
      </c>
      <c r="T2534" s="12">
        <f t="shared" si="279"/>
        <v>41137.849143518521</v>
      </c>
      <c r="U2534" s="14" t="str">
        <f t="shared" si="280"/>
        <v>Jul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75"/>
        <v>110.66666666666667</v>
      </c>
      <c r="P2535">
        <f t="shared" si="281"/>
        <v>55.147058823529413</v>
      </c>
      <c r="Q2535" t="str">
        <f t="shared" si="276"/>
        <v>music</v>
      </c>
      <c r="R2535" t="str">
        <f t="shared" si="277"/>
        <v>classical music</v>
      </c>
      <c r="S2535" s="12">
        <f t="shared" si="278"/>
        <v>41304.751284722224</v>
      </c>
      <c r="T2535" s="12">
        <f t="shared" si="279"/>
        <v>41334.750787037039</v>
      </c>
      <c r="U2535" s="14" t="str">
        <f t="shared" si="280"/>
        <v>Jan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75"/>
        <v>105</v>
      </c>
      <c r="P2536">
        <f t="shared" si="281"/>
        <v>142.85714285714286</v>
      </c>
      <c r="Q2536" t="str">
        <f t="shared" si="276"/>
        <v>music</v>
      </c>
      <c r="R2536" t="str">
        <f t="shared" si="277"/>
        <v>classical music</v>
      </c>
      <c r="S2536" s="12">
        <f t="shared" si="278"/>
        <v>40127.700370370374</v>
      </c>
      <c r="T2536" s="12">
        <f t="shared" si="279"/>
        <v>40179.25</v>
      </c>
      <c r="U2536" s="14" t="str">
        <f t="shared" si="280"/>
        <v>Nov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75"/>
        <v>103.77499999999999</v>
      </c>
      <c r="P2537">
        <f t="shared" si="281"/>
        <v>256.41025641025641</v>
      </c>
      <c r="Q2537" t="str">
        <f t="shared" si="276"/>
        <v>music</v>
      </c>
      <c r="R2537" t="str">
        <f t="shared" si="277"/>
        <v>classical music</v>
      </c>
      <c r="S2537" s="12">
        <f t="shared" si="278"/>
        <v>41943.791030092594</v>
      </c>
      <c r="T2537" s="12">
        <f t="shared" si="279"/>
        <v>41974.832696759258</v>
      </c>
      <c r="U2537" s="14" t="str">
        <f t="shared" si="280"/>
        <v>Oct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75"/>
        <v>115.99999999999999</v>
      </c>
      <c r="P2538">
        <f t="shared" si="281"/>
        <v>6.25</v>
      </c>
      <c r="Q2538" t="str">
        <f t="shared" si="276"/>
        <v>music</v>
      </c>
      <c r="R2538" t="str">
        <f t="shared" si="277"/>
        <v>classical music</v>
      </c>
      <c r="S2538" s="12">
        <f t="shared" si="278"/>
        <v>41464.106087962966</v>
      </c>
      <c r="T2538" s="12">
        <f t="shared" si="279"/>
        <v>41485.106087962966</v>
      </c>
      <c r="U2538" s="14" t="str">
        <f t="shared" si="280"/>
        <v>Jul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75"/>
        <v>110.00000000000001</v>
      </c>
      <c r="P2539">
        <f t="shared" si="281"/>
        <v>90.909090909090907</v>
      </c>
      <c r="Q2539" t="str">
        <f t="shared" si="276"/>
        <v>music</v>
      </c>
      <c r="R2539" t="str">
        <f t="shared" si="277"/>
        <v>classical music</v>
      </c>
      <c r="S2539" s="12">
        <f t="shared" si="278"/>
        <v>40696.648784722223</v>
      </c>
      <c r="T2539" s="12">
        <f t="shared" si="279"/>
        <v>40756.648784722223</v>
      </c>
      <c r="U2539" s="14" t="str">
        <f t="shared" si="280"/>
        <v>Jun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75"/>
        <v>113.01761111111111</v>
      </c>
      <c r="P2540">
        <f t="shared" si="281"/>
        <v>97.297297297297291</v>
      </c>
      <c r="Q2540" t="str">
        <f t="shared" si="276"/>
        <v>music</v>
      </c>
      <c r="R2540" t="str">
        <f t="shared" si="277"/>
        <v>classical music</v>
      </c>
      <c r="S2540" s="12">
        <f t="shared" si="278"/>
        <v>41298.509965277779</v>
      </c>
      <c r="T2540" s="12">
        <f t="shared" si="279"/>
        <v>41329.207638888889</v>
      </c>
      <c r="U2540" s="14" t="str">
        <f t="shared" si="280"/>
        <v>Jan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75"/>
        <v>100.25</v>
      </c>
      <c r="P2541">
        <f t="shared" si="281"/>
        <v>169.4915254237288</v>
      </c>
      <c r="Q2541" t="str">
        <f t="shared" si="276"/>
        <v>music</v>
      </c>
      <c r="R2541" t="str">
        <f t="shared" si="277"/>
        <v>classical music</v>
      </c>
      <c r="S2541" s="12">
        <f t="shared" si="278"/>
        <v>41977.902222222227</v>
      </c>
      <c r="T2541" s="12">
        <f t="shared" si="279"/>
        <v>42037.902222222227</v>
      </c>
      <c r="U2541" s="14" t="str">
        <f t="shared" si="280"/>
        <v>Dec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75"/>
        <v>103.4</v>
      </c>
      <c r="P2542">
        <f t="shared" si="281"/>
        <v>92.592592592592595</v>
      </c>
      <c r="Q2542" t="str">
        <f t="shared" si="276"/>
        <v>music</v>
      </c>
      <c r="R2542" t="str">
        <f t="shared" si="277"/>
        <v>classical music</v>
      </c>
      <c r="S2542" s="12">
        <f t="shared" si="278"/>
        <v>40785.675011574072</v>
      </c>
      <c r="T2542" s="12">
        <f t="shared" si="279"/>
        <v>40845.675011574072</v>
      </c>
      <c r="U2542" s="14" t="str">
        <f t="shared" si="280"/>
        <v>Aug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75"/>
        <v>107.02857142857142</v>
      </c>
      <c r="P2543">
        <f t="shared" si="281"/>
        <v>55.555555555555557</v>
      </c>
      <c r="Q2543" t="str">
        <f t="shared" si="276"/>
        <v>music</v>
      </c>
      <c r="R2543" t="str">
        <f t="shared" si="277"/>
        <v>classical music</v>
      </c>
      <c r="S2543" s="12">
        <f t="shared" si="278"/>
        <v>41483.449282407404</v>
      </c>
      <c r="T2543" s="12">
        <f t="shared" si="279"/>
        <v>41543.449282407404</v>
      </c>
      <c r="U2543" s="14" t="str">
        <f t="shared" si="280"/>
        <v>Jul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75"/>
        <v>103.57142857142858</v>
      </c>
      <c r="P2544">
        <f t="shared" si="281"/>
        <v>53.846153846153847</v>
      </c>
      <c r="Q2544" t="str">
        <f t="shared" si="276"/>
        <v>music</v>
      </c>
      <c r="R2544" t="str">
        <f t="shared" si="277"/>
        <v>classical music</v>
      </c>
      <c r="S2544" s="12">
        <f t="shared" si="278"/>
        <v>41509.426585648151</v>
      </c>
      <c r="T2544" s="12">
        <f t="shared" si="279"/>
        <v>41548.165972222225</v>
      </c>
      <c r="U2544" s="14" t="str">
        <f t="shared" si="280"/>
        <v>Aug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75"/>
        <v>156.4</v>
      </c>
      <c r="P2545">
        <f t="shared" si="281"/>
        <v>19.23076923076923</v>
      </c>
      <c r="Q2545" t="str">
        <f t="shared" si="276"/>
        <v>music</v>
      </c>
      <c r="R2545" t="str">
        <f t="shared" si="277"/>
        <v>classical music</v>
      </c>
      <c r="S2545" s="12">
        <f t="shared" si="278"/>
        <v>40514.107615740737</v>
      </c>
      <c r="T2545" s="12">
        <f t="shared" si="279"/>
        <v>40545.125</v>
      </c>
      <c r="U2545" s="14" t="str">
        <f t="shared" si="280"/>
        <v>Dec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75"/>
        <v>100.82</v>
      </c>
      <c r="P2546">
        <f t="shared" si="281"/>
        <v>87.719298245614041</v>
      </c>
      <c r="Q2546" t="str">
        <f t="shared" si="276"/>
        <v>music</v>
      </c>
      <c r="R2546" t="str">
        <f t="shared" si="277"/>
        <v>classical music</v>
      </c>
      <c r="S2546" s="12">
        <f t="shared" si="278"/>
        <v>41068.520474537036</v>
      </c>
      <c r="T2546" s="12">
        <f t="shared" si="279"/>
        <v>41098.520474537036</v>
      </c>
      <c r="U2546" s="14" t="str">
        <f t="shared" si="280"/>
        <v>Jun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75"/>
        <v>195.3</v>
      </c>
      <c r="P2547">
        <f t="shared" si="281"/>
        <v>32.786885245901637</v>
      </c>
      <c r="Q2547" t="str">
        <f t="shared" si="276"/>
        <v>music</v>
      </c>
      <c r="R2547" t="str">
        <f t="shared" si="277"/>
        <v>classical music</v>
      </c>
      <c r="S2547" s="12">
        <f t="shared" si="278"/>
        <v>42027.13817129629</v>
      </c>
      <c r="T2547" s="12">
        <f t="shared" si="279"/>
        <v>42062.020833333328</v>
      </c>
      <c r="U2547" s="14" t="str">
        <f t="shared" si="280"/>
        <v>Jan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75"/>
        <v>111.71428571428572</v>
      </c>
      <c r="P2548">
        <f t="shared" si="281"/>
        <v>53.846153846153847</v>
      </c>
      <c r="Q2548" t="str">
        <f t="shared" si="276"/>
        <v>music</v>
      </c>
      <c r="R2548" t="str">
        <f t="shared" si="277"/>
        <v>classical music</v>
      </c>
      <c r="S2548" s="12">
        <f t="shared" si="278"/>
        <v>41524.858553240738</v>
      </c>
      <c r="T2548" s="12">
        <f t="shared" si="279"/>
        <v>41552.208333333336</v>
      </c>
      <c r="U2548" s="14" t="str">
        <f t="shared" si="280"/>
        <v>Sep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75"/>
        <v>119.85454545454546</v>
      </c>
      <c r="P2549">
        <f t="shared" si="281"/>
        <v>41.044776119402982</v>
      </c>
      <c r="Q2549" t="str">
        <f t="shared" si="276"/>
        <v>music</v>
      </c>
      <c r="R2549" t="str">
        <f t="shared" si="277"/>
        <v>classical music</v>
      </c>
      <c r="S2549" s="12">
        <f t="shared" si="278"/>
        <v>40973.773182870369</v>
      </c>
      <c r="T2549" s="12">
        <f t="shared" si="279"/>
        <v>41003.731516203705</v>
      </c>
      <c r="U2549" s="14" t="str">
        <f t="shared" si="280"/>
        <v>Mar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75"/>
        <v>101.85</v>
      </c>
      <c r="P2550">
        <f t="shared" si="281"/>
        <v>162.16216216216216</v>
      </c>
      <c r="Q2550" t="str">
        <f t="shared" si="276"/>
        <v>music</v>
      </c>
      <c r="R2550" t="str">
        <f t="shared" si="277"/>
        <v>classical music</v>
      </c>
      <c r="S2550" s="12">
        <f t="shared" si="278"/>
        <v>42618.625428240746</v>
      </c>
      <c r="T2550" s="12">
        <f t="shared" si="279"/>
        <v>42643.185416666667</v>
      </c>
      <c r="U2550" s="14" t="str">
        <f t="shared" si="280"/>
        <v>Sep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75"/>
        <v>102.80254777070064</v>
      </c>
      <c r="P2551">
        <f t="shared" si="281"/>
        <v>42.432432432432435</v>
      </c>
      <c r="Q2551" t="str">
        <f t="shared" si="276"/>
        <v>music</v>
      </c>
      <c r="R2551" t="str">
        <f t="shared" si="277"/>
        <v>classical music</v>
      </c>
      <c r="S2551" s="12">
        <f t="shared" si="278"/>
        <v>41390.757754629631</v>
      </c>
      <c r="T2551" s="12">
        <f t="shared" si="279"/>
        <v>41425.708333333336</v>
      </c>
      <c r="U2551" s="14" t="str">
        <f t="shared" si="280"/>
        <v>Apr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75"/>
        <v>100.84615384615385</v>
      </c>
      <c r="P2552">
        <f t="shared" si="281"/>
        <v>43.333333333333336</v>
      </c>
      <c r="Q2552" t="str">
        <f t="shared" si="276"/>
        <v>music</v>
      </c>
      <c r="R2552" t="str">
        <f t="shared" si="277"/>
        <v>classical music</v>
      </c>
      <c r="S2552" s="12">
        <f t="shared" si="278"/>
        <v>42228.634328703702</v>
      </c>
      <c r="T2552" s="12">
        <f t="shared" si="279"/>
        <v>42285.165972222225</v>
      </c>
      <c r="U2552" s="14" t="str">
        <f t="shared" si="280"/>
        <v>Aug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75"/>
        <v>102.73469387755102</v>
      </c>
      <c r="P2553">
        <f t="shared" si="281"/>
        <v>65.625</v>
      </c>
      <c r="Q2553" t="str">
        <f t="shared" si="276"/>
        <v>music</v>
      </c>
      <c r="R2553" t="str">
        <f t="shared" si="277"/>
        <v>classical music</v>
      </c>
      <c r="S2553" s="12">
        <f t="shared" si="278"/>
        <v>40961.252141203702</v>
      </c>
      <c r="T2553" s="12">
        <f t="shared" si="279"/>
        <v>40989.866666666669</v>
      </c>
      <c r="U2553" s="14" t="str">
        <f t="shared" si="280"/>
        <v>Feb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75"/>
        <v>106.5</v>
      </c>
      <c r="P2554">
        <f t="shared" si="281"/>
        <v>166.66666666666666</v>
      </c>
      <c r="Q2554" t="str">
        <f t="shared" si="276"/>
        <v>music</v>
      </c>
      <c r="R2554" t="str">
        <f t="shared" si="277"/>
        <v>classical music</v>
      </c>
      <c r="S2554" s="12">
        <f t="shared" si="278"/>
        <v>42769.809965277775</v>
      </c>
      <c r="T2554" s="12">
        <f t="shared" si="279"/>
        <v>42799.809965277775</v>
      </c>
      <c r="U2554" s="14" t="str">
        <f t="shared" si="280"/>
        <v>Feb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75"/>
        <v>155.53333333333333</v>
      </c>
      <c r="P2555">
        <f t="shared" si="281"/>
        <v>25</v>
      </c>
      <c r="Q2555" t="str">
        <f t="shared" si="276"/>
        <v>music</v>
      </c>
      <c r="R2555" t="str">
        <f t="shared" si="277"/>
        <v>classical music</v>
      </c>
      <c r="S2555" s="12">
        <f t="shared" si="278"/>
        <v>41113.199155092596</v>
      </c>
      <c r="T2555" s="12">
        <f t="shared" si="279"/>
        <v>41173.199155092596</v>
      </c>
      <c r="U2555" s="14" t="str">
        <f t="shared" si="280"/>
        <v>Jul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75"/>
        <v>122.8</v>
      </c>
      <c r="P2556">
        <f t="shared" si="281"/>
        <v>44.776119402985074</v>
      </c>
      <c r="Q2556" t="str">
        <f t="shared" si="276"/>
        <v>music</v>
      </c>
      <c r="R2556" t="str">
        <f t="shared" si="277"/>
        <v>classical music</v>
      </c>
      <c r="S2556" s="12">
        <f t="shared" si="278"/>
        <v>42125.078275462962</v>
      </c>
      <c r="T2556" s="12">
        <f t="shared" si="279"/>
        <v>42156.165972222225</v>
      </c>
      <c r="U2556" s="14" t="str">
        <f t="shared" si="280"/>
        <v>May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75"/>
        <v>107.35</v>
      </c>
      <c r="P2557">
        <f t="shared" si="281"/>
        <v>57.142857142857146</v>
      </c>
      <c r="Q2557" t="str">
        <f t="shared" si="276"/>
        <v>music</v>
      </c>
      <c r="R2557" t="str">
        <f t="shared" si="277"/>
        <v>classical music</v>
      </c>
      <c r="S2557" s="12">
        <f t="shared" si="278"/>
        <v>41026.655011574076</v>
      </c>
      <c r="T2557" s="12">
        <f t="shared" si="279"/>
        <v>41057.655011574076</v>
      </c>
      <c r="U2557" s="14" t="str">
        <f t="shared" si="280"/>
        <v>Apr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75"/>
        <v>105.50335570469798</v>
      </c>
      <c r="P2558">
        <f t="shared" si="281"/>
        <v>21.911764705882351</v>
      </c>
      <c r="Q2558" t="str">
        <f t="shared" si="276"/>
        <v>music</v>
      </c>
      <c r="R2558" t="str">
        <f t="shared" si="277"/>
        <v>classical music</v>
      </c>
      <c r="S2558" s="12">
        <f t="shared" si="278"/>
        <v>41222.991400462961</v>
      </c>
      <c r="T2558" s="12">
        <f t="shared" si="279"/>
        <v>41267.991400462961</v>
      </c>
      <c r="U2558" s="14" t="str">
        <f t="shared" si="280"/>
        <v>Nov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75"/>
        <v>118.44444444444444</v>
      </c>
      <c r="P2559">
        <f t="shared" si="281"/>
        <v>25</v>
      </c>
      <c r="Q2559" t="str">
        <f t="shared" si="276"/>
        <v>music</v>
      </c>
      <c r="R2559" t="str">
        <f t="shared" si="277"/>
        <v>classical music</v>
      </c>
      <c r="S2559" s="12">
        <f t="shared" si="278"/>
        <v>41744.745208333334</v>
      </c>
      <c r="T2559" s="12">
        <f t="shared" si="279"/>
        <v>41774.745208333334</v>
      </c>
      <c r="U2559" s="14" t="str">
        <f t="shared" si="280"/>
        <v>Apr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75"/>
        <v>108.88</v>
      </c>
      <c r="P2560">
        <f t="shared" si="281"/>
        <v>69.444444444444443</v>
      </c>
      <c r="Q2560" t="str">
        <f t="shared" si="276"/>
        <v>music</v>
      </c>
      <c r="R2560" t="str">
        <f t="shared" si="277"/>
        <v>classical music</v>
      </c>
      <c r="S2560" s="12">
        <f t="shared" si="278"/>
        <v>42093.860023148154</v>
      </c>
      <c r="T2560" s="12">
        <f t="shared" si="279"/>
        <v>42125.582638888889</v>
      </c>
      <c r="U2560" s="14" t="str">
        <f t="shared" si="280"/>
        <v>Mar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75"/>
        <v>111.25</v>
      </c>
      <c r="P2561">
        <f t="shared" si="281"/>
        <v>32</v>
      </c>
      <c r="Q2561" t="str">
        <f t="shared" si="276"/>
        <v>music</v>
      </c>
      <c r="R2561" t="str">
        <f t="shared" si="277"/>
        <v>classical music</v>
      </c>
      <c r="S2561" s="12">
        <f t="shared" si="278"/>
        <v>40829.873657407406</v>
      </c>
      <c r="T2561" s="12">
        <f t="shared" si="279"/>
        <v>40862.817361111112</v>
      </c>
      <c r="U2561" s="14" t="str">
        <f t="shared" si="280"/>
        <v>Oct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75"/>
        <v>100.1</v>
      </c>
      <c r="P2562">
        <f t="shared" si="281"/>
        <v>142.85714285714286</v>
      </c>
      <c r="Q2562" t="str">
        <f t="shared" si="276"/>
        <v>music</v>
      </c>
      <c r="R2562" t="str">
        <f t="shared" si="277"/>
        <v>classical music</v>
      </c>
      <c r="S2562" s="12">
        <f t="shared" si="278"/>
        <v>42039.951087962967</v>
      </c>
      <c r="T2562" s="12">
        <f t="shared" si="279"/>
        <v>42069.951087962967</v>
      </c>
      <c r="U2562" s="14" t="str">
        <f t="shared" si="280"/>
        <v>Feb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82">E2563/D2563 * 100</f>
        <v>0</v>
      </c>
      <c r="P2563" t="e">
        <f t="shared" si="281"/>
        <v>#DIV/0!</v>
      </c>
      <c r="Q2563" t="str">
        <f t="shared" ref="Q2563:Q2626" si="283">LEFT(N2563,FIND("/",N2563) -1)</f>
        <v>food</v>
      </c>
      <c r="R2563" t="str">
        <f t="shared" ref="R2563:R2626" si="284">RIGHT(N2563,LEN(N2563)-FIND("/",N2563))</f>
        <v>food trucks</v>
      </c>
      <c r="S2563" s="12">
        <f t="shared" ref="S2563:U2626" si="285">(((J2563/60)/60)/24)+DATE(1970,1,1)</f>
        <v>42260.528807870374</v>
      </c>
      <c r="T2563" s="12">
        <f t="shared" ref="T2563:V2626" si="286">(((I2563/60)/60)/24)+DATE(1970,1,1)</f>
        <v>42290.528807870374</v>
      </c>
      <c r="U2563" s="14" t="str">
        <f t="shared" ref="U2563:U2626" si="287">TEXT(S2563, "mmm")</f>
        <v>Sep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82"/>
        <v>0.75</v>
      </c>
      <c r="P2564">
        <f t="shared" si="281"/>
        <v>3333.3333333333335</v>
      </c>
      <c r="Q2564" t="str">
        <f t="shared" si="283"/>
        <v>food</v>
      </c>
      <c r="R2564" t="str">
        <f t="shared" si="284"/>
        <v>food trucks</v>
      </c>
      <c r="S2564" s="12">
        <f t="shared" si="285"/>
        <v>42594.524756944447</v>
      </c>
      <c r="T2564" s="12">
        <f t="shared" si="286"/>
        <v>42654.524756944447</v>
      </c>
      <c r="U2564" s="14" t="str">
        <f t="shared" si="287"/>
        <v>Aug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82"/>
        <v>0</v>
      </c>
      <c r="P2565" t="e">
        <f t="shared" si="281"/>
        <v>#DIV/0!</v>
      </c>
      <c r="Q2565" t="str">
        <f t="shared" si="283"/>
        <v>food</v>
      </c>
      <c r="R2565" t="str">
        <f t="shared" si="284"/>
        <v>food trucks</v>
      </c>
      <c r="S2565" s="12">
        <f t="shared" si="285"/>
        <v>42155.139479166668</v>
      </c>
      <c r="T2565" s="12">
        <f t="shared" si="286"/>
        <v>42215.139479166668</v>
      </c>
      <c r="U2565" s="14" t="str">
        <f t="shared" si="287"/>
        <v>May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82"/>
        <v>0</v>
      </c>
      <c r="P2566" t="e">
        <f t="shared" si="281"/>
        <v>#DIV/0!</v>
      </c>
      <c r="Q2566" t="str">
        <f t="shared" si="283"/>
        <v>food</v>
      </c>
      <c r="R2566" t="str">
        <f t="shared" si="284"/>
        <v>food trucks</v>
      </c>
      <c r="S2566" s="12">
        <f t="shared" si="285"/>
        <v>41822.040497685186</v>
      </c>
      <c r="T2566" s="12">
        <f t="shared" si="286"/>
        <v>41852.040497685186</v>
      </c>
      <c r="U2566" s="14" t="str">
        <f t="shared" si="287"/>
        <v>Jul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82"/>
        <v>1</v>
      </c>
      <c r="P2567">
        <f t="shared" si="281"/>
        <v>10000</v>
      </c>
      <c r="Q2567" t="str">
        <f t="shared" si="283"/>
        <v>food</v>
      </c>
      <c r="R2567" t="str">
        <f t="shared" si="284"/>
        <v>food trucks</v>
      </c>
      <c r="S2567" s="12">
        <f t="shared" si="285"/>
        <v>42440.650335648148</v>
      </c>
      <c r="T2567" s="12">
        <f t="shared" si="286"/>
        <v>42499.868055555555</v>
      </c>
      <c r="U2567" s="14" t="str">
        <f t="shared" si="287"/>
        <v>Mar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82"/>
        <v>0</v>
      </c>
      <c r="P2568" t="e">
        <f t="shared" si="281"/>
        <v>#DIV/0!</v>
      </c>
      <c r="Q2568" t="str">
        <f t="shared" si="283"/>
        <v>food</v>
      </c>
      <c r="R2568" t="str">
        <f t="shared" si="284"/>
        <v>food trucks</v>
      </c>
      <c r="S2568" s="12">
        <f t="shared" si="285"/>
        <v>41842.980879629627</v>
      </c>
      <c r="T2568" s="12">
        <f t="shared" si="286"/>
        <v>41872.980879629627</v>
      </c>
      <c r="U2568" s="14" t="str">
        <f t="shared" si="287"/>
        <v>Jul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82"/>
        <v>0.26666666666666666</v>
      </c>
      <c r="P2569">
        <f t="shared" si="281"/>
        <v>22500</v>
      </c>
      <c r="Q2569" t="str">
        <f t="shared" si="283"/>
        <v>food</v>
      </c>
      <c r="R2569" t="str">
        <f t="shared" si="284"/>
        <v>food trucks</v>
      </c>
      <c r="S2569" s="12">
        <f t="shared" si="285"/>
        <v>42087.878912037035</v>
      </c>
      <c r="T2569" s="12">
        <f t="shared" si="286"/>
        <v>42117.878912037035</v>
      </c>
      <c r="U2569" s="14" t="str">
        <f t="shared" si="287"/>
        <v>Mar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82"/>
        <v>0.5</v>
      </c>
      <c r="P2570">
        <f t="shared" si="281"/>
        <v>10000</v>
      </c>
      <c r="Q2570" t="str">
        <f t="shared" si="283"/>
        <v>food</v>
      </c>
      <c r="R2570" t="str">
        <f t="shared" si="284"/>
        <v>food trucks</v>
      </c>
      <c r="S2570" s="12">
        <f t="shared" si="285"/>
        <v>42584.666597222225</v>
      </c>
      <c r="T2570" s="12">
        <f t="shared" si="286"/>
        <v>42614.666597222225</v>
      </c>
      <c r="U2570" s="14" t="str">
        <f t="shared" si="287"/>
        <v>Aug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82"/>
        <v>2.2307692307692308</v>
      </c>
      <c r="P2571">
        <f t="shared" si="281"/>
        <v>3250</v>
      </c>
      <c r="Q2571" t="str">
        <f t="shared" si="283"/>
        <v>food</v>
      </c>
      <c r="R2571" t="str">
        <f t="shared" si="284"/>
        <v>food trucks</v>
      </c>
      <c r="S2571" s="12">
        <f t="shared" si="285"/>
        <v>42234.105462962965</v>
      </c>
      <c r="T2571" s="12">
        <f t="shared" si="286"/>
        <v>42264.105462962965</v>
      </c>
      <c r="U2571" s="14" t="str">
        <f t="shared" si="287"/>
        <v>Aug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82"/>
        <v>0.84285714285714297</v>
      </c>
      <c r="P2572">
        <f t="shared" si="281"/>
        <v>3500</v>
      </c>
      <c r="Q2572" t="str">
        <f t="shared" si="283"/>
        <v>food</v>
      </c>
      <c r="R2572" t="str">
        <f t="shared" si="284"/>
        <v>food trucks</v>
      </c>
      <c r="S2572" s="12">
        <f t="shared" si="285"/>
        <v>42744.903182870374</v>
      </c>
      <c r="T2572" s="12">
        <f t="shared" si="286"/>
        <v>42774.903182870374</v>
      </c>
      <c r="U2572" s="14" t="str">
        <f t="shared" si="287"/>
        <v>Jan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82"/>
        <v>0.25</v>
      </c>
      <c r="P2573">
        <f t="shared" si="281"/>
        <v>25000</v>
      </c>
      <c r="Q2573" t="str">
        <f t="shared" si="283"/>
        <v>food</v>
      </c>
      <c r="R2573" t="str">
        <f t="shared" si="284"/>
        <v>food trucks</v>
      </c>
      <c r="S2573" s="12">
        <f t="shared" si="285"/>
        <v>42449.341678240744</v>
      </c>
      <c r="T2573" s="12">
        <f t="shared" si="286"/>
        <v>42509.341678240744</v>
      </c>
      <c r="U2573" s="14" t="str">
        <f t="shared" si="287"/>
        <v>Mar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82"/>
        <v>0</v>
      </c>
      <c r="P2574" t="e">
        <f t="shared" ref="P2574:P2637" si="288">D2574 / L2574</f>
        <v>#DIV/0!</v>
      </c>
      <c r="Q2574" t="str">
        <f t="shared" si="283"/>
        <v>food</v>
      </c>
      <c r="R2574" t="str">
        <f t="shared" si="284"/>
        <v>food trucks</v>
      </c>
      <c r="S2574" s="12">
        <f t="shared" si="285"/>
        <v>42077.119409722218</v>
      </c>
      <c r="T2574" s="12">
        <f t="shared" si="286"/>
        <v>42107.119409722218</v>
      </c>
      <c r="U2574" s="14" t="str">
        <f t="shared" si="287"/>
        <v>Mar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82"/>
        <v>0</v>
      </c>
      <c r="P2575" t="e">
        <f t="shared" si="288"/>
        <v>#DIV/0!</v>
      </c>
      <c r="Q2575" t="str">
        <f t="shared" si="283"/>
        <v>food</v>
      </c>
      <c r="R2575" t="str">
        <f t="shared" si="284"/>
        <v>food trucks</v>
      </c>
      <c r="S2575" s="12">
        <f t="shared" si="285"/>
        <v>41829.592002314814</v>
      </c>
      <c r="T2575" s="12">
        <f t="shared" si="286"/>
        <v>41874.592002314814</v>
      </c>
      <c r="U2575" s="14" t="str">
        <f t="shared" si="287"/>
        <v>Jul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82"/>
        <v>0</v>
      </c>
      <c r="P2576" t="e">
        <f t="shared" si="288"/>
        <v>#DIV/0!</v>
      </c>
      <c r="Q2576" t="str">
        <f t="shared" si="283"/>
        <v>food</v>
      </c>
      <c r="R2576" t="str">
        <f t="shared" si="284"/>
        <v>food trucks</v>
      </c>
      <c r="S2576" s="12">
        <f t="shared" si="285"/>
        <v>42487.825752314813</v>
      </c>
      <c r="T2576" s="12">
        <f t="shared" si="286"/>
        <v>42508.825752314813</v>
      </c>
      <c r="U2576" s="14" t="str">
        <f t="shared" si="287"/>
        <v>Apr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82"/>
        <v>0</v>
      </c>
      <c r="P2577" t="e">
        <f t="shared" si="288"/>
        <v>#DIV/0!</v>
      </c>
      <c r="Q2577" t="str">
        <f t="shared" si="283"/>
        <v>food</v>
      </c>
      <c r="R2577" t="str">
        <f t="shared" si="284"/>
        <v>food trucks</v>
      </c>
      <c r="S2577" s="12">
        <f t="shared" si="285"/>
        <v>41986.108726851846</v>
      </c>
      <c r="T2577" s="12">
        <f t="shared" si="286"/>
        <v>42016.108726851846</v>
      </c>
      <c r="U2577" s="14" t="str">
        <f t="shared" si="287"/>
        <v>Dec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82"/>
        <v>0</v>
      </c>
      <c r="P2578" t="e">
        <f t="shared" si="288"/>
        <v>#DIV/0!</v>
      </c>
      <c r="Q2578" t="str">
        <f t="shared" si="283"/>
        <v>food</v>
      </c>
      <c r="R2578" t="str">
        <f t="shared" si="284"/>
        <v>food trucks</v>
      </c>
      <c r="S2578" s="12">
        <f t="shared" si="285"/>
        <v>42060.00980324074</v>
      </c>
      <c r="T2578" s="12">
        <f t="shared" si="286"/>
        <v>42104.968136574069</v>
      </c>
      <c r="U2578" s="14" t="str">
        <f t="shared" si="287"/>
        <v>Feb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82"/>
        <v>0</v>
      </c>
      <c r="P2579" t="e">
        <f t="shared" si="288"/>
        <v>#DIV/0!</v>
      </c>
      <c r="Q2579" t="str">
        <f t="shared" si="283"/>
        <v>food</v>
      </c>
      <c r="R2579" t="str">
        <f t="shared" si="284"/>
        <v>food trucks</v>
      </c>
      <c r="S2579" s="12">
        <f t="shared" si="285"/>
        <v>41830.820567129631</v>
      </c>
      <c r="T2579" s="12">
        <f t="shared" si="286"/>
        <v>41855.820567129631</v>
      </c>
      <c r="U2579" s="14" t="str">
        <f t="shared" si="287"/>
        <v>Jul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82"/>
        <v>0</v>
      </c>
      <c r="P2580" t="e">
        <f t="shared" si="288"/>
        <v>#DIV/0!</v>
      </c>
      <c r="Q2580" t="str">
        <f t="shared" si="283"/>
        <v>food</v>
      </c>
      <c r="R2580" t="str">
        <f t="shared" si="284"/>
        <v>food trucks</v>
      </c>
      <c r="S2580" s="12">
        <f t="shared" si="285"/>
        <v>42238.022905092599</v>
      </c>
      <c r="T2580" s="12">
        <f t="shared" si="286"/>
        <v>42286.708333333328</v>
      </c>
      <c r="U2580" s="14" t="str">
        <f t="shared" si="287"/>
        <v>Aug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82"/>
        <v>0.13849999999999998</v>
      </c>
      <c r="P2581">
        <f t="shared" si="288"/>
        <v>16666.666666666668</v>
      </c>
      <c r="Q2581" t="str">
        <f t="shared" si="283"/>
        <v>food</v>
      </c>
      <c r="R2581" t="str">
        <f t="shared" si="284"/>
        <v>food trucks</v>
      </c>
      <c r="S2581" s="12">
        <f t="shared" si="285"/>
        <v>41837.829895833333</v>
      </c>
      <c r="T2581" s="12">
        <f t="shared" si="286"/>
        <v>41897.829895833333</v>
      </c>
      <c r="U2581" s="14" t="str">
        <f t="shared" si="287"/>
        <v>Jul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82"/>
        <v>0.6</v>
      </c>
      <c r="P2582">
        <f t="shared" si="288"/>
        <v>4250</v>
      </c>
      <c r="Q2582" t="str">
        <f t="shared" si="283"/>
        <v>food</v>
      </c>
      <c r="R2582" t="str">
        <f t="shared" si="284"/>
        <v>food trucks</v>
      </c>
      <c r="S2582" s="12">
        <f t="shared" si="285"/>
        <v>42110.326423611114</v>
      </c>
      <c r="T2582" s="12">
        <f t="shared" si="286"/>
        <v>42140.125</v>
      </c>
      <c r="U2582" s="14" t="str">
        <f t="shared" si="287"/>
        <v>Apr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82"/>
        <v>10.6</v>
      </c>
      <c r="P2583">
        <f t="shared" si="288"/>
        <v>454.54545454545456</v>
      </c>
      <c r="Q2583" t="str">
        <f t="shared" si="283"/>
        <v>food</v>
      </c>
      <c r="R2583" t="str">
        <f t="shared" si="284"/>
        <v>food trucks</v>
      </c>
      <c r="S2583" s="12">
        <f t="shared" si="285"/>
        <v>42294.628449074073</v>
      </c>
      <c r="T2583" s="12">
        <f t="shared" si="286"/>
        <v>42324.670115740737</v>
      </c>
      <c r="U2583" s="14" t="str">
        <f t="shared" si="287"/>
        <v>Oct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82"/>
        <v>1.1111111111111111E-3</v>
      </c>
      <c r="P2584">
        <f t="shared" si="288"/>
        <v>90000</v>
      </c>
      <c r="Q2584" t="str">
        <f t="shared" si="283"/>
        <v>food</v>
      </c>
      <c r="R2584" t="str">
        <f t="shared" si="284"/>
        <v>food trucks</v>
      </c>
      <c r="S2584" s="12">
        <f t="shared" si="285"/>
        <v>42642.988819444443</v>
      </c>
      <c r="T2584" s="12">
        <f t="shared" si="286"/>
        <v>42672.988819444443</v>
      </c>
      <c r="U2584" s="14" t="str">
        <f t="shared" si="287"/>
        <v>Sep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82"/>
        <v>0.5</v>
      </c>
      <c r="P2585">
        <f t="shared" si="288"/>
        <v>200</v>
      </c>
      <c r="Q2585" t="str">
        <f t="shared" si="283"/>
        <v>food</v>
      </c>
      <c r="R2585" t="str">
        <f t="shared" si="284"/>
        <v>food trucks</v>
      </c>
      <c r="S2585" s="12">
        <f t="shared" si="285"/>
        <v>42019.76944444445</v>
      </c>
      <c r="T2585" s="12">
        <f t="shared" si="286"/>
        <v>42079.727777777778</v>
      </c>
      <c r="U2585" s="14" t="str">
        <f t="shared" si="287"/>
        <v>Jan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82"/>
        <v>0</v>
      </c>
      <c r="P2586" t="e">
        <f t="shared" si="288"/>
        <v>#DIV/0!</v>
      </c>
      <c r="Q2586" t="str">
        <f t="shared" si="283"/>
        <v>food</v>
      </c>
      <c r="R2586" t="str">
        <f t="shared" si="284"/>
        <v>food trucks</v>
      </c>
      <c r="S2586" s="12">
        <f t="shared" si="285"/>
        <v>42140.173252314817</v>
      </c>
      <c r="T2586" s="12">
        <f t="shared" si="286"/>
        <v>42170.173252314817</v>
      </c>
      <c r="U2586" s="14" t="str">
        <f t="shared" si="287"/>
        <v>May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82"/>
        <v>0.16666666666666669</v>
      </c>
      <c r="P2587">
        <f t="shared" si="288"/>
        <v>30000</v>
      </c>
      <c r="Q2587" t="str">
        <f t="shared" si="283"/>
        <v>food</v>
      </c>
      <c r="R2587" t="str">
        <f t="shared" si="284"/>
        <v>food trucks</v>
      </c>
      <c r="S2587" s="12">
        <f t="shared" si="285"/>
        <v>41795.963333333333</v>
      </c>
      <c r="T2587" s="12">
        <f t="shared" si="286"/>
        <v>41825.963333333333</v>
      </c>
      <c r="U2587" s="14" t="str">
        <f t="shared" si="287"/>
        <v>Jun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82"/>
        <v>0.16666666666666669</v>
      </c>
      <c r="P2588">
        <f t="shared" si="288"/>
        <v>3000</v>
      </c>
      <c r="Q2588" t="str">
        <f t="shared" si="283"/>
        <v>food</v>
      </c>
      <c r="R2588" t="str">
        <f t="shared" si="284"/>
        <v>food trucks</v>
      </c>
      <c r="S2588" s="12">
        <f t="shared" si="285"/>
        <v>42333.330277777779</v>
      </c>
      <c r="T2588" s="12">
        <f t="shared" si="286"/>
        <v>42363.330277777779</v>
      </c>
      <c r="U2588" s="14" t="str">
        <f t="shared" si="287"/>
        <v>Nov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82"/>
        <v>2.4340000000000002</v>
      </c>
      <c r="P2589">
        <f t="shared" si="288"/>
        <v>8333.3333333333339</v>
      </c>
      <c r="Q2589" t="str">
        <f t="shared" si="283"/>
        <v>food</v>
      </c>
      <c r="R2589" t="str">
        <f t="shared" si="284"/>
        <v>food trucks</v>
      </c>
      <c r="S2589" s="12">
        <f t="shared" si="285"/>
        <v>42338.675381944442</v>
      </c>
      <c r="T2589" s="12">
        <f t="shared" si="286"/>
        <v>42368.675381944442</v>
      </c>
      <c r="U2589" s="14" t="str">
        <f t="shared" si="287"/>
        <v>Nov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82"/>
        <v>3.8833333333333329</v>
      </c>
      <c r="P2590">
        <f t="shared" si="288"/>
        <v>750</v>
      </c>
      <c r="Q2590" t="str">
        <f t="shared" si="283"/>
        <v>food</v>
      </c>
      <c r="R2590" t="str">
        <f t="shared" si="284"/>
        <v>food trucks</v>
      </c>
      <c r="S2590" s="12">
        <f t="shared" si="285"/>
        <v>42042.676226851851</v>
      </c>
      <c r="T2590" s="12">
        <f t="shared" si="286"/>
        <v>42094.551388888889</v>
      </c>
      <c r="U2590" s="14" t="str">
        <f t="shared" si="287"/>
        <v>Feb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82"/>
        <v>0.01</v>
      </c>
      <c r="P2591">
        <f t="shared" si="288"/>
        <v>50000</v>
      </c>
      <c r="Q2591" t="str">
        <f t="shared" si="283"/>
        <v>food</v>
      </c>
      <c r="R2591" t="str">
        <f t="shared" si="284"/>
        <v>food trucks</v>
      </c>
      <c r="S2591" s="12">
        <f t="shared" si="285"/>
        <v>42422.536192129628</v>
      </c>
      <c r="T2591" s="12">
        <f t="shared" si="286"/>
        <v>42452.494525462964</v>
      </c>
      <c r="U2591" s="14" t="str">
        <f t="shared" si="287"/>
        <v>Feb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82"/>
        <v>0</v>
      </c>
      <c r="P2592" t="e">
        <f t="shared" si="288"/>
        <v>#DIV/0!</v>
      </c>
      <c r="Q2592" t="str">
        <f t="shared" si="283"/>
        <v>food</v>
      </c>
      <c r="R2592" t="str">
        <f t="shared" si="284"/>
        <v>food trucks</v>
      </c>
      <c r="S2592" s="12">
        <f t="shared" si="285"/>
        <v>42388.589085648149</v>
      </c>
      <c r="T2592" s="12">
        <f t="shared" si="286"/>
        <v>42395.589085648149</v>
      </c>
      <c r="U2592" s="14" t="str">
        <f t="shared" si="287"/>
        <v>Jan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82"/>
        <v>1.7333333333333332</v>
      </c>
      <c r="P2593">
        <f t="shared" si="288"/>
        <v>750</v>
      </c>
      <c r="Q2593" t="str">
        <f t="shared" si="283"/>
        <v>food</v>
      </c>
      <c r="R2593" t="str">
        <f t="shared" si="284"/>
        <v>food trucks</v>
      </c>
      <c r="S2593" s="12">
        <f t="shared" si="285"/>
        <v>42382.906527777777</v>
      </c>
      <c r="T2593" s="12">
        <f t="shared" si="286"/>
        <v>42442.864861111113</v>
      </c>
      <c r="U2593" s="14" t="str">
        <f t="shared" si="287"/>
        <v>Jan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82"/>
        <v>0.16666666666666669</v>
      </c>
      <c r="P2594">
        <f t="shared" si="288"/>
        <v>30000</v>
      </c>
      <c r="Q2594" t="str">
        <f t="shared" si="283"/>
        <v>food</v>
      </c>
      <c r="R2594" t="str">
        <f t="shared" si="284"/>
        <v>food trucks</v>
      </c>
      <c r="S2594" s="12">
        <f t="shared" si="285"/>
        <v>41887.801168981481</v>
      </c>
      <c r="T2594" s="12">
        <f t="shared" si="286"/>
        <v>41917.801168981481</v>
      </c>
      <c r="U2594" s="14" t="str">
        <f t="shared" si="287"/>
        <v>Sep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82"/>
        <v>0</v>
      </c>
      <c r="P2595" t="e">
        <f t="shared" si="288"/>
        <v>#DIV/0!</v>
      </c>
      <c r="Q2595" t="str">
        <f t="shared" si="283"/>
        <v>food</v>
      </c>
      <c r="R2595" t="str">
        <f t="shared" si="284"/>
        <v>food trucks</v>
      </c>
      <c r="S2595" s="12">
        <f t="shared" si="285"/>
        <v>42089.84520833334</v>
      </c>
      <c r="T2595" s="12">
        <f t="shared" si="286"/>
        <v>42119.84520833334</v>
      </c>
      <c r="U2595" s="14" t="str">
        <f t="shared" si="287"/>
        <v>Mar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82"/>
        <v>1.25E-3</v>
      </c>
      <c r="P2596">
        <f t="shared" si="288"/>
        <v>80000</v>
      </c>
      <c r="Q2596" t="str">
        <f t="shared" si="283"/>
        <v>food</v>
      </c>
      <c r="R2596" t="str">
        <f t="shared" si="284"/>
        <v>food trucks</v>
      </c>
      <c r="S2596" s="12">
        <f t="shared" si="285"/>
        <v>41828.967916666668</v>
      </c>
      <c r="T2596" s="12">
        <f t="shared" si="286"/>
        <v>41858.967916666668</v>
      </c>
      <c r="U2596" s="14" t="str">
        <f t="shared" si="287"/>
        <v>Jul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82"/>
        <v>12.166666666666668</v>
      </c>
      <c r="P2597">
        <f t="shared" si="288"/>
        <v>789.47368421052636</v>
      </c>
      <c r="Q2597" t="str">
        <f t="shared" si="283"/>
        <v>food</v>
      </c>
      <c r="R2597" t="str">
        <f t="shared" si="284"/>
        <v>food trucks</v>
      </c>
      <c r="S2597" s="12">
        <f t="shared" si="285"/>
        <v>42760.244212962964</v>
      </c>
      <c r="T2597" s="12">
        <f t="shared" si="286"/>
        <v>42790.244212962964</v>
      </c>
      <c r="U2597" s="14" t="str">
        <f t="shared" si="287"/>
        <v>Jan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82"/>
        <v>23.588571428571427</v>
      </c>
      <c r="P2598">
        <f t="shared" si="288"/>
        <v>1296.2962962962963</v>
      </c>
      <c r="Q2598" t="str">
        <f t="shared" si="283"/>
        <v>food</v>
      </c>
      <c r="R2598" t="str">
        <f t="shared" si="284"/>
        <v>food trucks</v>
      </c>
      <c r="S2598" s="12">
        <f t="shared" si="285"/>
        <v>41828.664456018516</v>
      </c>
      <c r="T2598" s="12">
        <f t="shared" si="286"/>
        <v>41858.664456018516</v>
      </c>
      <c r="U2598" s="14" t="str">
        <f t="shared" si="287"/>
        <v>Jul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82"/>
        <v>5.6666666666666661</v>
      </c>
      <c r="P2599">
        <f t="shared" si="288"/>
        <v>214.28571428571428</v>
      </c>
      <c r="Q2599" t="str">
        <f t="shared" si="283"/>
        <v>food</v>
      </c>
      <c r="R2599" t="str">
        <f t="shared" si="284"/>
        <v>food trucks</v>
      </c>
      <c r="S2599" s="12">
        <f t="shared" si="285"/>
        <v>42510.341631944444</v>
      </c>
      <c r="T2599" s="12">
        <f t="shared" si="286"/>
        <v>42540.341631944444</v>
      </c>
      <c r="U2599" s="14" t="str">
        <f t="shared" si="287"/>
        <v>May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82"/>
        <v>39</v>
      </c>
      <c r="P2600">
        <f t="shared" si="288"/>
        <v>214.28571428571428</v>
      </c>
      <c r="Q2600" t="str">
        <f t="shared" si="283"/>
        <v>food</v>
      </c>
      <c r="R2600" t="str">
        <f t="shared" si="284"/>
        <v>food trucks</v>
      </c>
      <c r="S2600" s="12">
        <f t="shared" si="285"/>
        <v>42240.840289351851</v>
      </c>
      <c r="T2600" s="12">
        <f t="shared" si="286"/>
        <v>42270.840289351851</v>
      </c>
      <c r="U2600" s="14" t="str">
        <f t="shared" si="287"/>
        <v>Aug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82"/>
        <v>0.99546510341776351</v>
      </c>
      <c r="P2601">
        <f t="shared" si="288"/>
        <v>1808.2</v>
      </c>
      <c r="Q2601" t="str">
        <f t="shared" si="283"/>
        <v>food</v>
      </c>
      <c r="R2601" t="str">
        <f t="shared" si="284"/>
        <v>food trucks</v>
      </c>
      <c r="S2601" s="12">
        <f t="shared" si="285"/>
        <v>41809.754016203704</v>
      </c>
      <c r="T2601" s="12">
        <f t="shared" si="286"/>
        <v>41854.754016203704</v>
      </c>
      <c r="U2601" s="14" t="str">
        <f t="shared" si="287"/>
        <v>Jun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82"/>
        <v>6.9320000000000004</v>
      </c>
      <c r="P2602">
        <f t="shared" si="288"/>
        <v>1666.6666666666667</v>
      </c>
      <c r="Q2602" t="str">
        <f t="shared" si="283"/>
        <v>food</v>
      </c>
      <c r="R2602" t="str">
        <f t="shared" si="284"/>
        <v>food trucks</v>
      </c>
      <c r="S2602" s="12">
        <f t="shared" si="285"/>
        <v>42394.900462962964</v>
      </c>
      <c r="T2602" s="12">
        <f t="shared" si="286"/>
        <v>42454.858796296292</v>
      </c>
      <c r="U2602" s="14" t="str">
        <f t="shared" si="287"/>
        <v>Jan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82"/>
        <v>661.4</v>
      </c>
      <c r="P2603">
        <f t="shared" si="288"/>
        <v>3.3112582781456954</v>
      </c>
      <c r="Q2603" t="str">
        <f t="shared" si="283"/>
        <v>technology</v>
      </c>
      <c r="R2603" t="str">
        <f t="shared" si="284"/>
        <v>space exploration</v>
      </c>
      <c r="S2603" s="12">
        <f t="shared" si="285"/>
        <v>41150.902187499996</v>
      </c>
      <c r="T2603" s="12">
        <f t="shared" si="286"/>
        <v>41165.165972222225</v>
      </c>
      <c r="U2603" s="14" t="str">
        <f t="shared" si="287"/>
        <v>Aug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82"/>
        <v>326.0916666666667</v>
      </c>
      <c r="P2604">
        <f t="shared" si="288"/>
        <v>24.539877300613497</v>
      </c>
      <c r="Q2604" t="str">
        <f t="shared" si="283"/>
        <v>technology</v>
      </c>
      <c r="R2604" t="str">
        <f t="shared" si="284"/>
        <v>space exploration</v>
      </c>
      <c r="S2604" s="12">
        <f t="shared" si="285"/>
        <v>41915.747314814813</v>
      </c>
      <c r="T2604" s="12">
        <f t="shared" si="286"/>
        <v>41955.888888888891</v>
      </c>
      <c r="U2604" s="14" t="str">
        <f t="shared" si="287"/>
        <v>Oct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82"/>
        <v>101.48571428571429</v>
      </c>
      <c r="P2605">
        <f t="shared" si="288"/>
        <v>35</v>
      </c>
      <c r="Q2605" t="str">
        <f t="shared" si="283"/>
        <v>technology</v>
      </c>
      <c r="R2605" t="str">
        <f t="shared" si="284"/>
        <v>space exploration</v>
      </c>
      <c r="S2605" s="12">
        <f t="shared" si="285"/>
        <v>41617.912662037037</v>
      </c>
      <c r="T2605" s="12">
        <f t="shared" si="286"/>
        <v>41631.912662037037</v>
      </c>
      <c r="U2605" s="14" t="str">
        <f t="shared" si="287"/>
        <v>Dec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82"/>
        <v>104.21799999999999</v>
      </c>
      <c r="P2606">
        <f t="shared" si="288"/>
        <v>62.305295950155767</v>
      </c>
      <c r="Q2606" t="str">
        <f t="shared" si="283"/>
        <v>technology</v>
      </c>
      <c r="R2606" t="str">
        <f t="shared" si="284"/>
        <v>space exploration</v>
      </c>
      <c r="S2606" s="12">
        <f t="shared" si="285"/>
        <v>40998.051192129627</v>
      </c>
      <c r="T2606" s="12">
        <f t="shared" si="286"/>
        <v>41028.051192129627</v>
      </c>
      <c r="U2606" s="14" t="str">
        <f t="shared" si="287"/>
        <v>Mar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82"/>
        <v>107.42157000000002</v>
      </c>
      <c r="P2607">
        <f t="shared" si="288"/>
        <v>56.753688989784337</v>
      </c>
      <c r="Q2607" t="str">
        <f t="shared" si="283"/>
        <v>technology</v>
      </c>
      <c r="R2607" t="str">
        <f t="shared" si="284"/>
        <v>space exploration</v>
      </c>
      <c r="S2607" s="12">
        <f t="shared" si="285"/>
        <v>42508.541550925926</v>
      </c>
      <c r="T2607" s="12">
        <f t="shared" si="286"/>
        <v>42538.541550925926</v>
      </c>
      <c r="U2607" s="14" t="str">
        <f t="shared" si="287"/>
        <v>May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82"/>
        <v>110.05454545454545</v>
      </c>
      <c r="P2608">
        <f t="shared" si="288"/>
        <v>28.571428571428573</v>
      </c>
      <c r="Q2608" t="str">
        <f t="shared" si="283"/>
        <v>technology</v>
      </c>
      <c r="R2608" t="str">
        <f t="shared" si="284"/>
        <v>space exploration</v>
      </c>
      <c r="S2608" s="12">
        <f t="shared" si="285"/>
        <v>41726.712754629632</v>
      </c>
      <c r="T2608" s="12">
        <f t="shared" si="286"/>
        <v>41758.712754629632</v>
      </c>
      <c r="U2608" s="14" t="str">
        <f t="shared" si="287"/>
        <v>Mar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82"/>
        <v>407.7</v>
      </c>
      <c r="P2609">
        <f t="shared" si="288"/>
        <v>20.100502512562816</v>
      </c>
      <c r="Q2609" t="str">
        <f t="shared" si="283"/>
        <v>technology</v>
      </c>
      <c r="R2609" t="str">
        <f t="shared" si="284"/>
        <v>space exploration</v>
      </c>
      <c r="S2609" s="12">
        <f t="shared" si="285"/>
        <v>42184.874675925923</v>
      </c>
      <c r="T2609" s="12">
        <f t="shared" si="286"/>
        <v>42228.083333333328</v>
      </c>
      <c r="U2609" s="14" t="str">
        <f t="shared" si="287"/>
        <v>Jun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82"/>
        <v>223.92500000000001</v>
      </c>
      <c r="P2610">
        <f t="shared" si="288"/>
        <v>26.315789473684209</v>
      </c>
      <c r="Q2610" t="str">
        <f t="shared" si="283"/>
        <v>technology</v>
      </c>
      <c r="R2610" t="str">
        <f t="shared" si="284"/>
        <v>space exploration</v>
      </c>
      <c r="S2610" s="12">
        <f t="shared" si="285"/>
        <v>42767.801712962959</v>
      </c>
      <c r="T2610" s="12">
        <f t="shared" si="286"/>
        <v>42809</v>
      </c>
      <c r="U2610" s="14" t="str">
        <f t="shared" si="287"/>
        <v>Feb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82"/>
        <v>303.80111428571428</v>
      </c>
      <c r="P2611">
        <f t="shared" si="288"/>
        <v>51.77514792899408</v>
      </c>
      <c r="Q2611" t="str">
        <f t="shared" si="283"/>
        <v>technology</v>
      </c>
      <c r="R2611" t="str">
        <f t="shared" si="284"/>
        <v>space exploration</v>
      </c>
      <c r="S2611" s="12">
        <f t="shared" si="285"/>
        <v>41075.237858796296</v>
      </c>
      <c r="T2611" s="12">
        <f t="shared" si="286"/>
        <v>41105.237858796296</v>
      </c>
      <c r="U2611" s="14" t="str">
        <f t="shared" si="287"/>
        <v>Jun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82"/>
        <v>141.3251043268175</v>
      </c>
      <c r="P2612">
        <f t="shared" si="288"/>
        <v>39.454072790294624</v>
      </c>
      <c r="Q2612" t="str">
        <f t="shared" si="283"/>
        <v>technology</v>
      </c>
      <c r="R2612" t="str">
        <f t="shared" si="284"/>
        <v>space exploration</v>
      </c>
      <c r="S2612" s="12">
        <f t="shared" si="285"/>
        <v>42564.881076388891</v>
      </c>
      <c r="T2612" s="12">
        <f t="shared" si="286"/>
        <v>42604.290972222225</v>
      </c>
      <c r="U2612" s="14" t="str">
        <f t="shared" si="287"/>
        <v>Jul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82"/>
        <v>2790.6363636363635</v>
      </c>
      <c r="P2613">
        <f t="shared" si="288"/>
        <v>3.0030030030030028</v>
      </c>
      <c r="Q2613" t="str">
        <f t="shared" si="283"/>
        <v>technology</v>
      </c>
      <c r="R2613" t="str">
        <f t="shared" si="284"/>
        <v>space exploration</v>
      </c>
      <c r="S2613" s="12">
        <f t="shared" si="285"/>
        <v>42704.335810185185</v>
      </c>
      <c r="T2613" s="12">
        <f t="shared" si="286"/>
        <v>42737.957638888889</v>
      </c>
      <c r="U2613" s="14" t="str">
        <f t="shared" si="287"/>
        <v>Nov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82"/>
        <v>171.76130000000001</v>
      </c>
      <c r="P2614">
        <f t="shared" si="288"/>
        <v>34.013605442176868</v>
      </c>
      <c r="Q2614" t="str">
        <f t="shared" si="283"/>
        <v>technology</v>
      </c>
      <c r="R2614" t="str">
        <f t="shared" si="284"/>
        <v>space exploration</v>
      </c>
      <c r="S2614" s="12">
        <f t="shared" si="285"/>
        <v>41982.143171296295</v>
      </c>
      <c r="T2614" s="12">
        <f t="shared" si="286"/>
        <v>42013.143171296295</v>
      </c>
      <c r="U2614" s="14" t="str">
        <f t="shared" si="287"/>
        <v>Dec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82"/>
        <v>101.01333333333334</v>
      </c>
      <c r="P2615">
        <f t="shared" si="288"/>
        <v>267.85714285714283</v>
      </c>
      <c r="Q2615" t="str">
        <f t="shared" si="283"/>
        <v>technology</v>
      </c>
      <c r="R2615" t="str">
        <f t="shared" si="284"/>
        <v>space exploration</v>
      </c>
      <c r="S2615" s="12">
        <f t="shared" si="285"/>
        <v>41143.81821759259</v>
      </c>
      <c r="T2615" s="12">
        <f t="shared" si="286"/>
        <v>41173.81821759259</v>
      </c>
      <c r="U2615" s="14" t="str">
        <f t="shared" si="287"/>
        <v>Aug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82"/>
        <v>102</v>
      </c>
      <c r="P2616">
        <f t="shared" si="288"/>
        <v>105</v>
      </c>
      <c r="Q2616" t="str">
        <f t="shared" si="283"/>
        <v>technology</v>
      </c>
      <c r="R2616" t="str">
        <f t="shared" si="284"/>
        <v>space exploration</v>
      </c>
      <c r="S2616" s="12">
        <f t="shared" si="285"/>
        <v>41730.708472222221</v>
      </c>
      <c r="T2616" s="12">
        <f t="shared" si="286"/>
        <v>41759.208333333336</v>
      </c>
      <c r="U2616" s="14" t="str">
        <f t="shared" si="287"/>
        <v>Apr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82"/>
        <v>169.76511744127936</v>
      </c>
      <c r="P2617">
        <f t="shared" si="288"/>
        <v>27.791666666666668</v>
      </c>
      <c r="Q2617" t="str">
        <f t="shared" si="283"/>
        <v>technology</v>
      </c>
      <c r="R2617" t="str">
        <f t="shared" si="284"/>
        <v>space exploration</v>
      </c>
      <c r="S2617" s="12">
        <f t="shared" si="285"/>
        <v>42453.49726851852</v>
      </c>
      <c r="T2617" s="12">
        <f t="shared" si="286"/>
        <v>42490.5</v>
      </c>
      <c r="U2617" s="14" t="str">
        <f t="shared" si="287"/>
        <v>Mar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82"/>
        <v>114.53400000000001</v>
      </c>
      <c r="P2618">
        <f t="shared" si="288"/>
        <v>105.04201680672269</v>
      </c>
      <c r="Q2618" t="str">
        <f t="shared" si="283"/>
        <v>technology</v>
      </c>
      <c r="R2618" t="str">
        <f t="shared" si="284"/>
        <v>space exploration</v>
      </c>
      <c r="S2618" s="12">
        <f t="shared" si="285"/>
        <v>42211.99454861111</v>
      </c>
      <c r="T2618" s="12">
        <f t="shared" si="286"/>
        <v>42241.99454861111</v>
      </c>
      <c r="U2618" s="14" t="str">
        <f t="shared" si="287"/>
        <v>Jul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82"/>
        <v>877.6</v>
      </c>
      <c r="P2619">
        <f t="shared" si="288"/>
        <v>3.1446540880503147</v>
      </c>
      <c r="Q2619" t="str">
        <f t="shared" si="283"/>
        <v>technology</v>
      </c>
      <c r="R2619" t="str">
        <f t="shared" si="284"/>
        <v>space exploration</v>
      </c>
      <c r="S2619" s="12">
        <f t="shared" si="285"/>
        <v>41902.874432870369</v>
      </c>
      <c r="T2619" s="12">
        <f t="shared" si="286"/>
        <v>41932.874432870369</v>
      </c>
      <c r="U2619" s="14" t="str">
        <f t="shared" si="287"/>
        <v>Sep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82"/>
        <v>105.38666666666667</v>
      </c>
      <c r="P2620">
        <f t="shared" si="288"/>
        <v>194.80519480519482</v>
      </c>
      <c r="Q2620" t="str">
        <f t="shared" si="283"/>
        <v>technology</v>
      </c>
      <c r="R2620" t="str">
        <f t="shared" si="284"/>
        <v>space exploration</v>
      </c>
      <c r="S2620" s="12">
        <f t="shared" si="285"/>
        <v>42279.792372685188</v>
      </c>
      <c r="T2620" s="12">
        <f t="shared" si="286"/>
        <v>42339.834039351852</v>
      </c>
      <c r="U2620" s="14" t="str">
        <f t="shared" si="287"/>
        <v>Oct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82"/>
        <v>188.39999999999998</v>
      </c>
      <c r="P2621">
        <f t="shared" si="288"/>
        <v>18.867924528301888</v>
      </c>
      <c r="Q2621" t="str">
        <f t="shared" si="283"/>
        <v>technology</v>
      </c>
      <c r="R2621" t="str">
        <f t="shared" si="284"/>
        <v>space exploration</v>
      </c>
      <c r="S2621" s="12">
        <f t="shared" si="285"/>
        <v>42273.884305555555</v>
      </c>
      <c r="T2621" s="12">
        <f t="shared" si="286"/>
        <v>42300.458333333328</v>
      </c>
      <c r="U2621" s="14" t="str">
        <f t="shared" si="287"/>
        <v>Sep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82"/>
        <v>143.65230769230772</v>
      </c>
      <c r="P2622">
        <f t="shared" si="288"/>
        <v>51.958433253397281</v>
      </c>
      <c r="Q2622" t="str">
        <f t="shared" si="283"/>
        <v>technology</v>
      </c>
      <c r="R2622" t="str">
        <f t="shared" si="284"/>
        <v>space exploration</v>
      </c>
      <c r="S2622" s="12">
        <f t="shared" si="285"/>
        <v>42251.16715277778</v>
      </c>
      <c r="T2622" s="12">
        <f t="shared" si="286"/>
        <v>42288.041666666672</v>
      </c>
      <c r="U2622" s="14" t="str">
        <f t="shared" si="287"/>
        <v>Sep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82"/>
        <v>145.88</v>
      </c>
      <c r="P2623">
        <f t="shared" si="288"/>
        <v>32.258064516129032</v>
      </c>
      <c r="Q2623" t="str">
        <f t="shared" si="283"/>
        <v>technology</v>
      </c>
      <c r="R2623" t="str">
        <f t="shared" si="284"/>
        <v>space exploration</v>
      </c>
      <c r="S2623" s="12">
        <f t="shared" si="285"/>
        <v>42115.74754629629</v>
      </c>
      <c r="T2623" s="12">
        <f t="shared" si="286"/>
        <v>42145.74754629629</v>
      </c>
      <c r="U2623" s="14" t="str">
        <f t="shared" si="287"/>
        <v>Apr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82"/>
        <v>131.184</v>
      </c>
      <c r="P2624">
        <f t="shared" si="288"/>
        <v>20.27027027027027</v>
      </c>
      <c r="Q2624" t="str">
        <f t="shared" si="283"/>
        <v>technology</v>
      </c>
      <c r="R2624" t="str">
        <f t="shared" si="284"/>
        <v>space exploration</v>
      </c>
      <c r="S2624" s="12">
        <f t="shared" si="285"/>
        <v>42689.74324074074</v>
      </c>
      <c r="T2624" s="12">
        <f t="shared" si="286"/>
        <v>42734.74324074074</v>
      </c>
      <c r="U2624" s="14" t="str">
        <f t="shared" si="287"/>
        <v>Nov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82"/>
        <v>113.99999999999999</v>
      </c>
      <c r="P2625">
        <f t="shared" si="288"/>
        <v>32.258064516129032</v>
      </c>
      <c r="Q2625" t="str">
        <f t="shared" si="283"/>
        <v>technology</v>
      </c>
      <c r="R2625" t="str">
        <f t="shared" si="284"/>
        <v>space exploration</v>
      </c>
      <c r="S2625" s="12">
        <f t="shared" si="285"/>
        <v>42692.256550925929</v>
      </c>
      <c r="T2625" s="12">
        <f t="shared" si="286"/>
        <v>42706.256550925929</v>
      </c>
      <c r="U2625" s="14" t="str">
        <f t="shared" si="287"/>
        <v>Nov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82"/>
        <v>1379.4206249999997</v>
      </c>
      <c r="P2626">
        <f t="shared" si="288"/>
        <v>2.306805074971165</v>
      </c>
      <c r="Q2626" t="str">
        <f t="shared" si="283"/>
        <v>technology</v>
      </c>
      <c r="R2626" t="str">
        <f t="shared" si="284"/>
        <v>space exploration</v>
      </c>
      <c r="S2626" s="12">
        <f t="shared" si="285"/>
        <v>41144.42155092593</v>
      </c>
      <c r="T2626" s="12">
        <f t="shared" si="286"/>
        <v>41165.42155092593</v>
      </c>
      <c r="U2626" s="14" t="str">
        <f t="shared" si="287"/>
        <v>Aug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89">E2627/D2627 * 100</f>
        <v>956</v>
      </c>
      <c r="P2627">
        <f t="shared" si="288"/>
        <v>2.8846153846153846</v>
      </c>
      <c r="Q2627" t="str">
        <f t="shared" ref="Q2627:Q2690" si="290">LEFT(N2627,FIND("/",N2627) -1)</f>
        <v>technology</v>
      </c>
      <c r="R2627" t="str">
        <f t="shared" ref="R2627:R2690" si="291">RIGHT(N2627,LEN(N2627)-FIND("/",N2627))</f>
        <v>space exploration</v>
      </c>
      <c r="S2627" s="12">
        <f t="shared" ref="S2627:U2690" si="292">(((J2627/60)/60)/24)+DATE(1970,1,1)</f>
        <v>42658.810277777782</v>
      </c>
      <c r="T2627" s="12">
        <f t="shared" ref="T2627:V2690" si="293">(((I2627/60)/60)/24)+DATE(1970,1,1)</f>
        <v>42683.851944444439</v>
      </c>
      <c r="U2627" s="14" t="str">
        <f t="shared" ref="U2627:U2690" si="294">TEXT(S2627, "mmm")</f>
        <v>Oct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89"/>
        <v>112.00000000000001</v>
      </c>
      <c r="P2628">
        <f t="shared" si="288"/>
        <v>50</v>
      </c>
      <c r="Q2628" t="str">
        <f t="shared" si="290"/>
        <v>technology</v>
      </c>
      <c r="R2628" t="str">
        <f t="shared" si="291"/>
        <v>space exploration</v>
      </c>
      <c r="S2628" s="12">
        <f t="shared" si="292"/>
        <v>42128.628113425926</v>
      </c>
      <c r="T2628" s="12">
        <f t="shared" si="293"/>
        <v>42158.628113425926</v>
      </c>
      <c r="U2628" s="14" t="str">
        <f t="shared" si="294"/>
        <v>May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89"/>
        <v>646.66666666666663</v>
      </c>
      <c r="P2629">
        <f t="shared" si="288"/>
        <v>3.3333333333333335</v>
      </c>
      <c r="Q2629" t="str">
        <f t="shared" si="290"/>
        <v>technology</v>
      </c>
      <c r="R2629" t="str">
        <f t="shared" si="291"/>
        <v>space exploration</v>
      </c>
      <c r="S2629" s="12">
        <f t="shared" si="292"/>
        <v>42304.829409722224</v>
      </c>
      <c r="T2629" s="12">
        <f t="shared" si="293"/>
        <v>42334.871076388896</v>
      </c>
      <c r="U2629" s="14" t="str">
        <f t="shared" si="294"/>
        <v>Oct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89"/>
        <v>110.36948748510132</v>
      </c>
      <c r="P2630">
        <f t="shared" si="288"/>
        <v>39.952380952380949</v>
      </c>
      <c r="Q2630" t="str">
        <f t="shared" si="290"/>
        <v>technology</v>
      </c>
      <c r="R2630" t="str">
        <f t="shared" si="291"/>
        <v>space exploration</v>
      </c>
      <c r="S2630" s="12">
        <f t="shared" si="292"/>
        <v>41953.966053240743</v>
      </c>
      <c r="T2630" s="12">
        <f t="shared" si="293"/>
        <v>41973.966053240743</v>
      </c>
      <c r="U2630" s="14" t="str">
        <f t="shared" si="294"/>
        <v>Nov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89"/>
        <v>127.74000000000001</v>
      </c>
      <c r="P2631">
        <f t="shared" si="288"/>
        <v>50</v>
      </c>
      <c r="Q2631" t="str">
        <f t="shared" si="290"/>
        <v>technology</v>
      </c>
      <c r="R2631" t="str">
        <f t="shared" si="291"/>
        <v>space exploration</v>
      </c>
      <c r="S2631" s="12">
        <f t="shared" si="292"/>
        <v>42108.538449074069</v>
      </c>
      <c r="T2631" s="12">
        <f t="shared" si="293"/>
        <v>42138.538449074069</v>
      </c>
      <c r="U2631" s="14" t="str">
        <f t="shared" si="294"/>
        <v>Apr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89"/>
        <v>157.9</v>
      </c>
      <c r="P2632">
        <f t="shared" si="288"/>
        <v>24.691358024691358</v>
      </c>
      <c r="Q2632" t="str">
        <f t="shared" si="290"/>
        <v>technology</v>
      </c>
      <c r="R2632" t="str">
        <f t="shared" si="291"/>
        <v>space exploration</v>
      </c>
      <c r="S2632" s="12">
        <f t="shared" si="292"/>
        <v>42524.105462962965</v>
      </c>
      <c r="T2632" s="12">
        <f t="shared" si="293"/>
        <v>42551.416666666672</v>
      </c>
      <c r="U2632" s="14" t="str">
        <f t="shared" si="294"/>
        <v>Jun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89"/>
        <v>114.66525000000001</v>
      </c>
      <c r="P2633">
        <f t="shared" si="288"/>
        <v>69.930069930069934</v>
      </c>
      <c r="Q2633" t="str">
        <f t="shared" si="290"/>
        <v>technology</v>
      </c>
      <c r="R2633" t="str">
        <f t="shared" si="291"/>
        <v>space exploration</v>
      </c>
      <c r="S2633" s="12">
        <f t="shared" si="292"/>
        <v>42218.169293981482</v>
      </c>
      <c r="T2633" s="12">
        <f t="shared" si="293"/>
        <v>42246.169293981482</v>
      </c>
      <c r="U2633" s="14" t="str">
        <f t="shared" si="294"/>
        <v>Aug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89"/>
        <v>137.00934579439252</v>
      </c>
      <c r="P2634">
        <f t="shared" si="288"/>
        <v>25.476190476190474</v>
      </c>
      <c r="Q2634" t="str">
        <f t="shared" si="290"/>
        <v>technology</v>
      </c>
      <c r="R2634" t="str">
        <f t="shared" si="291"/>
        <v>space exploration</v>
      </c>
      <c r="S2634" s="12">
        <f t="shared" si="292"/>
        <v>42494.061793981484</v>
      </c>
      <c r="T2634" s="12">
        <f t="shared" si="293"/>
        <v>42519.061793981484</v>
      </c>
      <c r="U2634" s="14" t="str">
        <f t="shared" si="294"/>
        <v>May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89"/>
        <v>354.62</v>
      </c>
      <c r="P2635">
        <f t="shared" si="288"/>
        <v>25.125628140703519</v>
      </c>
      <c r="Q2635" t="str">
        <f t="shared" si="290"/>
        <v>technology</v>
      </c>
      <c r="R2635" t="str">
        <f t="shared" si="291"/>
        <v>space exploration</v>
      </c>
      <c r="S2635" s="12">
        <f t="shared" si="292"/>
        <v>41667.823287037041</v>
      </c>
      <c r="T2635" s="12">
        <f t="shared" si="293"/>
        <v>41697.958333333336</v>
      </c>
      <c r="U2635" s="14" t="str">
        <f t="shared" si="294"/>
        <v>Jan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89"/>
        <v>106.02150537634409</v>
      </c>
      <c r="P2636">
        <f t="shared" si="288"/>
        <v>37.200000000000003</v>
      </c>
      <c r="Q2636" t="str">
        <f t="shared" si="290"/>
        <v>technology</v>
      </c>
      <c r="R2636" t="str">
        <f t="shared" si="291"/>
        <v>space exploration</v>
      </c>
      <c r="S2636" s="12">
        <f t="shared" si="292"/>
        <v>42612.656493055561</v>
      </c>
      <c r="T2636" s="12">
        <f t="shared" si="293"/>
        <v>42642.656493055561</v>
      </c>
      <c r="U2636" s="14" t="str">
        <f t="shared" si="294"/>
        <v>Aug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89"/>
        <v>100</v>
      </c>
      <c r="P2637">
        <f t="shared" si="288"/>
        <v>136.9047619047619</v>
      </c>
      <c r="Q2637" t="str">
        <f t="shared" si="290"/>
        <v>technology</v>
      </c>
      <c r="R2637" t="str">
        <f t="shared" si="291"/>
        <v>space exploration</v>
      </c>
      <c r="S2637" s="12">
        <f t="shared" si="292"/>
        <v>42037.950937500005</v>
      </c>
      <c r="T2637" s="12">
        <f t="shared" si="293"/>
        <v>42072.909270833334</v>
      </c>
      <c r="U2637" s="14" t="str">
        <f t="shared" si="294"/>
        <v>Feb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89"/>
        <v>187.3</v>
      </c>
      <c r="P2638">
        <f t="shared" ref="P2638:P2701" si="295">D2638 / L2638</f>
        <v>20</v>
      </c>
      <c r="Q2638" t="str">
        <f t="shared" si="290"/>
        <v>technology</v>
      </c>
      <c r="R2638" t="str">
        <f t="shared" si="291"/>
        <v>space exploration</v>
      </c>
      <c r="S2638" s="12">
        <f t="shared" si="292"/>
        <v>42636.614745370374</v>
      </c>
      <c r="T2638" s="12">
        <f t="shared" si="293"/>
        <v>42659.041666666672</v>
      </c>
      <c r="U2638" s="14" t="str">
        <f t="shared" si="294"/>
        <v>Sep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89"/>
        <v>166.2</v>
      </c>
      <c r="P2639">
        <f t="shared" si="295"/>
        <v>19.23076923076923</v>
      </c>
      <c r="Q2639" t="str">
        <f t="shared" si="290"/>
        <v>technology</v>
      </c>
      <c r="R2639" t="str">
        <f t="shared" si="291"/>
        <v>space exploration</v>
      </c>
      <c r="S2639" s="12">
        <f t="shared" si="292"/>
        <v>42639.549479166672</v>
      </c>
      <c r="T2639" s="12">
        <f t="shared" si="293"/>
        <v>42655.549479166672</v>
      </c>
      <c r="U2639" s="14" t="str">
        <f t="shared" si="294"/>
        <v>Sep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89"/>
        <v>101.72910662824208</v>
      </c>
      <c r="P2640">
        <f t="shared" si="295"/>
        <v>24.785714285714285</v>
      </c>
      <c r="Q2640" t="str">
        <f t="shared" si="290"/>
        <v>technology</v>
      </c>
      <c r="R2640" t="str">
        <f t="shared" si="291"/>
        <v>space exploration</v>
      </c>
      <c r="S2640" s="12">
        <f t="shared" si="292"/>
        <v>41989.913136574076</v>
      </c>
      <c r="T2640" s="12">
        <f t="shared" si="293"/>
        <v>42019.913136574076</v>
      </c>
      <c r="U2640" s="14" t="str">
        <f t="shared" si="294"/>
        <v>Dec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89"/>
        <v>164</v>
      </c>
      <c r="P2641">
        <f t="shared" si="295"/>
        <v>6.1224489795918364</v>
      </c>
      <c r="Q2641" t="str">
        <f t="shared" si="290"/>
        <v>technology</v>
      </c>
      <c r="R2641" t="str">
        <f t="shared" si="291"/>
        <v>space exploration</v>
      </c>
      <c r="S2641" s="12">
        <f t="shared" si="292"/>
        <v>42024.86513888889</v>
      </c>
      <c r="T2641" s="12">
        <f t="shared" si="293"/>
        <v>42054.86513888889</v>
      </c>
      <c r="U2641" s="14" t="str">
        <f t="shared" si="294"/>
        <v>Jan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89"/>
        <v>105.66666666666666</v>
      </c>
      <c r="P2642">
        <f t="shared" si="295"/>
        <v>43.478260869565219</v>
      </c>
      <c r="Q2642" t="str">
        <f t="shared" si="290"/>
        <v>technology</v>
      </c>
      <c r="R2642" t="str">
        <f t="shared" si="291"/>
        <v>space exploration</v>
      </c>
      <c r="S2642" s="12">
        <f t="shared" si="292"/>
        <v>42103.160578703704</v>
      </c>
      <c r="T2642" s="12">
        <f t="shared" si="293"/>
        <v>42163.160578703704</v>
      </c>
      <c r="U2642" s="14" t="str">
        <f t="shared" si="294"/>
        <v>Apr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89"/>
        <v>1</v>
      </c>
      <c r="P2643">
        <f t="shared" si="295"/>
        <v>1500</v>
      </c>
      <c r="Q2643" t="str">
        <f t="shared" si="290"/>
        <v>technology</v>
      </c>
      <c r="R2643" t="str">
        <f t="shared" si="291"/>
        <v>space exploration</v>
      </c>
      <c r="S2643" s="12">
        <f t="shared" si="292"/>
        <v>41880.827118055553</v>
      </c>
      <c r="T2643" s="12">
        <f t="shared" si="293"/>
        <v>41897.839583333334</v>
      </c>
      <c r="U2643" s="14" t="str">
        <f t="shared" si="294"/>
        <v>Aug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89"/>
        <v>0</v>
      </c>
      <c r="P2644" t="e">
        <f t="shared" si="295"/>
        <v>#DIV/0!</v>
      </c>
      <c r="Q2644" t="str">
        <f t="shared" si="290"/>
        <v>technology</v>
      </c>
      <c r="R2644" t="str">
        <f t="shared" si="291"/>
        <v>space exploration</v>
      </c>
      <c r="S2644" s="12">
        <f t="shared" si="292"/>
        <v>42536.246620370366</v>
      </c>
      <c r="T2644" s="12">
        <f t="shared" si="293"/>
        <v>42566.289583333331</v>
      </c>
      <c r="U2644" s="14" t="str">
        <f t="shared" si="294"/>
        <v>Jun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89"/>
        <v>33.559730999999999</v>
      </c>
      <c r="P2645">
        <f t="shared" si="295"/>
        <v>666.22251832111931</v>
      </c>
      <c r="Q2645" t="str">
        <f t="shared" si="290"/>
        <v>technology</v>
      </c>
      <c r="R2645" t="str">
        <f t="shared" si="291"/>
        <v>space exploration</v>
      </c>
      <c r="S2645" s="12">
        <f t="shared" si="292"/>
        <v>42689.582349537035</v>
      </c>
      <c r="T2645" s="12">
        <f t="shared" si="293"/>
        <v>42725.332638888889</v>
      </c>
      <c r="U2645" s="14" t="str">
        <f t="shared" si="294"/>
        <v>Nov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89"/>
        <v>2.0529999999999999</v>
      </c>
      <c r="P2646">
        <f t="shared" si="295"/>
        <v>1923.0769230769231</v>
      </c>
      <c r="Q2646" t="str">
        <f t="shared" si="290"/>
        <v>technology</v>
      </c>
      <c r="R2646" t="str">
        <f t="shared" si="291"/>
        <v>space exploration</v>
      </c>
      <c r="S2646" s="12">
        <f t="shared" si="292"/>
        <v>42774.792071759264</v>
      </c>
      <c r="T2646" s="12">
        <f t="shared" si="293"/>
        <v>42804.792071759264</v>
      </c>
      <c r="U2646" s="14" t="str">
        <f t="shared" si="294"/>
        <v>Feb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89"/>
        <v>10.5</v>
      </c>
      <c r="P2647">
        <f t="shared" si="295"/>
        <v>869.56521739130437</v>
      </c>
      <c r="Q2647" t="str">
        <f t="shared" si="290"/>
        <v>technology</v>
      </c>
      <c r="R2647" t="str">
        <f t="shared" si="291"/>
        <v>space exploration</v>
      </c>
      <c r="S2647" s="12">
        <f t="shared" si="292"/>
        <v>41921.842627314814</v>
      </c>
      <c r="T2647" s="12">
        <f t="shared" si="293"/>
        <v>41951.884293981479</v>
      </c>
      <c r="U2647" s="14" t="str">
        <f t="shared" si="294"/>
        <v>Oct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89"/>
        <v>8.4172840000000004</v>
      </c>
      <c r="P2648">
        <f t="shared" si="295"/>
        <v>934.57943925233644</v>
      </c>
      <c r="Q2648" t="str">
        <f t="shared" si="290"/>
        <v>technology</v>
      </c>
      <c r="R2648" t="str">
        <f t="shared" si="291"/>
        <v>space exploration</v>
      </c>
      <c r="S2648" s="12">
        <f t="shared" si="292"/>
        <v>42226.313298611116</v>
      </c>
      <c r="T2648" s="12">
        <f t="shared" si="293"/>
        <v>42256.313298611116</v>
      </c>
      <c r="U2648" s="14" t="str">
        <f t="shared" si="294"/>
        <v>Aug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89"/>
        <v>1.44</v>
      </c>
      <c r="P2649">
        <f t="shared" si="295"/>
        <v>833.33333333333337</v>
      </c>
      <c r="Q2649" t="str">
        <f t="shared" si="290"/>
        <v>technology</v>
      </c>
      <c r="R2649" t="str">
        <f t="shared" si="291"/>
        <v>space exploration</v>
      </c>
      <c r="S2649" s="12">
        <f t="shared" si="292"/>
        <v>42200.261793981481</v>
      </c>
      <c r="T2649" s="12">
        <f t="shared" si="293"/>
        <v>42230.261793981481</v>
      </c>
      <c r="U2649" s="14" t="str">
        <f t="shared" si="294"/>
        <v>Jul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89"/>
        <v>0.88333333333333341</v>
      </c>
      <c r="P2650">
        <f t="shared" si="295"/>
        <v>2000</v>
      </c>
      <c r="Q2650" t="str">
        <f t="shared" si="290"/>
        <v>technology</v>
      </c>
      <c r="R2650" t="str">
        <f t="shared" si="291"/>
        <v>space exploration</v>
      </c>
      <c r="S2650" s="12">
        <f t="shared" si="292"/>
        <v>42408.714814814812</v>
      </c>
      <c r="T2650" s="12">
        <f t="shared" si="293"/>
        <v>42438.714814814812</v>
      </c>
      <c r="U2650" s="14" t="str">
        <f t="shared" si="294"/>
        <v>Feb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89"/>
        <v>9.920000000000001E-2</v>
      </c>
      <c r="P2651">
        <f t="shared" si="295"/>
        <v>41666.666666666664</v>
      </c>
      <c r="Q2651" t="str">
        <f t="shared" si="290"/>
        <v>technology</v>
      </c>
      <c r="R2651" t="str">
        <f t="shared" si="291"/>
        <v>space exploration</v>
      </c>
      <c r="S2651" s="12">
        <f t="shared" si="292"/>
        <v>42341.99700231482</v>
      </c>
      <c r="T2651" s="12">
        <f t="shared" si="293"/>
        <v>42401.99700231482</v>
      </c>
      <c r="U2651" s="14" t="str">
        <f t="shared" si="294"/>
        <v>Dec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89"/>
        <v>0.59666666666666668</v>
      </c>
      <c r="P2652">
        <f t="shared" si="295"/>
        <v>12000</v>
      </c>
      <c r="Q2652" t="str">
        <f t="shared" si="290"/>
        <v>technology</v>
      </c>
      <c r="R2652" t="str">
        <f t="shared" si="291"/>
        <v>space exploration</v>
      </c>
      <c r="S2652" s="12">
        <f t="shared" si="292"/>
        <v>42695.624340277776</v>
      </c>
      <c r="T2652" s="12">
        <f t="shared" si="293"/>
        <v>42725.624340277776</v>
      </c>
      <c r="U2652" s="14" t="str">
        <f t="shared" si="294"/>
        <v>Nov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89"/>
        <v>1.8689285714285715</v>
      </c>
      <c r="P2653">
        <f t="shared" si="295"/>
        <v>16470.588235294119</v>
      </c>
      <c r="Q2653" t="str">
        <f t="shared" si="290"/>
        <v>technology</v>
      </c>
      <c r="R2653" t="str">
        <f t="shared" si="291"/>
        <v>space exploration</v>
      </c>
      <c r="S2653" s="12">
        <f t="shared" si="292"/>
        <v>42327.805659722217</v>
      </c>
      <c r="T2653" s="12">
        <f t="shared" si="293"/>
        <v>42355.805659722217</v>
      </c>
      <c r="U2653" s="14" t="str">
        <f t="shared" si="294"/>
        <v>Nov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89"/>
        <v>0.88500000000000001</v>
      </c>
      <c r="P2654">
        <f t="shared" si="295"/>
        <v>9090.9090909090901</v>
      </c>
      <c r="Q2654" t="str">
        <f t="shared" si="290"/>
        <v>technology</v>
      </c>
      <c r="R2654" t="str">
        <f t="shared" si="291"/>
        <v>space exploration</v>
      </c>
      <c r="S2654" s="12">
        <f t="shared" si="292"/>
        <v>41953.158854166672</v>
      </c>
      <c r="T2654" s="12">
        <f t="shared" si="293"/>
        <v>41983.158854166672</v>
      </c>
      <c r="U2654" s="14" t="str">
        <f t="shared" si="294"/>
        <v>Nov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89"/>
        <v>11.52156862745098</v>
      </c>
      <c r="P2655">
        <f t="shared" si="295"/>
        <v>728.57142857142856</v>
      </c>
      <c r="Q2655" t="str">
        <f t="shared" si="290"/>
        <v>technology</v>
      </c>
      <c r="R2655" t="str">
        <f t="shared" si="291"/>
        <v>space exploration</v>
      </c>
      <c r="S2655" s="12">
        <f t="shared" si="292"/>
        <v>41771.651932870373</v>
      </c>
      <c r="T2655" s="12">
        <f t="shared" si="293"/>
        <v>41803.166666666664</v>
      </c>
      <c r="U2655" s="14" t="str">
        <f t="shared" si="294"/>
        <v>May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89"/>
        <v>5.1000000000000004E-2</v>
      </c>
      <c r="P2656">
        <f t="shared" si="295"/>
        <v>16666.666666666668</v>
      </c>
      <c r="Q2656" t="str">
        <f t="shared" si="290"/>
        <v>technology</v>
      </c>
      <c r="R2656" t="str">
        <f t="shared" si="291"/>
        <v>space exploration</v>
      </c>
      <c r="S2656" s="12">
        <f t="shared" si="292"/>
        <v>42055.600995370376</v>
      </c>
      <c r="T2656" s="12">
        <f t="shared" si="293"/>
        <v>42115.559328703705</v>
      </c>
      <c r="U2656" s="14" t="str">
        <f t="shared" si="294"/>
        <v>Feb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89"/>
        <v>21.033333333333335</v>
      </c>
      <c r="P2657">
        <f t="shared" si="295"/>
        <v>348.83720930232556</v>
      </c>
      <c r="Q2657" t="str">
        <f t="shared" si="290"/>
        <v>technology</v>
      </c>
      <c r="R2657" t="str">
        <f t="shared" si="291"/>
        <v>space exploration</v>
      </c>
      <c r="S2657" s="12">
        <f t="shared" si="292"/>
        <v>42381.866284722222</v>
      </c>
      <c r="T2657" s="12">
        <f t="shared" si="293"/>
        <v>42409.833333333328</v>
      </c>
      <c r="U2657" s="14" t="str">
        <f t="shared" si="294"/>
        <v>Jan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89"/>
        <v>11.436666666666667</v>
      </c>
      <c r="P2658">
        <f t="shared" si="295"/>
        <v>986.84210526315792</v>
      </c>
      <c r="Q2658" t="str">
        <f t="shared" si="290"/>
        <v>technology</v>
      </c>
      <c r="R2658" t="str">
        <f t="shared" si="291"/>
        <v>space exploration</v>
      </c>
      <c r="S2658" s="12">
        <f t="shared" si="292"/>
        <v>42767.688518518517</v>
      </c>
      <c r="T2658" s="12">
        <f t="shared" si="293"/>
        <v>42806.791666666672</v>
      </c>
      <c r="U2658" s="14" t="str">
        <f t="shared" si="294"/>
        <v>Feb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89"/>
        <v>18.737933333333334</v>
      </c>
      <c r="P2659">
        <f t="shared" si="295"/>
        <v>508.47457627118644</v>
      </c>
      <c r="Q2659" t="str">
        <f t="shared" si="290"/>
        <v>technology</v>
      </c>
      <c r="R2659" t="str">
        <f t="shared" si="291"/>
        <v>space exploration</v>
      </c>
      <c r="S2659" s="12">
        <f t="shared" si="292"/>
        <v>42551.928854166668</v>
      </c>
      <c r="T2659" s="12">
        <f t="shared" si="293"/>
        <v>42585.0625</v>
      </c>
      <c r="U2659" s="14" t="str">
        <f t="shared" si="294"/>
        <v>Jun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89"/>
        <v>9.285714285714286E-2</v>
      </c>
      <c r="P2660">
        <f t="shared" si="295"/>
        <v>24500</v>
      </c>
      <c r="Q2660" t="str">
        <f t="shared" si="290"/>
        <v>technology</v>
      </c>
      <c r="R2660" t="str">
        <f t="shared" si="291"/>
        <v>space exploration</v>
      </c>
      <c r="S2660" s="12">
        <f t="shared" si="292"/>
        <v>42551.884189814817</v>
      </c>
      <c r="T2660" s="12">
        <f t="shared" si="293"/>
        <v>42581.884189814817</v>
      </c>
      <c r="U2660" s="14" t="str">
        <f t="shared" si="294"/>
        <v>Jun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89"/>
        <v>2.7204081632653061</v>
      </c>
      <c r="P2661">
        <f t="shared" si="295"/>
        <v>4900</v>
      </c>
      <c r="Q2661" t="str">
        <f t="shared" si="290"/>
        <v>technology</v>
      </c>
      <c r="R2661" t="str">
        <f t="shared" si="291"/>
        <v>space exploration</v>
      </c>
      <c r="S2661" s="12">
        <f t="shared" si="292"/>
        <v>42082.069560185191</v>
      </c>
      <c r="T2661" s="12">
        <f t="shared" si="293"/>
        <v>42112.069560185191</v>
      </c>
      <c r="U2661" s="14" t="str">
        <f t="shared" si="294"/>
        <v>Mar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89"/>
        <v>9.5000000000000001E-2</v>
      </c>
      <c r="P2662">
        <f t="shared" si="295"/>
        <v>4000</v>
      </c>
      <c r="Q2662" t="str">
        <f t="shared" si="290"/>
        <v>technology</v>
      </c>
      <c r="R2662" t="str">
        <f t="shared" si="291"/>
        <v>space exploration</v>
      </c>
      <c r="S2662" s="12">
        <f t="shared" si="292"/>
        <v>42272.713171296295</v>
      </c>
      <c r="T2662" s="12">
        <f t="shared" si="293"/>
        <v>42332.754837962959</v>
      </c>
      <c r="U2662" s="14" t="str">
        <f t="shared" si="294"/>
        <v>Sep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89"/>
        <v>102.89999999999999</v>
      </c>
      <c r="P2663">
        <f t="shared" si="295"/>
        <v>83.333333333333329</v>
      </c>
      <c r="Q2663" t="str">
        <f t="shared" si="290"/>
        <v>technology</v>
      </c>
      <c r="R2663" t="str">
        <f t="shared" si="291"/>
        <v>makerspaces</v>
      </c>
      <c r="S2663" s="12">
        <f t="shared" si="292"/>
        <v>41542.958449074074</v>
      </c>
      <c r="T2663" s="12">
        <f t="shared" si="293"/>
        <v>41572.958449074074</v>
      </c>
      <c r="U2663" s="14" t="str">
        <f t="shared" si="294"/>
        <v>Sep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89"/>
        <v>106.80000000000001</v>
      </c>
      <c r="P2664">
        <f t="shared" si="295"/>
        <v>250</v>
      </c>
      <c r="Q2664" t="str">
        <f t="shared" si="290"/>
        <v>technology</v>
      </c>
      <c r="R2664" t="str">
        <f t="shared" si="291"/>
        <v>makerspaces</v>
      </c>
      <c r="S2664" s="12">
        <f t="shared" si="292"/>
        <v>42207.746678240743</v>
      </c>
      <c r="T2664" s="12">
        <f t="shared" si="293"/>
        <v>42237.746678240743</v>
      </c>
      <c r="U2664" s="14" t="str">
        <f t="shared" si="294"/>
        <v>Jul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89"/>
        <v>104.59625</v>
      </c>
      <c r="P2665">
        <f t="shared" si="295"/>
        <v>357.14285714285717</v>
      </c>
      <c r="Q2665" t="str">
        <f t="shared" si="290"/>
        <v>technology</v>
      </c>
      <c r="R2665" t="str">
        <f t="shared" si="291"/>
        <v>makerspaces</v>
      </c>
      <c r="S2665" s="12">
        <f t="shared" si="292"/>
        <v>42222.622766203705</v>
      </c>
      <c r="T2665" s="12">
        <f t="shared" si="293"/>
        <v>42251.625</v>
      </c>
      <c r="U2665" s="14" t="str">
        <f t="shared" si="294"/>
        <v>Aug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89"/>
        <v>103.42857142857143</v>
      </c>
      <c r="P2666">
        <f t="shared" si="295"/>
        <v>168.26923076923077</v>
      </c>
      <c r="Q2666" t="str">
        <f t="shared" si="290"/>
        <v>technology</v>
      </c>
      <c r="R2666" t="str">
        <f t="shared" si="291"/>
        <v>makerspaces</v>
      </c>
      <c r="S2666" s="12">
        <f t="shared" si="292"/>
        <v>42313.02542824074</v>
      </c>
      <c r="T2666" s="12">
        <f t="shared" si="293"/>
        <v>42347.290972222225</v>
      </c>
      <c r="U2666" s="14" t="str">
        <f t="shared" si="294"/>
        <v>Nov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89"/>
        <v>123.14285714285715</v>
      </c>
      <c r="P2667">
        <f t="shared" si="295"/>
        <v>76.086956521739125</v>
      </c>
      <c r="Q2667" t="str">
        <f t="shared" si="290"/>
        <v>technology</v>
      </c>
      <c r="R2667" t="str">
        <f t="shared" si="291"/>
        <v>makerspaces</v>
      </c>
      <c r="S2667" s="12">
        <f t="shared" si="292"/>
        <v>42083.895532407405</v>
      </c>
      <c r="T2667" s="12">
        <f t="shared" si="293"/>
        <v>42128.895532407405</v>
      </c>
      <c r="U2667" s="14" t="str">
        <f t="shared" si="294"/>
        <v>Mar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89"/>
        <v>159.29509999999999</v>
      </c>
      <c r="P2668">
        <f t="shared" si="295"/>
        <v>48.543689320388353</v>
      </c>
      <c r="Q2668" t="str">
        <f t="shared" si="290"/>
        <v>technology</v>
      </c>
      <c r="R2668" t="str">
        <f t="shared" si="291"/>
        <v>makerspaces</v>
      </c>
      <c r="S2668" s="12">
        <f t="shared" si="292"/>
        <v>42235.764340277776</v>
      </c>
      <c r="T2668" s="12">
        <f t="shared" si="293"/>
        <v>42272.875</v>
      </c>
      <c r="U2668" s="14" t="str">
        <f t="shared" si="294"/>
        <v>Aug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89"/>
        <v>110.66666666666667</v>
      </c>
      <c r="P2669">
        <f t="shared" si="295"/>
        <v>83.333333333333329</v>
      </c>
      <c r="Q2669" t="str">
        <f t="shared" si="290"/>
        <v>technology</v>
      </c>
      <c r="R2669" t="str">
        <f t="shared" si="291"/>
        <v>makerspaces</v>
      </c>
      <c r="S2669" s="12">
        <f t="shared" si="292"/>
        <v>42380.926111111112</v>
      </c>
      <c r="T2669" s="12">
        <f t="shared" si="293"/>
        <v>42410.926111111112</v>
      </c>
      <c r="U2669" s="14" t="str">
        <f t="shared" si="294"/>
        <v>Jan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89"/>
        <v>170.70000000000002</v>
      </c>
      <c r="P2670">
        <f t="shared" si="295"/>
        <v>35.714285714285715</v>
      </c>
      <c r="Q2670" t="str">
        <f t="shared" si="290"/>
        <v>technology</v>
      </c>
      <c r="R2670" t="str">
        <f t="shared" si="291"/>
        <v>makerspaces</v>
      </c>
      <c r="S2670" s="12">
        <f t="shared" si="292"/>
        <v>42275.588715277772</v>
      </c>
      <c r="T2670" s="12">
        <f t="shared" si="293"/>
        <v>42317.60555555555</v>
      </c>
      <c r="U2670" s="14" t="str">
        <f t="shared" si="294"/>
        <v>Sep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89"/>
        <v>125.125</v>
      </c>
      <c r="P2671">
        <f t="shared" si="295"/>
        <v>72.727272727272734</v>
      </c>
      <c r="Q2671" t="str">
        <f t="shared" si="290"/>
        <v>technology</v>
      </c>
      <c r="R2671" t="str">
        <f t="shared" si="291"/>
        <v>makerspaces</v>
      </c>
      <c r="S2671" s="12">
        <f t="shared" si="292"/>
        <v>42319.035833333335</v>
      </c>
      <c r="T2671" s="12">
        <f t="shared" si="293"/>
        <v>42379.035833333335</v>
      </c>
      <c r="U2671" s="14" t="str">
        <f t="shared" si="294"/>
        <v>Nov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89"/>
        <v>6.4158609339642041</v>
      </c>
      <c r="P2672">
        <f t="shared" si="295"/>
        <v>648.13333333333333</v>
      </c>
      <c r="Q2672" t="str">
        <f t="shared" si="290"/>
        <v>technology</v>
      </c>
      <c r="R2672" t="str">
        <f t="shared" si="291"/>
        <v>makerspaces</v>
      </c>
      <c r="S2672" s="12">
        <f t="shared" si="292"/>
        <v>41821.020601851851</v>
      </c>
      <c r="T2672" s="12">
        <f t="shared" si="293"/>
        <v>41849.020601851851</v>
      </c>
      <c r="U2672" s="14" t="str">
        <f t="shared" si="294"/>
        <v>Jul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89"/>
        <v>11.343999999999999</v>
      </c>
      <c r="P2673">
        <f t="shared" si="295"/>
        <v>297.61904761904759</v>
      </c>
      <c r="Q2673" t="str">
        <f t="shared" si="290"/>
        <v>technology</v>
      </c>
      <c r="R2673" t="str">
        <f t="shared" si="291"/>
        <v>makerspaces</v>
      </c>
      <c r="S2673" s="12">
        <f t="shared" si="292"/>
        <v>41962.749027777783</v>
      </c>
      <c r="T2673" s="12">
        <f t="shared" si="293"/>
        <v>41992.818055555559</v>
      </c>
      <c r="U2673" s="14" t="str">
        <f t="shared" si="294"/>
        <v>Nov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89"/>
        <v>33.19</v>
      </c>
      <c r="P2674">
        <f t="shared" si="295"/>
        <v>212.7659574468085</v>
      </c>
      <c r="Q2674" t="str">
        <f t="shared" si="290"/>
        <v>technology</v>
      </c>
      <c r="R2674" t="str">
        <f t="shared" si="291"/>
        <v>makerspaces</v>
      </c>
      <c r="S2674" s="12">
        <f t="shared" si="292"/>
        <v>42344.884143518517</v>
      </c>
      <c r="T2674" s="12">
        <f t="shared" si="293"/>
        <v>42366.25</v>
      </c>
      <c r="U2674" s="14" t="str">
        <f t="shared" si="294"/>
        <v>Dec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89"/>
        <v>27.58</v>
      </c>
      <c r="P2675">
        <f t="shared" si="295"/>
        <v>606.06060606060601</v>
      </c>
      <c r="Q2675" t="str">
        <f t="shared" si="290"/>
        <v>technology</v>
      </c>
      <c r="R2675" t="str">
        <f t="shared" si="291"/>
        <v>makerspaces</v>
      </c>
      <c r="S2675" s="12">
        <f t="shared" si="292"/>
        <v>41912.541655092595</v>
      </c>
      <c r="T2675" s="12">
        <f t="shared" si="293"/>
        <v>41941.947916666664</v>
      </c>
      <c r="U2675" s="14" t="str">
        <f t="shared" si="294"/>
        <v>Sep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89"/>
        <v>62.839999999999996</v>
      </c>
      <c r="P2676">
        <f t="shared" si="295"/>
        <v>204.67836257309941</v>
      </c>
      <c r="Q2676" t="str">
        <f t="shared" si="290"/>
        <v>technology</v>
      </c>
      <c r="R2676" t="str">
        <f t="shared" si="291"/>
        <v>makerspaces</v>
      </c>
      <c r="S2676" s="12">
        <f t="shared" si="292"/>
        <v>42529.632754629631</v>
      </c>
      <c r="T2676" s="12">
        <f t="shared" si="293"/>
        <v>42556.207638888889</v>
      </c>
      <c r="U2676" s="14" t="str">
        <f t="shared" si="294"/>
        <v>Jun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89"/>
        <v>7.5880000000000001</v>
      </c>
      <c r="P2677">
        <f t="shared" si="295"/>
        <v>862.06896551724139</v>
      </c>
      <c r="Q2677" t="str">
        <f t="shared" si="290"/>
        <v>technology</v>
      </c>
      <c r="R2677" t="str">
        <f t="shared" si="291"/>
        <v>makerspaces</v>
      </c>
      <c r="S2677" s="12">
        <f t="shared" si="292"/>
        <v>41923.857511574075</v>
      </c>
      <c r="T2677" s="12">
        <f t="shared" si="293"/>
        <v>41953.899178240739</v>
      </c>
      <c r="U2677" s="14" t="str">
        <f t="shared" si="294"/>
        <v>Oct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89"/>
        <v>50.38095238095238</v>
      </c>
      <c r="P2678">
        <f t="shared" si="295"/>
        <v>233.33333333333334</v>
      </c>
      <c r="Q2678" t="str">
        <f t="shared" si="290"/>
        <v>technology</v>
      </c>
      <c r="R2678" t="str">
        <f t="shared" si="291"/>
        <v>makerspaces</v>
      </c>
      <c r="S2678" s="12">
        <f t="shared" si="292"/>
        <v>42482.624699074076</v>
      </c>
      <c r="T2678" s="12">
        <f t="shared" si="293"/>
        <v>42512.624699074076</v>
      </c>
      <c r="U2678" s="14" t="str">
        <f t="shared" si="294"/>
        <v>Apr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89"/>
        <v>17.512820512820511</v>
      </c>
      <c r="P2679">
        <f t="shared" si="295"/>
        <v>722.22222222222217</v>
      </c>
      <c r="Q2679" t="str">
        <f t="shared" si="290"/>
        <v>technology</v>
      </c>
      <c r="R2679" t="str">
        <f t="shared" si="291"/>
        <v>makerspaces</v>
      </c>
      <c r="S2679" s="12">
        <f t="shared" si="292"/>
        <v>41793.029432870368</v>
      </c>
      <c r="T2679" s="12">
        <f t="shared" si="293"/>
        <v>41823.029432870368</v>
      </c>
      <c r="U2679" s="14" t="str">
        <f t="shared" si="294"/>
        <v>Jun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89"/>
        <v>1.375E-2</v>
      </c>
      <c r="P2680">
        <f t="shared" si="295"/>
        <v>4000000</v>
      </c>
      <c r="Q2680" t="str">
        <f t="shared" si="290"/>
        <v>technology</v>
      </c>
      <c r="R2680" t="str">
        <f t="shared" si="291"/>
        <v>makerspaces</v>
      </c>
      <c r="S2680" s="12">
        <f t="shared" si="292"/>
        <v>42241.798206018517</v>
      </c>
      <c r="T2680" s="12">
        <f t="shared" si="293"/>
        <v>42271.798206018517</v>
      </c>
      <c r="U2680" s="14" t="str">
        <f t="shared" si="294"/>
        <v>Aug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89"/>
        <v>0.33</v>
      </c>
      <c r="P2681">
        <f t="shared" si="295"/>
        <v>13333.333333333334</v>
      </c>
      <c r="Q2681" t="str">
        <f t="shared" si="290"/>
        <v>technology</v>
      </c>
      <c r="R2681" t="str">
        <f t="shared" si="291"/>
        <v>makerspaces</v>
      </c>
      <c r="S2681" s="12">
        <f t="shared" si="292"/>
        <v>42033.001087962963</v>
      </c>
      <c r="T2681" s="12">
        <f t="shared" si="293"/>
        <v>42063.001087962963</v>
      </c>
      <c r="U2681" s="14" t="str">
        <f t="shared" si="294"/>
        <v>Jan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89"/>
        <v>0.86250000000000004</v>
      </c>
      <c r="P2682">
        <f t="shared" si="295"/>
        <v>8000</v>
      </c>
      <c r="Q2682" t="str">
        <f t="shared" si="290"/>
        <v>technology</v>
      </c>
      <c r="R2682" t="str">
        <f t="shared" si="291"/>
        <v>makerspaces</v>
      </c>
      <c r="S2682" s="12">
        <f t="shared" si="292"/>
        <v>42436.211701388893</v>
      </c>
      <c r="T2682" s="12">
        <f t="shared" si="293"/>
        <v>42466.170034722221</v>
      </c>
      <c r="U2682" s="14" t="str">
        <f t="shared" si="294"/>
        <v>Mar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89"/>
        <v>0.6875</v>
      </c>
      <c r="P2683">
        <f t="shared" si="295"/>
        <v>4000</v>
      </c>
      <c r="Q2683" t="str">
        <f t="shared" si="290"/>
        <v>food</v>
      </c>
      <c r="R2683" t="str">
        <f t="shared" si="291"/>
        <v>food trucks</v>
      </c>
      <c r="S2683" s="12">
        <f t="shared" si="292"/>
        <v>41805.895254629628</v>
      </c>
      <c r="T2683" s="12">
        <f t="shared" si="293"/>
        <v>41830.895254629628</v>
      </c>
      <c r="U2683" s="14" t="str">
        <f t="shared" si="294"/>
        <v>Jun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89"/>
        <v>28.299999999999997</v>
      </c>
      <c r="P2684">
        <f t="shared" si="295"/>
        <v>300</v>
      </c>
      <c r="Q2684" t="str">
        <f t="shared" si="290"/>
        <v>food</v>
      </c>
      <c r="R2684" t="str">
        <f t="shared" si="291"/>
        <v>food trucks</v>
      </c>
      <c r="S2684" s="12">
        <f t="shared" si="292"/>
        <v>41932.871990740743</v>
      </c>
      <c r="T2684" s="12">
        <f t="shared" si="293"/>
        <v>41965.249305555553</v>
      </c>
      <c r="U2684" s="14" t="str">
        <f t="shared" si="294"/>
        <v>Oct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89"/>
        <v>0.24</v>
      </c>
      <c r="P2685">
        <f t="shared" si="295"/>
        <v>5000</v>
      </c>
      <c r="Q2685" t="str">
        <f t="shared" si="290"/>
        <v>food</v>
      </c>
      <c r="R2685" t="str">
        <f t="shared" si="291"/>
        <v>food trucks</v>
      </c>
      <c r="S2685" s="12">
        <f t="shared" si="292"/>
        <v>42034.75509259259</v>
      </c>
      <c r="T2685" s="12">
        <f t="shared" si="293"/>
        <v>42064.75509259259</v>
      </c>
      <c r="U2685" s="14" t="str">
        <f t="shared" si="294"/>
        <v>Jan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89"/>
        <v>1.1428571428571428</v>
      </c>
      <c r="P2686">
        <f t="shared" si="295"/>
        <v>17500</v>
      </c>
      <c r="Q2686" t="str">
        <f t="shared" si="290"/>
        <v>food</v>
      </c>
      <c r="R2686" t="str">
        <f t="shared" si="291"/>
        <v>food trucks</v>
      </c>
      <c r="S2686" s="12">
        <f t="shared" si="292"/>
        <v>41820.914641203701</v>
      </c>
      <c r="T2686" s="12">
        <f t="shared" si="293"/>
        <v>41860.914641203701</v>
      </c>
      <c r="U2686" s="14" t="str">
        <f t="shared" si="294"/>
        <v>Jun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89"/>
        <v>0.02</v>
      </c>
      <c r="P2687">
        <f t="shared" si="295"/>
        <v>50000</v>
      </c>
      <c r="Q2687" t="str">
        <f t="shared" si="290"/>
        <v>food</v>
      </c>
      <c r="R2687" t="str">
        <f t="shared" si="291"/>
        <v>food trucks</v>
      </c>
      <c r="S2687" s="12">
        <f t="shared" si="292"/>
        <v>42061.69594907407</v>
      </c>
      <c r="T2687" s="12">
        <f t="shared" si="293"/>
        <v>42121.654282407413</v>
      </c>
      <c r="U2687" s="14" t="str">
        <f t="shared" si="294"/>
        <v>Feb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89"/>
        <v>0</v>
      </c>
      <c r="P2688" t="e">
        <f t="shared" si="295"/>
        <v>#DIV/0!</v>
      </c>
      <c r="Q2688" t="str">
        <f t="shared" si="290"/>
        <v>food</v>
      </c>
      <c r="R2688" t="str">
        <f t="shared" si="291"/>
        <v>food trucks</v>
      </c>
      <c r="S2688" s="12">
        <f t="shared" si="292"/>
        <v>41892.974803240737</v>
      </c>
      <c r="T2688" s="12">
        <f t="shared" si="293"/>
        <v>41912.974803240737</v>
      </c>
      <c r="U2688" s="14" t="str">
        <f t="shared" si="294"/>
        <v>Sep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89"/>
        <v>0</v>
      </c>
      <c r="P2689" t="e">
        <f t="shared" si="295"/>
        <v>#DIV/0!</v>
      </c>
      <c r="Q2689" t="str">
        <f t="shared" si="290"/>
        <v>food</v>
      </c>
      <c r="R2689" t="str">
        <f t="shared" si="291"/>
        <v>food trucks</v>
      </c>
      <c r="S2689" s="12">
        <f t="shared" si="292"/>
        <v>42154.64025462963</v>
      </c>
      <c r="T2689" s="12">
        <f t="shared" si="293"/>
        <v>42184.64025462963</v>
      </c>
      <c r="U2689" s="14" t="str">
        <f t="shared" si="294"/>
        <v>May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89"/>
        <v>0.14799999999999999</v>
      </c>
      <c r="P2690">
        <f t="shared" si="295"/>
        <v>3571.4285714285716</v>
      </c>
      <c r="Q2690" t="str">
        <f t="shared" si="290"/>
        <v>food</v>
      </c>
      <c r="R2690" t="str">
        <f t="shared" si="291"/>
        <v>food trucks</v>
      </c>
      <c r="S2690" s="12">
        <f t="shared" si="292"/>
        <v>42028.118865740747</v>
      </c>
      <c r="T2690" s="12">
        <f t="shared" si="293"/>
        <v>42059.125</v>
      </c>
      <c r="U2690" s="14" t="str">
        <f t="shared" si="294"/>
        <v>Jan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96">E2691/D2691 * 100</f>
        <v>2.8571428571428571E-3</v>
      </c>
      <c r="P2691">
        <f t="shared" si="295"/>
        <v>35000</v>
      </c>
      <c r="Q2691" t="str">
        <f t="shared" ref="Q2691:Q2754" si="297">LEFT(N2691,FIND("/",N2691) -1)</f>
        <v>food</v>
      </c>
      <c r="R2691" t="str">
        <f t="shared" ref="R2691:R2754" si="298">RIGHT(N2691,LEN(N2691)-FIND("/",N2691))</f>
        <v>food trucks</v>
      </c>
      <c r="S2691" s="12">
        <f t="shared" ref="S2691:U2754" si="299">(((J2691/60)/60)/24)+DATE(1970,1,1)</f>
        <v>42551.961689814809</v>
      </c>
      <c r="T2691" s="12">
        <f t="shared" ref="T2691:V2754" si="300">(((I2691/60)/60)/24)+DATE(1970,1,1)</f>
        <v>42581.961689814809</v>
      </c>
      <c r="U2691" s="14" t="str">
        <f t="shared" ref="U2691:U2754" si="301">TEXT(S2691, "mmm")</f>
        <v>Jun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96"/>
        <v>10.7325</v>
      </c>
      <c r="P2692">
        <f t="shared" si="295"/>
        <v>677.96610169491521</v>
      </c>
      <c r="Q2692" t="str">
        <f t="shared" si="297"/>
        <v>food</v>
      </c>
      <c r="R2692" t="str">
        <f t="shared" si="298"/>
        <v>food trucks</v>
      </c>
      <c r="S2692" s="12">
        <f t="shared" si="299"/>
        <v>42113.105046296296</v>
      </c>
      <c r="T2692" s="12">
        <f t="shared" si="300"/>
        <v>42158.105046296296</v>
      </c>
      <c r="U2692" s="14" t="str">
        <f t="shared" si="301"/>
        <v>Apr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96"/>
        <v>5.3846153846153842E-2</v>
      </c>
      <c r="P2693">
        <f t="shared" si="295"/>
        <v>32500</v>
      </c>
      <c r="Q2693" t="str">
        <f t="shared" si="297"/>
        <v>food</v>
      </c>
      <c r="R2693" t="str">
        <f t="shared" si="298"/>
        <v>food trucks</v>
      </c>
      <c r="S2693" s="12">
        <f t="shared" si="299"/>
        <v>42089.724039351851</v>
      </c>
      <c r="T2693" s="12">
        <f t="shared" si="300"/>
        <v>42134.724039351851</v>
      </c>
      <c r="U2693" s="14" t="str">
        <f t="shared" si="301"/>
        <v>Mar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96"/>
        <v>0.7142857142857143</v>
      </c>
      <c r="P2694">
        <f t="shared" si="295"/>
        <v>3500</v>
      </c>
      <c r="Q2694" t="str">
        <f t="shared" si="297"/>
        <v>food</v>
      </c>
      <c r="R2694" t="str">
        <f t="shared" si="298"/>
        <v>food trucks</v>
      </c>
      <c r="S2694" s="12">
        <f t="shared" si="299"/>
        <v>42058.334027777775</v>
      </c>
      <c r="T2694" s="12">
        <f t="shared" si="300"/>
        <v>42088.292361111111</v>
      </c>
      <c r="U2694" s="14" t="str">
        <f t="shared" si="301"/>
        <v>Feb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96"/>
        <v>0.8</v>
      </c>
      <c r="P2695">
        <f t="shared" si="295"/>
        <v>1666.6666666666667</v>
      </c>
      <c r="Q2695" t="str">
        <f t="shared" si="297"/>
        <v>food</v>
      </c>
      <c r="R2695" t="str">
        <f t="shared" si="298"/>
        <v>food trucks</v>
      </c>
      <c r="S2695" s="12">
        <f t="shared" si="299"/>
        <v>41834.138495370367</v>
      </c>
      <c r="T2695" s="12">
        <f t="shared" si="300"/>
        <v>41864.138495370367</v>
      </c>
      <c r="U2695" s="14" t="str">
        <f t="shared" si="301"/>
        <v>Jul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96"/>
        <v>3.3333333333333335E-3</v>
      </c>
      <c r="P2696">
        <f t="shared" si="295"/>
        <v>30000</v>
      </c>
      <c r="Q2696" t="str">
        <f t="shared" si="297"/>
        <v>food</v>
      </c>
      <c r="R2696" t="str">
        <f t="shared" si="298"/>
        <v>food trucks</v>
      </c>
      <c r="S2696" s="12">
        <f t="shared" si="299"/>
        <v>41878.140497685185</v>
      </c>
      <c r="T2696" s="12">
        <f t="shared" si="300"/>
        <v>41908.140497685185</v>
      </c>
      <c r="U2696" s="14" t="str">
        <f t="shared" si="301"/>
        <v>Aug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96"/>
        <v>0.47333333333333333</v>
      </c>
      <c r="P2697">
        <f t="shared" si="295"/>
        <v>5000</v>
      </c>
      <c r="Q2697" t="str">
        <f t="shared" si="297"/>
        <v>food</v>
      </c>
      <c r="R2697" t="str">
        <f t="shared" si="298"/>
        <v>food trucks</v>
      </c>
      <c r="S2697" s="12">
        <f t="shared" si="299"/>
        <v>42048.181921296295</v>
      </c>
      <c r="T2697" s="12">
        <f t="shared" si="300"/>
        <v>42108.14025462963</v>
      </c>
      <c r="U2697" s="14" t="str">
        <f t="shared" si="301"/>
        <v>Feb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96"/>
        <v>5.65</v>
      </c>
      <c r="P2698">
        <f t="shared" si="295"/>
        <v>1578.9473684210527</v>
      </c>
      <c r="Q2698" t="str">
        <f t="shared" si="297"/>
        <v>food</v>
      </c>
      <c r="R2698" t="str">
        <f t="shared" si="298"/>
        <v>food trucks</v>
      </c>
      <c r="S2698" s="12">
        <f t="shared" si="299"/>
        <v>41964.844444444447</v>
      </c>
      <c r="T2698" s="12">
        <f t="shared" si="300"/>
        <v>41998.844444444447</v>
      </c>
      <c r="U2698" s="14" t="str">
        <f t="shared" si="301"/>
        <v>Nov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96"/>
        <v>26.35217391304348</v>
      </c>
      <c r="P2699">
        <f t="shared" si="295"/>
        <v>442.30769230769232</v>
      </c>
      <c r="Q2699" t="str">
        <f t="shared" si="297"/>
        <v>food</v>
      </c>
      <c r="R2699" t="str">
        <f t="shared" si="298"/>
        <v>food trucks</v>
      </c>
      <c r="S2699" s="12">
        <f t="shared" si="299"/>
        <v>42187.940081018518</v>
      </c>
      <c r="T2699" s="12">
        <f t="shared" si="300"/>
        <v>42218.916666666672</v>
      </c>
      <c r="U2699" s="14" t="str">
        <f t="shared" si="301"/>
        <v>Jul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96"/>
        <v>0.325125</v>
      </c>
      <c r="P2700">
        <f t="shared" si="295"/>
        <v>4000</v>
      </c>
      <c r="Q2700" t="str">
        <f t="shared" si="297"/>
        <v>food</v>
      </c>
      <c r="R2700" t="str">
        <f t="shared" si="298"/>
        <v>food trucks</v>
      </c>
      <c r="S2700" s="12">
        <f t="shared" si="299"/>
        <v>41787.898240740738</v>
      </c>
      <c r="T2700" s="12">
        <f t="shared" si="300"/>
        <v>41817.898240740738</v>
      </c>
      <c r="U2700" s="14" t="str">
        <f t="shared" si="301"/>
        <v>May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96"/>
        <v>0</v>
      </c>
      <c r="P2701" t="e">
        <f t="shared" si="295"/>
        <v>#DIV/0!</v>
      </c>
      <c r="Q2701" t="str">
        <f t="shared" si="297"/>
        <v>food</v>
      </c>
      <c r="R2701" t="str">
        <f t="shared" si="298"/>
        <v>food trucks</v>
      </c>
      <c r="S2701" s="12">
        <f t="shared" si="299"/>
        <v>41829.896562499998</v>
      </c>
      <c r="T2701" s="12">
        <f t="shared" si="300"/>
        <v>41859.896562499998</v>
      </c>
      <c r="U2701" s="14" t="str">
        <f t="shared" si="301"/>
        <v>Jul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96"/>
        <v>0.7000700070007001</v>
      </c>
      <c r="P2702">
        <f t="shared" ref="P2702:P2765" si="302">D2702 / L2702</f>
        <v>2499.75</v>
      </c>
      <c r="Q2702" t="str">
        <f t="shared" si="297"/>
        <v>food</v>
      </c>
      <c r="R2702" t="str">
        <f t="shared" si="298"/>
        <v>food trucks</v>
      </c>
      <c r="S2702" s="12">
        <f t="shared" si="299"/>
        <v>41870.87467592593</v>
      </c>
      <c r="T2702" s="12">
        <f t="shared" si="300"/>
        <v>41900.87467592593</v>
      </c>
      <c r="U2702" s="14" t="str">
        <f t="shared" si="301"/>
        <v>Aug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96"/>
        <v>46.176470588235297</v>
      </c>
      <c r="P2703">
        <f t="shared" si="302"/>
        <v>73.913043478260875</v>
      </c>
      <c r="Q2703" t="str">
        <f t="shared" si="297"/>
        <v>theater</v>
      </c>
      <c r="R2703" t="str">
        <f t="shared" si="298"/>
        <v>spaces</v>
      </c>
      <c r="S2703" s="12">
        <f t="shared" si="299"/>
        <v>42801.774699074071</v>
      </c>
      <c r="T2703" s="12">
        <f t="shared" si="300"/>
        <v>42832.733032407406</v>
      </c>
      <c r="U2703" s="14" t="str">
        <f t="shared" si="301"/>
        <v>Mar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96"/>
        <v>34.410000000000004</v>
      </c>
      <c r="P2704">
        <f t="shared" si="302"/>
        <v>384.61538461538464</v>
      </c>
      <c r="Q2704" t="str">
        <f t="shared" si="297"/>
        <v>theater</v>
      </c>
      <c r="R2704" t="str">
        <f t="shared" si="298"/>
        <v>spaces</v>
      </c>
      <c r="S2704" s="12">
        <f t="shared" si="299"/>
        <v>42800.801817129628</v>
      </c>
      <c r="T2704" s="12">
        <f t="shared" si="300"/>
        <v>42830.760150462964</v>
      </c>
      <c r="U2704" s="14" t="str">
        <f t="shared" si="301"/>
        <v>Mar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96"/>
        <v>103.75000000000001</v>
      </c>
      <c r="P2705">
        <f t="shared" si="302"/>
        <v>888.88888888888891</v>
      </c>
      <c r="Q2705" t="str">
        <f t="shared" si="297"/>
        <v>theater</v>
      </c>
      <c r="R2705" t="str">
        <f t="shared" si="298"/>
        <v>spaces</v>
      </c>
      <c r="S2705" s="12">
        <f t="shared" si="299"/>
        <v>42756.690162037034</v>
      </c>
      <c r="T2705" s="12">
        <f t="shared" si="300"/>
        <v>42816.648495370369</v>
      </c>
      <c r="U2705" s="14" t="str">
        <f t="shared" si="301"/>
        <v>Jan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96"/>
        <v>6.0263157894736841</v>
      </c>
      <c r="P2706">
        <f t="shared" si="302"/>
        <v>2714.2857142857142</v>
      </c>
      <c r="Q2706" t="str">
        <f t="shared" si="297"/>
        <v>theater</v>
      </c>
      <c r="R2706" t="str">
        <f t="shared" si="298"/>
        <v>spaces</v>
      </c>
      <c r="S2706" s="12">
        <f t="shared" si="299"/>
        <v>42787.862430555557</v>
      </c>
      <c r="T2706" s="12">
        <f t="shared" si="300"/>
        <v>42830.820763888885</v>
      </c>
      <c r="U2706" s="14" t="str">
        <f t="shared" si="301"/>
        <v>Feb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96"/>
        <v>10.539393939393939</v>
      </c>
      <c r="P2707">
        <f t="shared" si="302"/>
        <v>2062.5</v>
      </c>
      <c r="Q2707" t="str">
        <f t="shared" si="297"/>
        <v>theater</v>
      </c>
      <c r="R2707" t="str">
        <f t="shared" si="298"/>
        <v>spaces</v>
      </c>
      <c r="S2707" s="12">
        <f t="shared" si="299"/>
        <v>42773.916180555556</v>
      </c>
      <c r="T2707" s="12">
        <f t="shared" si="300"/>
        <v>42818.874513888892</v>
      </c>
      <c r="U2707" s="14" t="str">
        <f t="shared" si="301"/>
        <v>Feb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96"/>
        <v>112.29714285714284</v>
      </c>
      <c r="P2708">
        <f t="shared" si="302"/>
        <v>133.07984790874525</v>
      </c>
      <c r="Q2708" t="str">
        <f t="shared" si="297"/>
        <v>theater</v>
      </c>
      <c r="R2708" t="str">
        <f t="shared" si="298"/>
        <v>spaces</v>
      </c>
      <c r="S2708" s="12">
        <f t="shared" si="299"/>
        <v>41899.294942129629</v>
      </c>
      <c r="T2708" s="12">
        <f t="shared" si="300"/>
        <v>41928.290972222225</v>
      </c>
      <c r="U2708" s="14" t="str">
        <f t="shared" si="301"/>
        <v>Sep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96"/>
        <v>350.84462500000001</v>
      </c>
      <c r="P2709">
        <f t="shared" si="302"/>
        <v>20.304568527918782</v>
      </c>
      <c r="Q2709" t="str">
        <f t="shared" si="297"/>
        <v>theater</v>
      </c>
      <c r="R2709" t="str">
        <f t="shared" si="298"/>
        <v>spaces</v>
      </c>
      <c r="S2709" s="12">
        <f t="shared" si="299"/>
        <v>41391.782905092594</v>
      </c>
      <c r="T2709" s="12">
        <f t="shared" si="300"/>
        <v>41421.290972222225</v>
      </c>
      <c r="U2709" s="14" t="str">
        <f t="shared" si="301"/>
        <v>Apr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96"/>
        <v>233.21535</v>
      </c>
      <c r="P2710">
        <f t="shared" si="302"/>
        <v>19.065776930409914</v>
      </c>
      <c r="Q2710" t="str">
        <f t="shared" si="297"/>
        <v>theater</v>
      </c>
      <c r="R2710" t="str">
        <f t="shared" si="298"/>
        <v>spaces</v>
      </c>
      <c r="S2710" s="12">
        <f t="shared" si="299"/>
        <v>42512.698217592595</v>
      </c>
      <c r="T2710" s="12">
        <f t="shared" si="300"/>
        <v>42572.698217592595</v>
      </c>
      <c r="U2710" s="14" t="str">
        <f t="shared" si="301"/>
        <v>May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96"/>
        <v>101.60599999999999</v>
      </c>
      <c r="P2711">
        <f t="shared" si="302"/>
        <v>162.33766233766235</v>
      </c>
      <c r="Q2711" t="str">
        <f t="shared" si="297"/>
        <v>theater</v>
      </c>
      <c r="R2711" t="str">
        <f t="shared" si="298"/>
        <v>spaces</v>
      </c>
      <c r="S2711" s="12">
        <f t="shared" si="299"/>
        <v>42612.149780092594</v>
      </c>
      <c r="T2711" s="12">
        <f t="shared" si="300"/>
        <v>42647.165972222225</v>
      </c>
      <c r="U2711" s="14" t="str">
        <f t="shared" si="301"/>
        <v>Aug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96"/>
        <v>153.90035000000003</v>
      </c>
      <c r="P2712">
        <f t="shared" si="302"/>
        <v>55.147058823529413</v>
      </c>
      <c r="Q2712" t="str">
        <f t="shared" si="297"/>
        <v>theater</v>
      </c>
      <c r="R2712" t="str">
        <f t="shared" si="298"/>
        <v>spaces</v>
      </c>
      <c r="S2712" s="12">
        <f t="shared" si="299"/>
        <v>41828.229490740741</v>
      </c>
      <c r="T2712" s="12">
        <f t="shared" si="300"/>
        <v>41860.083333333336</v>
      </c>
      <c r="U2712" s="14" t="str">
        <f t="shared" si="301"/>
        <v>Jul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96"/>
        <v>100.7161125319693</v>
      </c>
      <c r="P2713">
        <f t="shared" si="302"/>
        <v>53.561643835616437</v>
      </c>
      <c r="Q2713" t="str">
        <f t="shared" si="297"/>
        <v>theater</v>
      </c>
      <c r="R2713" t="str">
        <f t="shared" si="298"/>
        <v>spaces</v>
      </c>
      <c r="S2713" s="12">
        <f t="shared" si="299"/>
        <v>41780.745254629634</v>
      </c>
      <c r="T2713" s="12">
        <f t="shared" si="300"/>
        <v>41810.917361111111</v>
      </c>
      <c r="U2713" s="14" t="str">
        <f t="shared" si="301"/>
        <v>May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96"/>
        <v>131.38181818181818</v>
      </c>
      <c r="P2714">
        <f t="shared" si="302"/>
        <v>38.46153846153846</v>
      </c>
      <c r="Q2714" t="str">
        <f t="shared" si="297"/>
        <v>theater</v>
      </c>
      <c r="R2714" t="str">
        <f t="shared" si="298"/>
        <v>spaces</v>
      </c>
      <c r="S2714" s="12">
        <f t="shared" si="299"/>
        <v>41432.062037037038</v>
      </c>
      <c r="T2714" s="12">
        <f t="shared" si="300"/>
        <v>41468.75</v>
      </c>
      <c r="U2714" s="14" t="str">
        <f t="shared" si="301"/>
        <v>Jun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96"/>
        <v>102.24133333333334</v>
      </c>
      <c r="P2715">
        <f t="shared" si="302"/>
        <v>105.63380281690141</v>
      </c>
      <c r="Q2715" t="str">
        <f t="shared" si="297"/>
        <v>theater</v>
      </c>
      <c r="R2715" t="str">
        <f t="shared" si="298"/>
        <v>spaces</v>
      </c>
      <c r="S2715" s="12">
        <f t="shared" si="299"/>
        <v>42322.653749999998</v>
      </c>
      <c r="T2715" s="12">
        <f t="shared" si="300"/>
        <v>42362.653749999998</v>
      </c>
      <c r="U2715" s="14" t="str">
        <f t="shared" si="301"/>
        <v>Nov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96"/>
        <v>116.35599999999999</v>
      </c>
      <c r="P2716">
        <f t="shared" si="302"/>
        <v>81.967213114754102</v>
      </c>
      <c r="Q2716" t="str">
        <f t="shared" si="297"/>
        <v>theater</v>
      </c>
      <c r="R2716" t="str">
        <f t="shared" si="298"/>
        <v>spaces</v>
      </c>
      <c r="S2716" s="12">
        <f t="shared" si="299"/>
        <v>42629.655046296291</v>
      </c>
      <c r="T2716" s="12">
        <f t="shared" si="300"/>
        <v>42657.958333333328</v>
      </c>
      <c r="U2716" s="14" t="str">
        <f t="shared" si="301"/>
        <v>Sep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96"/>
        <v>264.62241666666665</v>
      </c>
      <c r="P2717">
        <f t="shared" si="302"/>
        <v>21.778584392014519</v>
      </c>
      <c r="Q2717" t="str">
        <f t="shared" si="297"/>
        <v>theater</v>
      </c>
      <c r="R2717" t="str">
        <f t="shared" si="298"/>
        <v>spaces</v>
      </c>
      <c r="S2717" s="12">
        <f t="shared" si="299"/>
        <v>42387.398472222223</v>
      </c>
      <c r="T2717" s="12">
        <f t="shared" si="300"/>
        <v>42421.398472222223</v>
      </c>
      <c r="U2717" s="14" t="str">
        <f t="shared" si="301"/>
        <v>Jan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96"/>
        <v>119.98010000000001</v>
      </c>
      <c r="P2718">
        <f t="shared" si="302"/>
        <v>53.475935828877006</v>
      </c>
      <c r="Q2718" t="str">
        <f t="shared" si="297"/>
        <v>theater</v>
      </c>
      <c r="R2718" t="str">
        <f t="shared" si="298"/>
        <v>spaces</v>
      </c>
      <c r="S2718" s="12">
        <f t="shared" si="299"/>
        <v>42255.333252314813</v>
      </c>
      <c r="T2718" s="12">
        <f t="shared" si="300"/>
        <v>42285.333252314813</v>
      </c>
      <c r="U2718" s="14" t="str">
        <f t="shared" si="301"/>
        <v>Sep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96"/>
        <v>120.10400000000001</v>
      </c>
      <c r="P2719">
        <f t="shared" si="302"/>
        <v>76.92307692307692</v>
      </c>
      <c r="Q2719" t="str">
        <f t="shared" si="297"/>
        <v>theater</v>
      </c>
      <c r="R2719" t="str">
        <f t="shared" si="298"/>
        <v>spaces</v>
      </c>
      <c r="S2719" s="12">
        <f t="shared" si="299"/>
        <v>41934.914918981485</v>
      </c>
      <c r="T2719" s="12">
        <f t="shared" si="300"/>
        <v>41979.956585648149</v>
      </c>
      <c r="U2719" s="14" t="str">
        <f t="shared" si="301"/>
        <v>Oct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96"/>
        <v>103.58333333333334</v>
      </c>
      <c r="P2720">
        <f t="shared" si="302"/>
        <v>121.62162162162163</v>
      </c>
      <c r="Q2720" t="str">
        <f t="shared" si="297"/>
        <v>theater</v>
      </c>
      <c r="R2720" t="str">
        <f t="shared" si="298"/>
        <v>spaces</v>
      </c>
      <c r="S2720" s="12">
        <f t="shared" si="299"/>
        <v>42465.596585648149</v>
      </c>
      <c r="T2720" s="12">
        <f t="shared" si="300"/>
        <v>42493.958333333328</v>
      </c>
      <c r="U2720" s="14" t="str">
        <f t="shared" si="301"/>
        <v>Apr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96"/>
        <v>108.83333333333334</v>
      </c>
      <c r="P2721">
        <f t="shared" si="302"/>
        <v>86.956521739130437</v>
      </c>
      <c r="Q2721" t="str">
        <f t="shared" si="297"/>
        <v>theater</v>
      </c>
      <c r="R2721" t="str">
        <f t="shared" si="298"/>
        <v>spaces</v>
      </c>
      <c r="S2721" s="12">
        <f t="shared" si="299"/>
        <v>42418.031180555554</v>
      </c>
      <c r="T2721" s="12">
        <f t="shared" si="300"/>
        <v>42477.989513888882</v>
      </c>
      <c r="U2721" s="14" t="str">
        <f t="shared" si="301"/>
        <v>Feb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96"/>
        <v>118.12400000000001</v>
      </c>
      <c r="P2722">
        <f t="shared" si="302"/>
        <v>144.50867052023122</v>
      </c>
      <c r="Q2722" t="str">
        <f t="shared" si="297"/>
        <v>theater</v>
      </c>
      <c r="R2722" t="str">
        <f t="shared" si="298"/>
        <v>spaces</v>
      </c>
      <c r="S2722" s="12">
        <f t="shared" si="299"/>
        <v>42655.465891203698</v>
      </c>
      <c r="T2722" s="12">
        <f t="shared" si="300"/>
        <v>42685.507557870369</v>
      </c>
      <c r="U2722" s="14" t="str">
        <f t="shared" si="301"/>
        <v>Oct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96"/>
        <v>1462</v>
      </c>
      <c r="P2723">
        <f t="shared" si="302"/>
        <v>2.7881040892193307</v>
      </c>
      <c r="Q2723" t="str">
        <f t="shared" si="297"/>
        <v>technology</v>
      </c>
      <c r="R2723" t="str">
        <f t="shared" si="298"/>
        <v>hardware</v>
      </c>
      <c r="S2723" s="12">
        <f t="shared" si="299"/>
        <v>41493.543958333335</v>
      </c>
      <c r="T2723" s="12">
        <f t="shared" si="300"/>
        <v>41523.791666666664</v>
      </c>
      <c r="U2723" s="14" t="str">
        <f t="shared" si="301"/>
        <v>Aug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96"/>
        <v>252.54</v>
      </c>
      <c r="P2724">
        <f t="shared" si="302"/>
        <v>27.027027027027028</v>
      </c>
      <c r="Q2724" t="str">
        <f t="shared" si="297"/>
        <v>technology</v>
      </c>
      <c r="R2724" t="str">
        <f t="shared" si="298"/>
        <v>hardware</v>
      </c>
      <c r="S2724" s="12">
        <f t="shared" si="299"/>
        <v>42704.857094907406</v>
      </c>
      <c r="T2724" s="12">
        <f t="shared" si="300"/>
        <v>42764.857094907406</v>
      </c>
      <c r="U2724" s="14" t="str">
        <f t="shared" si="301"/>
        <v>Nov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96"/>
        <v>140.05000000000001</v>
      </c>
      <c r="P2725">
        <f t="shared" si="302"/>
        <v>68.181818181818187</v>
      </c>
      <c r="Q2725" t="str">
        <f t="shared" si="297"/>
        <v>technology</v>
      </c>
      <c r="R2725" t="str">
        <f t="shared" si="298"/>
        <v>hardware</v>
      </c>
      <c r="S2725" s="12">
        <f t="shared" si="299"/>
        <v>41944.83898148148</v>
      </c>
      <c r="T2725" s="12">
        <f t="shared" si="300"/>
        <v>42004.880648148144</v>
      </c>
      <c r="U2725" s="14" t="str">
        <f t="shared" si="301"/>
        <v>Nov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96"/>
        <v>296.87520259319291</v>
      </c>
      <c r="P2726">
        <f t="shared" si="302"/>
        <v>2.4219823356231598</v>
      </c>
      <c r="Q2726" t="str">
        <f t="shared" si="297"/>
        <v>technology</v>
      </c>
      <c r="R2726" t="str">
        <f t="shared" si="298"/>
        <v>hardware</v>
      </c>
      <c r="S2726" s="12">
        <f t="shared" si="299"/>
        <v>42199.32707175926</v>
      </c>
      <c r="T2726" s="12">
        <f t="shared" si="300"/>
        <v>42231.32707175926</v>
      </c>
      <c r="U2726" s="14" t="str">
        <f t="shared" si="301"/>
        <v>Jul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96"/>
        <v>144.54249999999999</v>
      </c>
      <c r="P2727">
        <f t="shared" si="302"/>
        <v>353.98230088495575</v>
      </c>
      <c r="Q2727" t="str">
        <f t="shared" si="297"/>
        <v>technology</v>
      </c>
      <c r="R2727" t="str">
        <f t="shared" si="298"/>
        <v>hardware</v>
      </c>
      <c r="S2727" s="12">
        <f t="shared" si="299"/>
        <v>42745.744618055556</v>
      </c>
      <c r="T2727" s="12">
        <f t="shared" si="300"/>
        <v>42795.744618055556</v>
      </c>
      <c r="U2727" s="14" t="str">
        <f t="shared" si="301"/>
        <v>Jan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96"/>
        <v>105.745</v>
      </c>
      <c r="P2728">
        <f t="shared" si="302"/>
        <v>247.52475247524754</v>
      </c>
      <c r="Q2728" t="str">
        <f t="shared" si="297"/>
        <v>technology</v>
      </c>
      <c r="R2728" t="str">
        <f t="shared" si="298"/>
        <v>hardware</v>
      </c>
      <c r="S2728" s="12">
        <f t="shared" si="299"/>
        <v>42452.579988425925</v>
      </c>
      <c r="T2728" s="12">
        <f t="shared" si="300"/>
        <v>42482.579988425925</v>
      </c>
      <c r="U2728" s="14" t="str">
        <f t="shared" si="301"/>
        <v>Mar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96"/>
        <v>493.21000000000004</v>
      </c>
      <c r="P2729">
        <f t="shared" si="302"/>
        <v>14.144271570014144</v>
      </c>
      <c r="Q2729" t="str">
        <f t="shared" si="297"/>
        <v>technology</v>
      </c>
      <c r="R2729" t="str">
        <f t="shared" si="298"/>
        <v>hardware</v>
      </c>
      <c r="S2729" s="12">
        <f t="shared" si="299"/>
        <v>42198.676655092597</v>
      </c>
      <c r="T2729" s="12">
        <f t="shared" si="300"/>
        <v>42223.676655092597</v>
      </c>
      <c r="U2729" s="14" t="str">
        <f t="shared" si="301"/>
        <v>Jul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96"/>
        <v>201.82666666666668</v>
      </c>
      <c r="P2730">
        <f t="shared" si="302"/>
        <v>38.265306122448976</v>
      </c>
      <c r="Q2730" t="str">
        <f t="shared" si="297"/>
        <v>technology</v>
      </c>
      <c r="R2730" t="str">
        <f t="shared" si="298"/>
        <v>hardware</v>
      </c>
      <c r="S2730" s="12">
        <f t="shared" si="299"/>
        <v>42333.59993055556</v>
      </c>
      <c r="T2730" s="12">
        <f t="shared" si="300"/>
        <v>42368.59993055556</v>
      </c>
      <c r="U2730" s="14" t="str">
        <f t="shared" si="301"/>
        <v>Nov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96"/>
        <v>104.44</v>
      </c>
      <c r="P2731">
        <f t="shared" si="302"/>
        <v>326.08695652173913</v>
      </c>
      <c r="Q2731" t="str">
        <f t="shared" si="297"/>
        <v>technology</v>
      </c>
      <c r="R2731" t="str">
        <f t="shared" si="298"/>
        <v>hardware</v>
      </c>
      <c r="S2731" s="12">
        <f t="shared" si="299"/>
        <v>42095.240706018521</v>
      </c>
      <c r="T2731" s="12">
        <f t="shared" si="300"/>
        <v>42125.240706018521</v>
      </c>
      <c r="U2731" s="14" t="str">
        <f t="shared" si="301"/>
        <v>Apr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96"/>
        <v>170.29262962962963</v>
      </c>
      <c r="P2732">
        <f t="shared" si="302"/>
        <v>39.589442815249264</v>
      </c>
      <c r="Q2732" t="str">
        <f t="shared" si="297"/>
        <v>technology</v>
      </c>
      <c r="R2732" t="str">
        <f t="shared" si="298"/>
        <v>hardware</v>
      </c>
      <c r="S2732" s="12">
        <f t="shared" si="299"/>
        <v>41351.541377314818</v>
      </c>
      <c r="T2732" s="12">
        <f t="shared" si="300"/>
        <v>41386.541377314818</v>
      </c>
      <c r="U2732" s="14" t="str">
        <f t="shared" si="301"/>
        <v>Mar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96"/>
        <v>104.30333333333333</v>
      </c>
      <c r="P2733">
        <f t="shared" si="302"/>
        <v>810.81081081081084</v>
      </c>
      <c r="Q2733" t="str">
        <f t="shared" si="297"/>
        <v>technology</v>
      </c>
      <c r="R2733" t="str">
        <f t="shared" si="298"/>
        <v>hardware</v>
      </c>
      <c r="S2733" s="12">
        <f t="shared" si="299"/>
        <v>41872.525717592594</v>
      </c>
      <c r="T2733" s="12">
        <f t="shared" si="300"/>
        <v>41930.166666666664</v>
      </c>
      <c r="U2733" s="14" t="str">
        <f t="shared" si="301"/>
        <v>Aug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96"/>
        <v>118.25000000000001</v>
      </c>
      <c r="P2734">
        <f t="shared" si="302"/>
        <v>82.191780821917803</v>
      </c>
      <c r="Q2734" t="str">
        <f t="shared" si="297"/>
        <v>technology</v>
      </c>
      <c r="R2734" t="str">
        <f t="shared" si="298"/>
        <v>hardware</v>
      </c>
      <c r="S2734" s="12">
        <f t="shared" si="299"/>
        <v>41389.808194444442</v>
      </c>
      <c r="T2734" s="12">
        <f t="shared" si="300"/>
        <v>41422</v>
      </c>
      <c r="U2734" s="14" t="str">
        <f t="shared" si="301"/>
        <v>Apr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96"/>
        <v>107.538</v>
      </c>
      <c r="P2735">
        <f t="shared" si="302"/>
        <v>420.16806722689074</v>
      </c>
      <c r="Q2735" t="str">
        <f t="shared" si="297"/>
        <v>technology</v>
      </c>
      <c r="R2735" t="str">
        <f t="shared" si="298"/>
        <v>hardware</v>
      </c>
      <c r="S2735" s="12">
        <f t="shared" si="299"/>
        <v>42044.272847222222</v>
      </c>
      <c r="T2735" s="12">
        <f t="shared" si="300"/>
        <v>42104.231180555551</v>
      </c>
      <c r="U2735" s="14" t="str">
        <f t="shared" si="301"/>
        <v>Feb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96"/>
        <v>2260300</v>
      </c>
      <c r="P2736">
        <f t="shared" si="302"/>
        <v>6.1349693251533744E-3</v>
      </c>
      <c r="Q2736" t="str">
        <f t="shared" si="297"/>
        <v>technology</v>
      </c>
      <c r="R2736" t="str">
        <f t="shared" si="298"/>
        <v>hardware</v>
      </c>
      <c r="S2736" s="12">
        <f t="shared" si="299"/>
        <v>42626.668888888889</v>
      </c>
      <c r="T2736" s="12">
        <f t="shared" si="300"/>
        <v>42656.915972222225</v>
      </c>
      <c r="U2736" s="14" t="str">
        <f t="shared" si="301"/>
        <v>Sep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96"/>
        <v>978.13466666666682</v>
      </c>
      <c r="P2737">
        <f t="shared" si="302"/>
        <v>2.2123893805309733</v>
      </c>
      <c r="Q2737" t="str">
        <f t="shared" si="297"/>
        <v>technology</v>
      </c>
      <c r="R2737" t="str">
        <f t="shared" si="298"/>
        <v>hardware</v>
      </c>
      <c r="S2737" s="12">
        <f t="shared" si="299"/>
        <v>41316.120949074073</v>
      </c>
      <c r="T2737" s="12">
        <f t="shared" si="300"/>
        <v>41346.833333333336</v>
      </c>
      <c r="U2737" s="14" t="str">
        <f t="shared" si="301"/>
        <v>Feb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96"/>
        <v>122.9</v>
      </c>
      <c r="P2738">
        <f t="shared" si="302"/>
        <v>137.93103448275863</v>
      </c>
      <c r="Q2738" t="str">
        <f t="shared" si="297"/>
        <v>technology</v>
      </c>
      <c r="R2738" t="str">
        <f t="shared" si="298"/>
        <v>hardware</v>
      </c>
      <c r="S2738" s="12">
        <f t="shared" si="299"/>
        <v>41722.666354166664</v>
      </c>
      <c r="T2738" s="12">
        <f t="shared" si="300"/>
        <v>41752.666354166664</v>
      </c>
      <c r="U2738" s="14" t="str">
        <f t="shared" si="301"/>
        <v>Mar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96"/>
        <v>246.0608</v>
      </c>
      <c r="P2739">
        <f t="shared" si="302"/>
        <v>65.78947368421052</v>
      </c>
      <c r="Q2739" t="str">
        <f t="shared" si="297"/>
        <v>technology</v>
      </c>
      <c r="R2739" t="str">
        <f t="shared" si="298"/>
        <v>hardware</v>
      </c>
      <c r="S2739" s="12">
        <f t="shared" si="299"/>
        <v>41611.917673611111</v>
      </c>
      <c r="T2739" s="12">
        <f t="shared" si="300"/>
        <v>41654.791666666664</v>
      </c>
      <c r="U2739" s="14" t="str">
        <f t="shared" si="301"/>
        <v>Dec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96"/>
        <v>147.94</v>
      </c>
      <c r="P2740">
        <f t="shared" si="302"/>
        <v>333.33333333333331</v>
      </c>
      <c r="Q2740" t="str">
        <f t="shared" si="297"/>
        <v>technology</v>
      </c>
      <c r="R2740" t="str">
        <f t="shared" si="298"/>
        <v>hardware</v>
      </c>
      <c r="S2740" s="12">
        <f t="shared" si="299"/>
        <v>42620.143564814818</v>
      </c>
      <c r="T2740" s="12">
        <f t="shared" si="300"/>
        <v>42680.143564814818</v>
      </c>
      <c r="U2740" s="14" t="str">
        <f t="shared" si="301"/>
        <v>Sep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96"/>
        <v>384.09090909090907</v>
      </c>
      <c r="P2741">
        <f t="shared" si="302"/>
        <v>5.7591623036649215</v>
      </c>
      <c r="Q2741" t="str">
        <f t="shared" si="297"/>
        <v>technology</v>
      </c>
      <c r="R2741" t="str">
        <f t="shared" si="298"/>
        <v>hardware</v>
      </c>
      <c r="S2741" s="12">
        <f t="shared" si="299"/>
        <v>41719.887928240743</v>
      </c>
      <c r="T2741" s="12">
        <f t="shared" si="300"/>
        <v>41764.887928240743</v>
      </c>
      <c r="U2741" s="14" t="str">
        <f t="shared" si="301"/>
        <v>Mar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96"/>
        <v>103.33333333333334</v>
      </c>
      <c r="P2742">
        <f t="shared" si="302"/>
        <v>17.647058823529413</v>
      </c>
      <c r="Q2742" t="str">
        <f t="shared" si="297"/>
        <v>technology</v>
      </c>
      <c r="R2742" t="str">
        <f t="shared" si="298"/>
        <v>hardware</v>
      </c>
      <c r="S2742" s="12">
        <f t="shared" si="299"/>
        <v>42045.031851851847</v>
      </c>
      <c r="T2742" s="12">
        <f t="shared" si="300"/>
        <v>42074.99018518519</v>
      </c>
      <c r="U2742" s="14" t="str">
        <f t="shared" si="301"/>
        <v>Feb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96"/>
        <v>0.43750000000000006</v>
      </c>
      <c r="P2743">
        <f t="shared" si="302"/>
        <v>2000</v>
      </c>
      <c r="Q2743" t="str">
        <f t="shared" si="297"/>
        <v>publishing</v>
      </c>
      <c r="R2743" t="str">
        <f t="shared" si="298"/>
        <v>children's books</v>
      </c>
      <c r="S2743" s="12">
        <f t="shared" si="299"/>
        <v>41911.657430555555</v>
      </c>
      <c r="T2743" s="12">
        <f t="shared" si="300"/>
        <v>41932.088194444441</v>
      </c>
      <c r="U2743" s="14" t="str">
        <f t="shared" si="301"/>
        <v>Sep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96"/>
        <v>29.24</v>
      </c>
      <c r="P2744">
        <f t="shared" si="302"/>
        <v>138.88888888888889</v>
      </c>
      <c r="Q2744" t="str">
        <f t="shared" si="297"/>
        <v>publishing</v>
      </c>
      <c r="R2744" t="str">
        <f t="shared" si="298"/>
        <v>children's books</v>
      </c>
      <c r="S2744" s="12">
        <f t="shared" si="299"/>
        <v>41030.719756944447</v>
      </c>
      <c r="T2744" s="12">
        <f t="shared" si="300"/>
        <v>41044.719756944447</v>
      </c>
      <c r="U2744" s="14" t="str">
        <f t="shared" si="301"/>
        <v>May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96"/>
        <v>0</v>
      </c>
      <c r="P2745" t="e">
        <f t="shared" si="302"/>
        <v>#DIV/0!</v>
      </c>
      <c r="Q2745" t="str">
        <f t="shared" si="297"/>
        <v>publishing</v>
      </c>
      <c r="R2745" t="str">
        <f t="shared" si="298"/>
        <v>children's books</v>
      </c>
      <c r="S2745" s="12">
        <f t="shared" si="299"/>
        <v>42632.328784722224</v>
      </c>
      <c r="T2745" s="12">
        <f t="shared" si="300"/>
        <v>42662.328784722224</v>
      </c>
      <c r="U2745" s="14" t="str">
        <f t="shared" si="301"/>
        <v>Sep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96"/>
        <v>5.21875</v>
      </c>
      <c r="P2746">
        <f t="shared" si="302"/>
        <v>727.27272727272725</v>
      </c>
      <c r="Q2746" t="str">
        <f t="shared" si="297"/>
        <v>publishing</v>
      </c>
      <c r="R2746" t="str">
        <f t="shared" si="298"/>
        <v>children's books</v>
      </c>
      <c r="S2746" s="12">
        <f t="shared" si="299"/>
        <v>40938.062476851854</v>
      </c>
      <c r="T2746" s="12">
        <f t="shared" si="300"/>
        <v>40968.062476851854</v>
      </c>
      <c r="U2746" s="14" t="str">
        <f t="shared" si="301"/>
        <v>Jan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96"/>
        <v>21.887499999999999</v>
      </c>
      <c r="P2747">
        <f t="shared" si="302"/>
        <v>163.26530612244898</v>
      </c>
      <c r="Q2747" t="str">
        <f t="shared" si="297"/>
        <v>publishing</v>
      </c>
      <c r="R2747" t="str">
        <f t="shared" si="298"/>
        <v>children's books</v>
      </c>
      <c r="S2747" s="12">
        <f t="shared" si="299"/>
        <v>41044.988055555557</v>
      </c>
      <c r="T2747" s="12">
        <f t="shared" si="300"/>
        <v>41104.988055555557</v>
      </c>
      <c r="U2747" s="14" t="str">
        <f t="shared" si="301"/>
        <v>May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96"/>
        <v>26.700000000000003</v>
      </c>
      <c r="P2748">
        <f t="shared" si="302"/>
        <v>157.89473684210526</v>
      </c>
      <c r="Q2748" t="str">
        <f t="shared" si="297"/>
        <v>publishing</v>
      </c>
      <c r="R2748" t="str">
        <f t="shared" si="298"/>
        <v>children's books</v>
      </c>
      <c r="S2748" s="12">
        <f t="shared" si="299"/>
        <v>41850.781377314815</v>
      </c>
      <c r="T2748" s="12">
        <f t="shared" si="300"/>
        <v>41880.781377314815</v>
      </c>
      <c r="U2748" s="14" t="str">
        <f t="shared" si="301"/>
        <v>Jul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96"/>
        <v>28.000000000000004</v>
      </c>
      <c r="P2749">
        <f t="shared" si="302"/>
        <v>125</v>
      </c>
      <c r="Q2749" t="str">
        <f t="shared" si="297"/>
        <v>publishing</v>
      </c>
      <c r="R2749" t="str">
        <f t="shared" si="298"/>
        <v>children's books</v>
      </c>
      <c r="S2749" s="12">
        <f t="shared" si="299"/>
        <v>41044.64811342593</v>
      </c>
      <c r="T2749" s="12">
        <f t="shared" si="300"/>
        <v>41076.131944444445</v>
      </c>
      <c r="U2749" s="14" t="str">
        <f t="shared" si="301"/>
        <v>May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96"/>
        <v>1.06</v>
      </c>
      <c r="P2750">
        <f t="shared" si="302"/>
        <v>1250</v>
      </c>
      <c r="Q2750" t="str">
        <f t="shared" si="297"/>
        <v>publishing</v>
      </c>
      <c r="R2750" t="str">
        <f t="shared" si="298"/>
        <v>children's books</v>
      </c>
      <c r="S2750" s="12">
        <f t="shared" si="299"/>
        <v>42585.7106712963</v>
      </c>
      <c r="T2750" s="12">
        <f t="shared" si="300"/>
        <v>42615.7106712963</v>
      </c>
      <c r="U2750" s="14" t="str">
        <f t="shared" si="301"/>
        <v>Aug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96"/>
        <v>1.0999999999999999</v>
      </c>
      <c r="P2751">
        <f t="shared" si="302"/>
        <v>5000</v>
      </c>
      <c r="Q2751" t="str">
        <f t="shared" si="297"/>
        <v>publishing</v>
      </c>
      <c r="R2751" t="str">
        <f t="shared" si="298"/>
        <v>children's books</v>
      </c>
      <c r="S2751" s="12">
        <f t="shared" si="299"/>
        <v>42068.799039351856</v>
      </c>
      <c r="T2751" s="12">
        <f t="shared" si="300"/>
        <v>42098.757372685184</v>
      </c>
      <c r="U2751" s="14" t="str">
        <f t="shared" si="301"/>
        <v>Mar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96"/>
        <v>0</v>
      </c>
      <c r="P2752" t="e">
        <f t="shared" si="302"/>
        <v>#DIV/0!</v>
      </c>
      <c r="Q2752" t="str">
        <f t="shared" si="297"/>
        <v>publishing</v>
      </c>
      <c r="R2752" t="str">
        <f t="shared" si="298"/>
        <v>children's books</v>
      </c>
      <c r="S2752" s="12">
        <f t="shared" si="299"/>
        <v>41078.899826388886</v>
      </c>
      <c r="T2752" s="12">
        <f t="shared" si="300"/>
        <v>41090.833333333336</v>
      </c>
      <c r="U2752" s="14" t="str">
        <f t="shared" si="301"/>
        <v>Jun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96"/>
        <v>0</v>
      </c>
      <c r="P2753" t="e">
        <f t="shared" si="302"/>
        <v>#DIV/0!</v>
      </c>
      <c r="Q2753" t="str">
        <f t="shared" si="297"/>
        <v>publishing</v>
      </c>
      <c r="R2753" t="str">
        <f t="shared" si="298"/>
        <v>children's books</v>
      </c>
      <c r="S2753" s="12">
        <f t="shared" si="299"/>
        <v>41747.887060185189</v>
      </c>
      <c r="T2753" s="12">
        <f t="shared" si="300"/>
        <v>41807.887060185189</v>
      </c>
      <c r="U2753" s="14" t="str">
        <f t="shared" si="301"/>
        <v>Apr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96"/>
        <v>11.458333333333332</v>
      </c>
      <c r="P2754">
        <f t="shared" si="302"/>
        <v>342.85714285714283</v>
      </c>
      <c r="Q2754" t="str">
        <f t="shared" si="297"/>
        <v>publishing</v>
      </c>
      <c r="R2754" t="str">
        <f t="shared" si="298"/>
        <v>children's books</v>
      </c>
      <c r="S2754" s="12">
        <f t="shared" si="299"/>
        <v>40855.765092592592</v>
      </c>
      <c r="T2754" s="12">
        <f t="shared" si="300"/>
        <v>40895.765092592592</v>
      </c>
      <c r="U2754" s="14" t="str">
        <f t="shared" si="301"/>
        <v>Nov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03">E2755/D2755 * 100</f>
        <v>19</v>
      </c>
      <c r="P2755">
        <f t="shared" si="302"/>
        <v>250</v>
      </c>
      <c r="Q2755" t="str">
        <f t="shared" ref="Q2755:Q2818" si="304">LEFT(N2755,FIND("/",N2755) -1)</f>
        <v>publishing</v>
      </c>
      <c r="R2755" t="str">
        <f t="shared" ref="R2755:R2818" si="305">RIGHT(N2755,LEN(N2755)-FIND("/",N2755))</f>
        <v>children's books</v>
      </c>
      <c r="S2755" s="12">
        <f t="shared" ref="S2755:U2818" si="306">(((J2755/60)/60)/24)+DATE(1970,1,1)</f>
        <v>41117.900729166664</v>
      </c>
      <c r="T2755" s="12">
        <f t="shared" ref="T2755:V2818" si="307">(((I2755/60)/60)/24)+DATE(1970,1,1)</f>
        <v>41147.900729166664</v>
      </c>
      <c r="U2755" s="14" t="str">
        <f t="shared" ref="U2755:U2818" si="308">TEXT(S2755, "mmm")</f>
        <v>Jul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03"/>
        <v>0</v>
      </c>
      <c r="P2756" t="e">
        <f t="shared" si="302"/>
        <v>#DIV/0!</v>
      </c>
      <c r="Q2756" t="str">
        <f t="shared" si="304"/>
        <v>publishing</v>
      </c>
      <c r="R2756" t="str">
        <f t="shared" si="305"/>
        <v>children's books</v>
      </c>
      <c r="S2756" s="12">
        <f t="shared" si="306"/>
        <v>41863.636006944449</v>
      </c>
      <c r="T2756" s="12">
        <f t="shared" si="307"/>
        <v>41893.636006944449</v>
      </c>
      <c r="U2756" s="14" t="str">
        <f t="shared" si="308"/>
        <v>Aug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03"/>
        <v>52</v>
      </c>
      <c r="P2757">
        <f t="shared" si="302"/>
        <v>33.333333333333336</v>
      </c>
      <c r="Q2757" t="str">
        <f t="shared" si="304"/>
        <v>publishing</v>
      </c>
      <c r="R2757" t="str">
        <f t="shared" si="305"/>
        <v>children's books</v>
      </c>
      <c r="S2757" s="12">
        <f t="shared" si="306"/>
        <v>42072.790821759263</v>
      </c>
      <c r="T2757" s="12">
        <f t="shared" si="307"/>
        <v>42102.790821759263</v>
      </c>
      <c r="U2757" s="14" t="str">
        <f t="shared" si="308"/>
        <v>Mar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03"/>
        <v>10.48</v>
      </c>
      <c r="P2758">
        <f t="shared" si="302"/>
        <v>303.030303030303</v>
      </c>
      <c r="Q2758" t="str">
        <f t="shared" si="304"/>
        <v>publishing</v>
      </c>
      <c r="R2758" t="str">
        <f t="shared" si="305"/>
        <v>children's books</v>
      </c>
      <c r="S2758" s="12">
        <f t="shared" si="306"/>
        <v>41620.90047453704</v>
      </c>
      <c r="T2758" s="12">
        <f t="shared" si="307"/>
        <v>41650.90047453704</v>
      </c>
      <c r="U2758" s="14" t="str">
        <f t="shared" si="308"/>
        <v>Dec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03"/>
        <v>0.66666666666666674</v>
      </c>
      <c r="P2759">
        <f t="shared" si="302"/>
        <v>750</v>
      </c>
      <c r="Q2759" t="str">
        <f t="shared" si="304"/>
        <v>publishing</v>
      </c>
      <c r="R2759" t="str">
        <f t="shared" si="305"/>
        <v>children's books</v>
      </c>
      <c r="S2759" s="12">
        <f t="shared" si="306"/>
        <v>42573.65662037037</v>
      </c>
      <c r="T2759" s="12">
        <f t="shared" si="307"/>
        <v>42588.65662037037</v>
      </c>
      <c r="U2759" s="14" t="str">
        <f t="shared" si="308"/>
        <v>Jul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03"/>
        <v>11.700000000000001</v>
      </c>
      <c r="P2760">
        <f t="shared" si="302"/>
        <v>333.33333333333331</v>
      </c>
      <c r="Q2760" t="str">
        <f t="shared" si="304"/>
        <v>publishing</v>
      </c>
      <c r="R2760" t="str">
        <f t="shared" si="305"/>
        <v>children's books</v>
      </c>
      <c r="S2760" s="12">
        <f t="shared" si="306"/>
        <v>42639.441932870366</v>
      </c>
      <c r="T2760" s="12">
        <f t="shared" si="307"/>
        <v>42653.441932870366</v>
      </c>
      <c r="U2760" s="14" t="str">
        <f t="shared" si="308"/>
        <v>Sep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03"/>
        <v>10.5</v>
      </c>
      <c r="P2761">
        <f t="shared" si="302"/>
        <v>500</v>
      </c>
      <c r="Q2761" t="str">
        <f t="shared" si="304"/>
        <v>publishing</v>
      </c>
      <c r="R2761" t="str">
        <f t="shared" si="305"/>
        <v>children's books</v>
      </c>
      <c r="S2761" s="12">
        <f t="shared" si="306"/>
        <v>42524.36650462963</v>
      </c>
      <c r="T2761" s="12">
        <f t="shared" si="307"/>
        <v>42567.36650462963</v>
      </c>
      <c r="U2761" s="14" t="str">
        <f t="shared" si="308"/>
        <v>Jun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03"/>
        <v>0</v>
      </c>
      <c r="P2762" t="e">
        <f t="shared" si="302"/>
        <v>#DIV/0!</v>
      </c>
      <c r="Q2762" t="str">
        <f t="shared" si="304"/>
        <v>publishing</v>
      </c>
      <c r="R2762" t="str">
        <f t="shared" si="305"/>
        <v>children's books</v>
      </c>
      <c r="S2762" s="12">
        <f t="shared" si="306"/>
        <v>41415.461319444446</v>
      </c>
      <c r="T2762" s="12">
        <f t="shared" si="307"/>
        <v>41445.461319444446</v>
      </c>
      <c r="U2762" s="14" t="str">
        <f t="shared" si="308"/>
        <v>May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03"/>
        <v>0.72</v>
      </c>
      <c r="P2763">
        <f t="shared" si="302"/>
        <v>1250</v>
      </c>
      <c r="Q2763" t="str">
        <f t="shared" si="304"/>
        <v>publishing</v>
      </c>
      <c r="R2763" t="str">
        <f t="shared" si="305"/>
        <v>children's books</v>
      </c>
      <c r="S2763" s="12">
        <f t="shared" si="306"/>
        <v>41247.063576388886</v>
      </c>
      <c r="T2763" s="12">
        <f t="shared" si="307"/>
        <v>41277.063576388886</v>
      </c>
      <c r="U2763" s="14" t="str">
        <f t="shared" si="308"/>
        <v>Dec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03"/>
        <v>0.76923076923076927</v>
      </c>
      <c r="P2764">
        <f t="shared" si="302"/>
        <v>3250</v>
      </c>
      <c r="Q2764" t="str">
        <f t="shared" si="304"/>
        <v>publishing</v>
      </c>
      <c r="R2764" t="str">
        <f t="shared" si="305"/>
        <v>children's books</v>
      </c>
      <c r="S2764" s="12">
        <f t="shared" si="306"/>
        <v>40927.036979166667</v>
      </c>
      <c r="T2764" s="12">
        <f t="shared" si="307"/>
        <v>40986.995312500003</v>
      </c>
      <c r="U2764" s="14" t="str">
        <f t="shared" si="308"/>
        <v>Jan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03"/>
        <v>0.22842639593908631</v>
      </c>
      <c r="P2765">
        <f t="shared" si="302"/>
        <v>13133.333333333334</v>
      </c>
      <c r="Q2765" t="str">
        <f t="shared" si="304"/>
        <v>publishing</v>
      </c>
      <c r="R2765" t="str">
        <f t="shared" si="305"/>
        <v>children's books</v>
      </c>
      <c r="S2765" s="12">
        <f t="shared" si="306"/>
        <v>41373.579675925925</v>
      </c>
      <c r="T2765" s="12">
        <f t="shared" si="307"/>
        <v>41418.579675925925</v>
      </c>
      <c r="U2765" s="14" t="str">
        <f t="shared" si="308"/>
        <v>Apr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03"/>
        <v>1.125</v>
      </c>
      <c r="P2766">
        <f t="shared" ref="P2766:P2829" si="309">D2766 / L2766</f>
        <v>1000</v>
      </c>
      <c r="Q2766" t="str">
        <f t="shared" si="304"/>
        <v>publishing</v>
      </c>
      <c r="R2766" t="str">
        <f t="shared" si="305"/>
        <v>children's books</v>
      </c>
      <c r="S2766" s="12">
        <f t="shared" si="306"/>
        <v>41030.292025462964</v>
      </c>
      <c r="T2766" s="12">
        <f t="shared" si="307"/>
        <v>41059.791666666664</v>
      </c>
      <c r="U2766" s="14" t="str">
        <f t="shared" si="308"/>
        <v>May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03"/>
        <v>0</v>
      </c>
      <c r="P2767" t="e">
        <f t="shared" si="309"/>
        <v>#DIV/0!</v>
      </c>
      <c r="Q2767" t="str">
        <f t="shared" si="304"/>
        <v>publishing</v>
      </c>
      <c r="R2767" t="str">
        <f t="shared" si="305"/>
        <v>children's books</v>
      </c>
      <c r="S2767" s="12">
        <f t="shared" si="306"/>
        <v>41194.579027777778</v>
      </c>
      <c r="T2767" s="12">
        <f t="shared" si="307"/>
        <v>41210.579027777778</v>
      </c>
      <c r="U2767" s="14" t="str">
        <f t="shared" si="308"/>
        <v>Oct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03"/>
        <v>2</v>
      </c>
      <c r="P2768">
        <f t="shared" si="309"/>
        <v>1250</v>
      </c>
      <c r="Q2768" t="str">
        <f t="shared" si="304"/>
        <v>publishing</v>
      </c>
      <c r="R2768" t="str">
        <f t="shared" si="305"/>
        <v>children's books</v>
      </c>
      <c r="S2768" s="12">
        <f t="shared" si="306"/>
        <v>40736.668032407404</v>
      </c>
      <c r="T2768" s="12">
        <f t="shared" si="307"/>
        <v>40766.668032407404</v>
      </c>
      <c r="U2768" s="14" t="str">
        <f t="shared" si="308"/>
        <v>Jul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03"/>
        <v>0.85000000000000009</v>
      </c>
      <c r="P2769">
        <f t="shared" si="309"/>
        <v>1333.3333333333333</v>
      </c>
      <c r="Q2769" t="str">
        <f t="shared" si="304"/>
        <v>publishing</v>
      </c>
      <c r="R2769" t="str">
        <f t="shared" si="305"/>
        <v>children's books</v>
      </c>
      <c r="S2769" s="12">
        <f t="shared" si="306"/>
        <v>42172.958912037036</v>
      </c>
      <c r="T2769" s="12">
        <f t="shared" si="307"/>
        <v>42232.958912037036</v>
      </c>
      <c r="U2769" s="14" t="str">
        <f t="shared" si="308"/>
        <v>Jun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03"/>
        <v>14.314285714285715</v>
      </c>
      <c r="P2770">
        <f t="shared" si="309"/>
        <v>205.88235294117646</v>
      </c>
      <c r="Q2770" t="str">
        <f t="shared" si="304"/>
        <v>publishing</v>
      </c>
      <c r="R2770" t="str">
        <f t="shared" si="305"/>
        <v>children's books</v>
      </c>
      <c r="S2770" s="12">
        <f t="shared" si="306"/>
        <v>40967.614849537036</v>
      </c>
      <c r="T2770" s="12">
        <f t="shared" si="307"/>
        <v>40997.573182870372</v>
      </c>
      <c r="U2770" s="14" t="str">
        <f t="shared" si="308"/>
        <v>Feb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03"/>
        <v>0.25</v>
      </c>
      <c r="P2771">
        <f t="shared" si="309"/>
        <v>400</v>
      </c>
      <c r="Q2771" t="str">
        <f t="shared" si="304"/>
        <v>publishing</v>
      </c>
      <c r="R2771" t="str">
        <f t="shared" si="305"/>
        <v>children's books</v>
      </c>
      <c r="S2771" s="12">
        <f t="shared" si="306"/>
        <v>41745.826273148145</v>
      </c>
      <c r="T2771" s="12">
        <f t="shared" si="307"/>
        <v>41795.826273148145</v>
      </c>
      <c r="U2771" s="14" t="str">
        <f t="shared" si="308"/>
        <v>Apr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03"/>
        <v>10.411249999999999</v>
      </c>
      <c r="P2772">
        <f t="shared" si="309"/>
        <v>606.06060606060601</v>
      </c>
      <c r="Q2772" t="str">
        <f t="shared" si="304"/>
        <v>publishing</v>
      </c>
      <c r="R2772" t="str">
        <f t="shared" si="305"/>
        <v>children's books</v>
      </c>
      <c r="S2772" s="12">
        <f t="shared" si="306"/>
        <v>41686.705208333333</v>
      </c>
      <c r="T2772" s="12">
        <f t="shared" si="307"/>
        <v>41716.663541666669</v>
      </c>
      <c r="U2772" s="14" t="str">
        <f t="shared" si="308"/>
        <v>Feb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03"/>
        <v>0</v>
      </c>
      <c r="P2773" t="e">
        <f t="shared" si="309"/>
        <v>#DIV/0!</v>
      </c>
      <c r="Q2773" t="str">
        <f t="shared" si="304"/>
        <v>publishing</v>
      </c>
      <c r="R2773" t="str">
        <f t="shared" si="305"/>
        <v>children's books</v>
      </c>
      <c r="S2773" s="12">
        <f t="shared" si="306"/>
        <v>41257.531712962962</v>
      </c>
      <c r="T2773" s="12">
        <f t="shared" si="307"/>
        <v>41306.708333333336</v>
      </c>
      <c r="U2773" s="14" t="str">
        <f t="shared" si="308"/>
        <v>Dec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03"/>
        <v>0</v>
      </c>
      <c r="P2774" t="e">
        <f t="shared" si="309"/>
        <v>#DIV/0!</v>
      </c>
      <c r="Q2774" t="str">
        <f t="shared" si="304"/>
        <v>publishing</v>
      </c>
      <c r="R2774" t="str">
        <f t="shared" si="305"/>
        <v>children's books</v>
      </c>
      <c r="S2774" s="12">
        <f t="shared" si="306"/>
        <v>41537.869143518517</v>
      </c>
      <c r="T2774" s="12">
        <f t="shared" si="307"/>
        <v>41552.869143518517</v>
      </c>
      <c r="U2774" s="14" t="str">
        <f t="shared" si="308"/>
        <v>Sep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03"/>
        <v>0.18867924528301888</v>
      </c>
      <c r="P2775">
        <f t="shared" si="309"/>
        <v>530</v>
      </c>
      <c r="Q2775" t="str">
        <f t="shared" si="304"/>
        <v>publishing</v>
      </c>
      <c r="R2775" t="str">
        <f t="shared" si="305"/>
        <v>children's books</v>
      </c>
      <c r="S2775" s="12">
        <f t="shared" si="306"/>
        <v>42474.86482638889</v>
      </c>
      <c r="T2775" s="12">
        <f t="shared" si="307"/>
        <v>42484.86482638889</v>
      </c>
      <c r="U2775" s="14" t="str">
        <f t="shared" si="308"/>
        <v>Apr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03"/>
        <v>14.249999999999998</v>
      </c>
      <c r="P2776">
        <f t="shared" si="309"/>
        <v>307.69230769230768</v>
      </c>
      <c r="Q2776" t="str">
        <f t="shared" si="304"/>
        <v>publishing</v>
      </c>
      <c r="R2776" t="str">
        <f t="shared" si="305"/>
        <v>children's books</v>
      </c>
      <c r="S2776" s="12">
        <f t="shared" si="306"/>
        <v>41311.126481481479</v>
      </c>
      <c r="T2776" s="12">
        <f t="shared" si="307"/>
        <v>41341.126481481479</v>
      </c>
      <c r="U2776" s="14" t="str">
        <f t="shared" si="308"/>
        <v>Feb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03"/>
        <v>3</v>
      </c>
      <c r="P2777">
        <f t="shared" si="309"/>
        <v>2500</v>
      </c>
      <c r="Q2777" t="str">
        <f t="shared" si="304"/>
        <v>publishing</v>
      </c>
      <c r="R2777" t="str">
        <f t="shared" si="305"/>
        <v>children's books</v>
      </c>
      <c r="S2777" s="12">
        <f t="shared" si="306"/>
        <v>40863.013356481482</v>
      </c>
      <c r="T2777" s="12">
        <f t="shared" si="307"/>
        <v>40893.013356481482</v>
      </c>
      <c r="U2777" s="14" t="str">
        <f t="shared" si="308"/>
        <v>Nov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03"/>
        <v>7.8809523809523814</v>
      </c>
      <c r="P2778">
        <f t="shared" si="309"/>
        <v>583.33333333333337</v>
      </c>
      <c r="Q2778" t="str">
        <f t="shared" si="304"/>
        <v>publishing</v>
      </c>
      <c r="R2778" t="str">
        <f t="shared" si="305"/>
        <v>children's books</v>
      </c>
      <c r="S2778" s="12">
        <f t="shared" si="306"/>
        <v>42136.297175925924</v>
      </c>
      <c r="T2778" s="12">
        <f t="shared" si="307"/>
        <v>42167.297175925924</v>
      </c>
      <c r="U2778" s="14" t="str">
        <f t="shared" si="308"/>
        <v>May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03"/>
        <v>0.33333333333333337</v>
      </c>
      <c r="P2779">
        <f t="shared" si="309"/>
        <v>3000</v>
      </c>
      <c r="Q2779" t="str">
        <f t="shared" si="304"/>
        <v>publishing</v>
      </c>
      <c r="R2779" t="str">
        <f t="shared" si="305"/>
        <v>children's books</v>
      </c>
      <c r="S2779" s="12">
        <f t="shared" si="306"/>
        <v>42172.669027777782</v>
      </c>
      <c r="T2779" s="12">
        <f t="shared" si="307"/>
        <v>42202.669027777782</v>
      </c>
      <c r="U2779" s="14" t="str">
        <f t="shared" si="308"/>
        <v>Jun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03"/>
        <v>25.545454545454543</v>
      </c>
      <c r="P2780">
        <f t="shared" si="309"/>
        <v>366.66666666666669</v>
      </c>
      <c r="Q2780" t="str">
        <f t="shared" si="304"/>
        <v>publishing</v>
      </c>
      <c r="R2780" t="str">
        <f t="shared" si="305"/>
        <v>children's books</v>
      </c>
      <c r="S2780" s="12">
        <f t="shared" si="306"/>
        <v>41846.978078703702</v>
      </c>
      <c r="T2780" s="12">
        <f t="shared" si="307"/>
        <v>41876.978078703702</v>
      </c>
      <c r="U2780" s="14" t="str">
        <f t="shared" si="308"/>
        <v>Jul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03"/>
        <v>2.12</v>
      </c>
      <c r="P2781">
        <f t="shared" si="309"/>
        <v>2500</v>
      </c>
      <c r="Q2781" t="str">
        <f t="shared" si="304"/>
        <v>publishing</v>
      </c>
      <c r="R2781" t="str">
        <f t="shared" si="305"/>
        <v>children's books</v>
      </c>
      <c r="S2781" s="12">
        <f t="shared" si="306"/>
        <v>42300.585891203707</v>
      </c>
      <c r="T2781" s="12">
        <f t="shared" si="307"/>
        <v>42330.627557870372</v>
      </c>
      <c r="U2781" s="14" t="str">
        <f t="shared" si="308"/>
        <v>Oct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03"/>
        <v>0</v>
      </c>
      <c r="P2782" t="e">
        <f t="shared" si="309"/>
        <v>#DIV/0!</v>
      </c>
      <c r="Q2782" t="str">
        <f t="shared" si="304"/>
        <v>publishing</v>
      </c>
      <c r="R2782" t="str">
        <f t="shared" si="305"/>
        <v>children's books</v>
      </c>
      <c r="S2782" s="12">
        <f t="shared" si="306"/>
        <v>42774.447777777779</v>
      </c>
      <c r="T2782" s="12">
        <f t="shared" si="307"/>
        <v>42804.447777777779</v>
      </c>
      <c r="U2782" s="14" t="str">
        <f t="shared" si="308"/>
        <v>Feb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03"/>
        <v>105.28</v>
      </c>
      <c r="P2783">
        <f t="shared" si="309"/>
        <v>44.642857142857146</v>
      </c>
      <c r="Q2783" t="str">
        <f t="shared" si="304"/>
        <v>theater</v>
      </c>
      <c r="R2783" t="str">
        <f t="shared" si="305"/>
        <v>plays</v>
      </c>
      <c r="S2783" s="12">
        <f t="shared" si="306"/>
        <v>42018.94159722222</v>
      </c>
      <c r="T2783" s="12">
        <f t="shared" si="307"/>
        <v>42047.291666666672</v>
      </c>
      <c r="U2783" s="14" t="str">
        <f t="shared" si="308"/>
        <v>Jan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03"/>
        <v>120</v>
      </c>
      <c r="P2784">
        <f t="shared" si="309"/>
        <v>55.555555555555557</v>
      </c>
      <c r="Q2784" t="str">
        <f t="shared" si="304"/>
        <v>theater</v>
      </c>
      <c r="R2784" t="str">
        <f t="shared" si="305"/>
        <v>plays</v>
      </c>
      <c r="S2784" s="12">
        <f t="shared" si="306"/>
        <v>42026.924976851849</v>
      </c>
      <c r="T2784" s="12">
        <f t="shared" si="307"/>
        <v>42052.207638888889</v>
      </c>
      <c r="U2784" s="14" t="str">
        <f t="shared" si="308"/>
        <v>Jan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03"/>
        <v>114.5</v>
      </c>
      <c r="P2785">
        <f t="shared" si="309"/>
        <v>16.393442622950818</v>
      </c>
      <c r="Q2785" t="str">
        <f t="shared" si="304"/>
        <v>theater</v>
      </c>
      <c r="R2785" t="str">
        <f t="shared" si="305"/>
        <v>plays</v>
      </c>
      <c r="S2785" s="12">
        <f t="shared" si="306"/>
        <v>42103.535254629634</v>
      </c>
      <c r="T2785" s="12">
        <f t="shared" si="307"/>
        <v>42117.535254629634</v>
      </c>
      <c r="U2785" s="14" t="str">
        <f t="shared" si="308"/>
        <v>Apr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03"/>
        <v>119</v>
      </c>
      <c r="P2786">
        <f t="shared" si="309"/>
        <v>55.555555555555557</v>
      </c>
      <c r="Q2786" t="str">
        <f t="shared" si="304"/>
        <v>theater</v>
      </c>
      <c r="R2786" t="str">
        <f t="shared" si="305"/>
        <v>plays</v>
      </c>
      <c r="S2786" s="12">
        <f t="shared" si="306"/>
        <v>41920.787534722222</v>
      </c>
      <c r="T2786" s="12">
        <f t="shared" si="307"/>
        <v>41941.787534722222</v>
      </c>
      <c r="U2786" s="14" t="str">
        <f t="shared" si="308"/>
        <v>Oct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03"/>
        <v>104.67999999999999</v>
      </c>
      <c r="P2787">
        <f t="shared" si="309"/>
        <v>35.2112676056338</v>
      </c>
      <c r="Q2787" t="str">
        <f t="shared" si="304"/>
        <v>theater</v>
      </c>
      <c r="R2787" t="str">
        <f t="shared" si="305"/>
        <v>plays</v>
      </c>
      <c r="S2787" s="12">
        <f t="shared" si="306"/>
        <v>42558.189432870371</v>
      </c>
      <c r="T2787" s="12">
        <f t="shared" si="307"/>
        <v>42587.875</v>
      </c>
      <c r="U2787" s="14" t="str">
        <f t="shared" si="308"/>
        <v>Jul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03"/>
        <v>117.83999999999999</v>
      </c>
      <c r="P2788">
        <f t="shared" si="309"/>
        <v>33.783783783783782</v>
      </c>
      <c r="Q2788" t="str">
        <f t="shared" si="304"/>
        <v>theater</v>
      </c>
      <c r="R2788" t="str">
        <f t="shared" si="305"/>
        <v>plays</v>
      </c>
      <c r="S2788" s="12">
        <f t="shared" si="306"/>
        <v>41815.569212962961</v>
      </c>
      <c r="T2788" s="12">
        <f t="shared" si="307"/>
        <v>41829.569212962961</v>
      </c>
      <c r="U2788" s="14" t="str">
        <f t="shared" si="308"/>
        <v>Jun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03"/>
        <v>119.7</v>
      </c>
      <c r="P2789">
        <f t="shared" si="309"/>
        <v>26.315789473684209</v>
      </c>
      <c r="Q2789" t="str">
        <f t="shared" si="304"/>
        <v>theater</v>
      </c>
      <c r="R2789" t="str">
        <f t="shared" si="305"/>
        <v>plays</v>
      </c>
      <c r="S2789" s="12">
        <f t="shared" si="306"/>
        <v>41808.198518518519</v>
      </c>
      <c r="T2789" s="12">
        <f t="shared" si="307"/>
        <v>41838.198518518519</v>
      </c>
      <c r="U2789" s="14" t="str">
        <f t="shared" si="308"/>
        <v>Jun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03"/>
        <v>102.49999999999999</v>
      </c>
      <c r="P2790">
        <f t="shared" si="309"/>
        <v>100</v>
      </c>
      <c r="Q2790" t="str">
        <f t="shared" si="304"/>
        <v>theater</v>
      </c>
      <c r="R2790" t="str">
        <f t="shared" si="305"/>
        <v>plays</v>
      </c>
      <c r="S2790" s="12">
        <f t="shared" si="306"/>
        <v>42550.701886574068</v>
      </c>
      <c r="T2790" s="12">
        <f t="shared" si="307"/>
        <v>42580.701886574068</v>
      </c>
      <c r="U2790" s="14" t="str">
        <f t="shared" si="308"/>
        <v>Jun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03"/>
        <v>101.16666666666667</v>
      </c>
      <c r="P2791">
        <f t="shared" si="309"/>
        <v>125</v>
      </c>
      <c r="Q2791" t="str">
        <f t="shared" si="304"/>
        <v>theater</v>
      </c>
      <c r="R2791" t="str">
        <f t="shared" si="305"/>
        <v>plays</v>
      </c>
      <c r="S2791" s="12">
        <f t="shared" si="306"/>
        <v>42056.013124999998</v>
      </c>
      <c r="T2791" s="12">
        <f t="shared" si="307"/>
        <v>42075.166666666672</v>
      </c>
      <c r="U2791" s="14" t="str">
        <f t="shared" si="308"/>
        <v>Feb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03"/>
        <v>105.33333333333333</v>
      </c>
      <c r="P2792">
        <f t="shared" si="309"/>
        <v>45.454545454545453</v>
      </c>
      <c r="Q2792" t="str">
        <f t="shared" si="304"/>
        <v>theater</v>
      </c>
      <c r="R2792" t="str">
        <f t="shared" si="305"/>
        <v>plays</v>
      </c>
      <c r="S2792" s="12">
        <f t="shared" si="306"/>
        <v>42016.938692129625</v>
      </c>
      <c r="T2792" s="12">
        <f t="shared" si="307"/>
        <v>42046.938692129625</v>
      </c>
      <c r="U2792" s="14" t="str">
        <f t="shared" si="308"/>
        <v>Jan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03"/>
        <v>102.49999999999999</v>
      </c>
      <c r="P2793">
        <f t="shared" si="309"/>
        <v>71.428571428571431</v>
      </c>
      <c r="Q2793" t="str">
        <f t="shared" si="304"/>
        <v>theater</v>
      </c>
      <c r="R2793" t="str">
        <f t="shared" si="305"/>
        <v>plays</v>
      </c>
      <c r="S2793" s="12">
        <f t="shared" si="306"/>
        <v>42591.899988425925</v>
      </c>
      <c r="T2793" s="12">
        <f t="shared" si="307"/>
        <v>42622.166666666672</v>
      </c>
      <c r="U2793" s="14" t="str">
        <f t="shared" si="308"/>
        <v>Aug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03"/>
        <v>107.60000000000001</v>
      </c>
      <c r="P2794">
        <f t="shared" si="309"/>
        <v>83.333333333333329</v>
      </c>
      <c r="Q2794" t="str">
        <f t="shared" si="304"/>
        <v>theater</v>
      </c>
      <c r="R2794" t="str">
        <f t="shared" si="305"/>
        <v>plays</v>
      </c>
      <c r="S2794" s="12">
        <f t="shared" si="306"/>
        <v>42183.231006944443</v>
      </c>
      <c r="T2794" s="12">
        <f t="shared" si="307"/>
        <v>42228.231006944443</v>
      </c>
      <c r="U2794" s="14" t="str">
        <f t="shared" si="308"/>
        <v>Jun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03"/>
        <v>110.5675</v>
      </c>
      <c r="P2795">
        <f t="shared" si="309"/>
        <v>136.98630136986301</v>
      </c>
      <c r="Q2795" t="str">
        <f t="shared" si="304"/>
        <v>theater</v>
      </c>
      <c r="R2795" t="str">
        <f t="shared" si="305"/>
        <v>plays</v>
      </c>
      <c r="S2795" s="12">
        <f t="shared" si="306"/>
        <v>42176.419039351851</v>
      </c>
      <c r="T2795" s="12">
        <f t="shared" si="307"/>
        <v>42206.419039351851</v>
      </c>
      <c r="U2795" s="14" t="str">
        <f t="shared" si="308"/>
        <v>Jun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03"/>
        <v>150</v>
      </c>
      <c r="P2796">
        <f t="shared" si="309"/>
        <v>16.666666666666668</v>
      </c>
      <c r="Q2796" t="str">
        <f t="shared" si="304"/>
        <v>theater</v>
      </c>
      <c r="R2796" t="str">
        <f t="shared" si="305"/>
        <v>plays</v>
      </c>
      <c r="S2796" s="12">
        <f t="shared" si="306"/>
        <v>42416.691655092596</v>
      </c>
      <c r="T2796" s="12">
        <f t="shared" si="307"/>
        <v>42432.791666666672</v>
      </c>
      <c r="U2796" s="14" t="str">
        <f t="shared" si="308"/>
        <v>Feb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03"/>
        <v>104.28571428571429</v>
      </c>
      <c r="P2797">
        <f t="shared" si="309"/>
        <v>35</v>
      </c>
      <c r="Q2797" t="str">
        <f t="shared" si="304"/>
        <v>theater</v>
      </c>
      <c r="R2797" t="str">
        <f t="shared" si="305"/>
        <v>plays</v>
      </c>
      <c r="S2797" s="12">
        <f t="shared" si="306"/>
        <v>41780.525937500002</v>
      </c>
      <c r="T2797" s="12">
        <f t="shared" si="307"/>
        <v>41796.958333333336</v>
      </c>
      <c r="U2797" s="14" t="str">
        <f t="shared" si="308"/>
        <v>May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03"/>
        <v>115.5</v>
      </c>
      <c r="P2798">
        <f t="shared" si="309"/>
        <v>38.095238095238095</v>
      </c>
      <c r="Q2798" t="str">
        <f t="shared" si="304"/>
        <v>theater</v>
      </c>
      <c r="R2798" t="str">
        <f t="shared" si="305"/>
        <v>plays</v>
      </c>
      <c r="S2798" s="12">
        <f t="shared" si="306"/>
        <v>41795.528101851851</v>
      </c>
      <c r="T2798" s="12">
        <f t="shared" si="307"/>
        <v>41825.528101851851</v>
      </c>
      <c r="U2798" s="14" t="str">
        <f t="shared" si="308"/>
        <v>Jun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03"/>
        <v>102.64512500000001</v>
      </c>
      <c r="P2799">
        <f t="shared" si="309"/>
        <v>85.106382978723403</v>
      </c>
      <c r="Q2799" t="str">
        <f t="shared" si="304"/>
        <v>theater</v>
      </c>
      <c r="R2799" t="str">
        <f t="shared" si="305"/>
        <v>plays</v>
      </c>
      <c r="S2799" s="12">
        <f t="shared" si="306"/>
        <v>41798.94027777778</v>
      </c>
      <c r="T2799" s="12">
        <f t="shared" si="307"/>
        <v>41828.94027777778</v>
      </c>
      <c r="U2799" s="14" t="str">
        <f t="shared" si="308"/>
        <v>Jun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03"/>
        <v>101.4</v>
      </c>
      <c r="P2800">
        <f t="shared" si="309"/>
        <v>35.97122302158273</v>
      </c>
      <c r="Q2800" t="str">
        <f t="shared" si="304"/>
        <v>theater</v>
      </c>
      <c r="R2800" t="str">
        <f t="shared" si="305"/>
        <v>plays</v>
      </c>
      <c r="S2800" s="12">
        <f t="shared" si="306"/>
        <v>42201.675011574072</v>
      </c>
      <c r="T2800" s="12">
        <f t="shared" si="307"/>
        <v>42216.666666666672</v>
      </c>
      <c r="U2800" s="14" t="str">
        <f t="shared" si="308"/>
        <v>Jul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03"/>
        <v>116.6348</v>
      </c>
      <c r="P2801">
        <f t="shared" si="309"/>
        <v>38.46153846153846</v>
      </c>
      <c r="Q2801" t="str">
        <f t="shared" si="304"/>
        <v>theater</v>
      </c>
      <c r="R2801" t="str">
        <f t="shared" si="305"/>
        <v>plays</v>
      </c>
      <c r="S2801" s="12">
        <f t="shared" si="306"/>
        <v>42507.264699074076</v>
      </c>
      <c r="T2801" s="12">
        <f t="shared" si="307"/>
        <v>42538.666666666672</v>
      </c>
      <c r="U2801" s="14" t="str">
        <f t="shared" si="308"/>
        <v>May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03"/>
        <v>133</v>
      </c>
      <c r="P2802">
        <f t="shared" si="309"/>
        <v>32.258064516129032</v>
      </c>
      <c r="Q2802" t="str">
        <f t="shared" si="304"/>
        <v>theater</v>
      </c>
      <c r="R2802" t="str">
        <f t="shared" si="305"/>
        <v>plays</v>
      </c>
      <c r="S2802" s="12">
        <f t="shared" si="306"/>
        <v>41948.552847222221</v>
      </c>
      <c r="T2802" s="12">
        <f t="shared" si="307"/>
        <v>42008.552847222221</v>
      </c>
      <c r="U2802" s="14" t="str">
        <f t="shared" si="308"/>
        <v>Nov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03"/>
        <v>133.20000000000002</v>
      </c>
      <c r="P2803">
        <f t="shared" si="309"/>
        <v>38.46153846153846</v>
      </c>
      <c r="Q2803" t="str">
        <f t="shared" si="304"/>
        <v>theater</v>
      </c>
      <c r="R2803" t="str">
        <f t="shared" si="305"/>
        <v>plays</v>
      </c>
      <c r="S2803" s="12">
        <f t="shared" si="306"/>
        <v>41900.243159722224</v>
      </c>
      <c r="T2803" s="12">
        <f t="shared" si="307"/>
        <v>41922.458333333336</v>
      </c>
      <c r="U2803" s="14" t="str">
        <f t="shared" si="308"/>
        <v>Sep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03"/>
        <v>101.83333333333333</v>
      </c>
      <c r="P2804">
        <f t="shared" si="309"/>
        <v>33.333333333333336</v>
      </c>
      <c r="Q2804" t="str">
        <f t="shared" si="304"/>
        <v>theater</v>
      </c>
      <c r="R2804" t="str">
        <f t="shared" si="305"/>
        <v>plays</v>
      </c>
      <c r="S2804" s="12">
        <f t="shared" si="306"/>
        <v>42192.64707175926</v>
      </c>
      <c r="T2804" s="12">
        <f t="shared" si="307"/>
        <v>42222.64707175926</v>
      </c>
      <c r="U2804" s="14" t="str">
        <f t="shared" si="308"/>
        <v>Jul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03"/>
        <v>127.95</v>
      </c>
      <c r="P2805">
        <f t="shared" si="309"/>
        <v>70.921985815602838</v>
      </c>
      <c r="Q2805" t="str">
        <f t="shared" si="304"/>
        <v>theater</v>
      </c>
      <c r="R2805" t="str">
        <f t="shared" si="305"/>
        <v>plays</v>
      </c>
      <c r="S2805" s="12">
        <f t="shared" si="306"/>
        <v>42158.065694444449</v>
      </c>
      <c r="T2805" s="12">
        <f t="shared" si="307"/>
        <v>42201</v>
      </c>
      <c r="U2805" s="14" t="str">
        <f t="shared" si="308"/>
        <v>Jun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03"/>
        <v>114.99999999999999</v>
      </c>
      <c r="P2806">
        <f t="shared" si="309"/>
        <v>43.478260869565219</v>
      </c>
      <c r="Q2806" t="str">
        <f t="shared" si="304"/>
        <v>theater</v>
      </c>
      <c r="R2806" t="str">
        <f t="shared" si="305"/>
        <v>plays</v>
      </c>
      <c r="S2806" s="12">
        <f t="shared" si="306"/>
        <v>41881.453587962962</v>
      </c>
      <c r="T2806" s="12">
        <f t="shared" si="307"/>
        <v>41911.453587962962</v>
      </c>
      <c r="U2806" s="14" t="str">
        <f t="shared" si="308"/>
        <v>Aug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03"/>
        <v>110.00000000000001</v>
      </c>
      <c r="P2807">
        <f t="shared" si="309"/>
        <v>22.222222222222221</v>
      </c>
      <c r="Q2807" t="str">
        <f t="shared" si="304"/>
        <v>theater</v>
      </c>
      <c r="R2807" t="str">
        <f t="shared" si="305"/>
        <v>plays</v>
      </c>
      <c r="S2807" s="12">
        <f t="shared" si="306"/>
        <v>42213.505474537036</v>
      </c>
      <c r="T2807" s="12">
        <f t="shared" si="307"/>
        <v>42238.505474537036</v>
      </c>
      <c r="U2807" s="14" t="str">
        <f t="shared" si="308"/>
        <v>Jul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03"/>
        <v>112.1</v>
      </c>
      <c r="P2808">
        <f t="shared" si="309"/>
        <v>39.473684210526315</v>
      </c>
      <c r="Q2808" t="str">
        <f t="shared" si="304"/>
        <v>theater</v>
      </c>
      <c r="R2808" t="str">
        <f t="shared" si="305"/>
        <v>plays</v>
      </c>
      <c r="S2808" s="12">
        <f t="shared" si="306"/>
        <v>42185.267245370371</v>
      </c>
      <c r="T2808" s="12">
        <f t="shared" si="307"/>
        <v>42221.458333333328</v>
      </c>
      <c r="U2808" s="14" t="str">
        <f t="shared" si="308"/>
        <v>Jun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03"/>
        <v>126</v>
      </c>
      <c r="P2809">
        <f t="shared" si="309"/>
        <v>53.763440860215056</v>
      </c>
      <c r="Q2809" t="str">
        <f t="shared" si="304"/>
        <v>theater</v>
      </c>
      <c r="R2809" t="str">
        <f t="shared" si="305"/>
        <v>plays</v>
      </c>
      <c r="S2809" s="12">
        <f t="shared" si="306"/>
        <v>42154.873124999998</v>
      </c>
      <c r="T2809" s="12">
        <f t="shared" si="307"/>
        <v>42184.873124999998</v>
      </c>
      <c r="U2809" s="14" t="str">
        <f t="shared" si="308"/>
        <v>May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03"/>
        <v>100.24444444444444</v>
      </c>
      <c r="P2810">
        <f t="shared" si="309"/>
        <v>65.217391304347828</v>
      </c>
      <c r="Q2810" t="str">
        <f t="shared" si="304"/>
        <v>theater</v>
      </c>
      <c r="R2810" t="str">
        <f t="shared" si="305"/>
        <v>plays</v>
      </c>
      <c r="S2810" s="12">
        <f t="shared" si="306"/>
        <v>42208.84646990741</v>
      </c>
      <c r="T2810" s="12">
        <f t="shared" si="307"/>
        <v>42238.84646990741</v>
      </c>
      <c r="U2810" s="14" t="str">
        <f t="shared" si="308"/>
        <v>Jul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03"/>
        <v>102.4</v>
      </c>
      <c r="P2811">
        <f t="shared" si="309"/>
        <v>119.04761904761905</v>
      </c>
      <c r="Q2811" t="str">
        <f t="shared" si="304"/>
        <v>theater</v>
      </c>
      <c r="R2811" t="str">
        <f t="shared" si="305"/>
        <v>plays</v>
      </c>
      <c r="S2811" s="12">
        <f t="shared" si="306"/>
        <v>42451.496817129635</v>
      </c>
      <c r="T2811" s="12">
        <f t="shared" si="307"/>
        <v>42459.610416666663</v>
      </c>
      <c r="U2811" s="14" t="str">
        <f t="shared" si="308"/>
        <v>Mar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03"/>
        <v>108.2</v>
      </c>
      <c r="P2812">
        <f t="shared" si="309"/>
        <v>43.859649122807021</v>
      </c>
      <c r="Q2812" t="str">
        <f t="shared" si="304"/>
        <v>theater</v>
      </c>
      <c r="R2812" t="str">
        <f t="shared" si="305"/>
        <v>plays</v>
      </c>
      <c r="S2812" s="12">
        <f t="shared" si="306"/>
        <v>41759.13962962963</v>
      </c>
      <c r="T2812" s="12">
        <f t="shared" si="307"/>
        <v>41791.165972222225</v>
      </c>
      <c r="U2812" s="14" t="str">
        <f t="shared" si="308"/>
        <v>Apr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03"/>
        <v>100.27</v>
      </c>
      <c r="P2813">
        <f t="shared" si="309"/>
        <v>92.592592592592595</v>
      </c>
      <c r="Q2813" t="str">
        <f t="shared" si="304"/>
        <v>theater</v>
      </c>
      <c r="R2813" t="str">
        <f t="shared" si="305"/>
        <v>plays</v>
      </c>
      <c r="S2813" s="12">
        <f t="shared" si="306"/>
        <v>42028.496562500004</v>
      </c>
      <c r="T2813" s="12">
        <f t="shared" si="307"/>
        <v>42058.496562500004</v>
      </c>
      <c r="U2813" s="14" t="str">
        <f t="shared" si="308"/>
        <v>Jan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03"/>
        <v>113.3</v>
      </c>
      <c r="P2814">
        <f t="shared" si="309"/>
        <v>60.24096385542169</v>
      </c>
      <c r="Q2814" t="str">
        <f t="shared" si="304"/>
        <v>theater</v>
      </c>
      <c r="R2814" t="str">
        <f t="shared" si="305"/>
        <v>plays</v>
      </c>
      <c r="S2814" s="12">
        <f t="shared" si="306"/>
        <v>42054.74418981481</v>
      </c>
      <c r="T2814" s="12">
        <f t="shared" si="307"/>
        <v>42100.166666666672</v>
      </c>
      <c r="U2814" s="14" t="str">
        <f t="shared" si="308"/>
        <v>Feb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03"/>
        <v>127.57571428571428</v>
      </c>
      <c r="P2815">
        <f t="shared" si="309"/>
        <v>29.166666666666668</v>
      </c>
      <c r="Q2815" t="str">
        <f t="shared" si="304"/>
        <v>theater</v>
      </c>
      <c r="R2815" t="str">
        <f t="shared" si="305"/>
        <v>plays</v>
      </c>
      <c r="S2815" s="12">
        <f t="shared" si="306"/>
        <v>42693.742604166662</v>
      </c>
      <c r="T2815" s="12">
        <f t="shared" si="307"/>
        <v>42718.742604166662</v>
      </c>
      <c r="U2815" s="14" t="str">
        <f t="shared" si="308"/>
        <v>Nov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03"/>
        <v>107.73333333333332</v>
      </c>
      <c r="P2816">
        <f t="shared" si="309"/>
        <v>23.4375</v>
      </c>
      <c r="Q2816" t="str">
        <f t="shared" si="304"/>
        <v>theater</v>
      </c>
      <c r="R2816" t="str">
        <f t="shared" si="305"/>
        <v>plays</v>
      </c>
      <c r="S2816" s="12">
        <f t="shared" si="306"/>
        <v>42103.399479166663</v>
      </c>
      <c r="T2816" s="12">
        <f t="shared" si="307"/>
        <v>42133.399479166663</v>
      </c>
      <c r="U2816" s="14" t="str">
        <f t="shared" si="308"/>
        <v>Apr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03"/>
        <v>242</v>
      </c>
      <c r="P2817">
        <f t="shared" si="309"/>
        <v>17.857142857142858</v>
      </c>
      <c r="Q2817" t="str">
        <f t="shared" si="304"/>
        <v>theater</v>
      </c>
      <c r="R2817" t="str">
        <f t="shared" si="305"/>
        <v>plays</v>
      </c>
      <c r="S2817" s="12">
        <f t="shared" si="306"/>
        <v>42559.776724537034</v>
      </c>
      <c r="T2817" s="12">
        <f t="shared" si="307"/>
        <v>42589.776724537034</v>
      </c>
      <c r="U2817" s="14" t="str">
        <f t="shared" si="308"/>
        <v>Jul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03"/>
        <v>141.56666666666666</v>
      </c>
      <c r="P2818">
        <f t="shared" si="309"/>
        <v>17.751479289940828</v>
      </c>
      <c r="Q2818" t="str">
        <f t="shared" si="304"/>
        <v>theater</v>
      </c>
      <c r="R2818" t="str">
        <f t="shared" si="305"/>
        <v>plays</v>
      </c>
      <c r="S2818" s="12">
        <f t="shared" si="306"/>
        <v>42188.467499999999</v>
      </c>
      <c r="T2818" s="12">
        <f t="shared" si="307"/>
        <v>42218.666666666672</v>
      </c>
      <c r="U2818" s="14" t="str">
        <f t="shared" si="308"/>
        <v>Jul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10">E2819/D2819 * 100</f>
        <v>130</v>
      </c>
      <c r="P2819">
        <f t="shared" si="309"/>
        <v>18.181818181818183</v>
      </c>
      <c r="Q2819" t="str">
        <f t="shared" ref="Q2819:Q2882" si="311">LEFT(N2819,FIND("/",N2819) -1)</f>
        <v>theater</v>
      </c>
      <c r="R2819" t="str">
        <f t="shared" ref="R2819:R2882" si="312">RIGHT(N2819,LEN(N2819)-FIND("/",N2819))</f>
        <v>plays</v>
      </c>
      <c r="S2819" s="12">
        <f t="shared" ref="S2819:U2882" si="313">(((J2819/60)/60)/24)+DATE(1970,1,1)</f>
        <v>42023.634976851856</v>
      </c>
      <c r="T2819" s="12">
        <f t="shared" ref="T2819:V2882" si="314">(((I2819/60)/60)/24)+DATE(1970,1,1)</f>
        <v>42063.634976851856</v>
      </c>
      <c r="U2819" s="14" t="str">
        <f t="shared" ref="U2819:U2882" si="315">TEXT(S2819, "mmm")</f>
        <v>Jan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10"/>
        <v>106.03</v>
      </c>
      <c r="P2820">
        <f t="shared" si="309"/>
        <v>98.039215686274517</v>
      </c>
      <c r="Q2820" t="str">
        <f t="shared" si="311"/>
        <v>theater</v>
      </c>
      <c r="R2820" t="str">
        <f t="shared" si="312"/>
        <v>plays</v>
      </c>
      <c r="S2820" s="12">
        <f t="shared" si="313"/>
        <v>42250.598217592589</v>
      </c>
      <c r="T2820" s="12">
        <f t="shared" si="314"/>
        <v>42270.598217592589</v>
      </c>
      <c r="U2820" s="14" t="str">
        <f t="shared" si="315"/>
        <v>Sep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10"/>
        <v>104.80000000000001</v>
      </c>
      <c r="P2821">
        <f t="shared" si="309"/>
        <v>48.07692307692308</v>
      </c>
      <c r="Q2821" t="str">
        <f t="shared" si="311"/>
        <v>theater</v>
      </c>
      <c r="R2821" t="str">
        <f t="shared" si="312"/>
        <v>plays</v>
      </c>
      <c r="S2821" s="12">
        <f t="shared" si="313"/>
        <v>42139.525567129633</v>
      </c>
      <c r="T2821" s="12">
        <f t="shared" si="314"/>
        <v>42169.525567129633</v>
      </c>
      <c r="U2821" s="14" t="str">
        <f t="shared" si="315"/>
        <v>May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10"/>
        <v>136</v>
      </c>
      <c r="P2822">
        <f t="shared" si="309"/>
        <v>10</v>
      </c>
      <c r="Q2822" t="str">
        <f t="shared" si="311"/>
        <v>theater</v>
      </c>
      <c r="R2822" t="str">
        <f t="shared" si="312"/>
        <v>plays</v>
      </c>
      <c r="S2822" s="12">
        <f t="shared" si="313"/>
        <v>42401.610983796301</v>
      </c>
      <c r="T2822" s="12">
        <f t="shared" si="314"/>
        <v>42426</v>
      </c>
      <c r="U2822" s="14" t="str">
        <f t="shared" si="315"/>
        <v>Feb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10"/>
        <v>100</v>
      </c>
      <c r="P2823">
        <f t="shared" si="309"/>
        <v>28.571428571428573</v>
      </c>
      <c r="Q2823" t="str">
        <f t="shared" si="311"/>
        <v>theater</v>
      </c>
      <c r="R2823" t="str">
        <f t="shared" si="312"/>
        <v>plays</v>
      </c>
      <c r="S2823" s="12">
        <f t="shared" si="313"/>
        <v>41875.922858796301</v>
      </c>
      <c r="T2823" s="12">
        <f t="shared" si="314"/>
        <v>41905.922858796301</v>
      </c>
      <c r="U2823" s="14" t="str">
        <f t="shared" si="315"/>
        <v>Aug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10"/>
        <v>100</v>
      </c>
      <c r="P2824">
        <f t="shared" si="309"/>
        <v>63.829787234042556</v>
      </c>
      <c r="Q2824" t="str">
        <f t="shared" si="311"/>
        <v>theater</v>
      </c>
      <c r="R2824" t="str">
        <f t="shared" si="312"/>
        <v>plays</v>
      </c>
      <c r="S2824" s="12">
        <f t="shared" si="313"/>
        <v>42060.683935185181</v>
      </c>
      <c r="T2824" s="12">
        <f t="shared" si="314"/>
        <v>42090.642268518524</v>
      </c>
      <c r="U2824" s="14" t="str">
        <f t="shared" si="315"/>
        <v>Feb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10"/>
        <v>124</v>
      </c>
      <c r="P2825">
        <f t="shared" si="309"/>
        <v>7.1428571428571432</v>
      </c>
      <c r="Q2825" t="str">
        <f t="shared" si="311"/>
        <v>theater</v>
      </c>
      <c r="R2825" t="str">
        <f t="shared" si="312"/>
        <v>plays</v>
      </c>
      <c r="S2825" s="12">
        <f t="shared" si="313"/>
        <v>42067.011643518519</v>
      </c>
      <c r="T2825" s="12">
        <f t="shared" si="314"/>
        <v>42094.957638888889</v>
      </c>
      <c r="U2825" s="14" t="str">
        <f t="shared" si="315"/>
        <v>Mar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10"/>
        <v>116.92307692307693</v>
      </c>
      <c r="P2826">
        <f t="shared" si="309"/>
        <v>43.333333333333336</v>
      </c>
      <c r="Q2826" t="str">
        <f t="shared" si="311"/>
        <v>theater</v>
      </c>
      <c r="R2826" t="str">
        <f t="shared" si="312"/>
        <v>plays</v>
      </c>
      <c r="S2826" s="12">
        <f t="shared" si="313"/>
        <v>42136.270787037036</v>
      </c>
      <c r="T2826" s="12">
        <f t="shared" si="314"/>
        <v>42168.071527777778</v>
      </c>
      <c r="U2826" s="14" t="str">
        <f t="shared" si="315"/>
        <v>May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10"/>
        <v>103.33333333333334</v>
      </c>
      <c r="P2827">
        <f t="shared" si="309"/>
        <v>58.823529411764703</v>
      </c>
      <c r="Q2827" t="str">
        <f t="shared" si="311"/>
        <v>theater</v>
      </c>
      <c r="R2827" t="str">
        <f t="shared" si="312"/>
        <v>plays</v>
      </c>
      <c r="S2827" s="12">
        <f t="shared" si="313"/>
        <v>42312.792662037042</v>
      </c>
      <c r="T2827" s="12">
        <f t="shared" si="314"/>
        <v>42342.792662037042</v>
      </c>
      <c r="U2827" s="14" t="str">
        <f t="shared" si="315"/>
        <v>Nov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10"/>
        <v>107.74999999999999</v>
      </c>
      <c r="P2828">
        <f t="shared" si="309"/>
        <v>105.26315789473684</v>
      </c>
      <c r="Q2828" t="str">
        <f t="shared" si="311"/>
        <v>theater</v>
      </c>
      <c r="R2828" t="str">
        <f t="shared" si="312"/>
        <v>plays</v>
      </c>
      <c r="S2828" s="12">
        <f t="shared" si="313"/>
        <v>42171.034861111111</v>
      </c>
      <c r="T2828" s="12">
        <f t="shared" si="314"/>
        <v>42195.291666666672</v>
      </c>
      <c r="U2828" s="14" t="str">
        <f t="shared" si="315"/>
        <v>Jun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10"/>
        <v>120.24999999999999</v>
      </c>
      <c r="P2829">
        <f t="shared" si="309"/>
        <v>86.956521739130437</v>
      </c>
      <c r="Q2829" t="str">
        <f t="shared" si="311"/>
        <v>theater</v>
      </c>
      <c r="R2829" t="str">
        <f t="shared" si="312"/>
        <v>plays</v>
      </c>
      <c r="S2829" s="12">
        <f t="shared" si="313"/>
        <v>42494.683634259258</v>
      </c>
      <c r="T2829" s="12">
        <f t="shared" si="314"/>
        <v>42524.6875</v>
      </c>
      <c r="U2829" s="14" t="str">
        <f t="shared" si="315"/>
        <v>May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10"/>
        <v>100.37894736842105</v>
      </c>
      <c r="P2830">
        <f t="shared" ref="P2830:P2893" si="316">D2830 / L2830</f>
        <v>97.9381443298969</v>
      </c>
      <c r="Q2830" t="str">
        <f t="shared" si="311"/>
        <v>theater</v>
      </c>
      <c r="R2830" t="str">
        <f t="shared" si="312"/>
        <v>plays</v>
      </c>
      <c r="S2830" s="12">
        <f t="shared" si="313"/>
        <v>42254.264687499999</v>
      </c>
      <c r="T2830" s="12">
        <f t="shared" si="314"/>
        <v>42279.958333333328</v>
      </c>
      <c r="U2830" s="14" t="str">
        <f t="shared" si="315"/>
        <v>Sep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10"/>
        <v>106.52</v>
      </c>
      <c r="P2831">
        <f t="shared" si="316"/>
        <v>32.89473684210526</v>
      </c>
      <c r="Q2831" t="str">
        <f t="shared" si="311"/>
        <v>theater</v>
      </c>
      <c r="R2831" t="str">
        <f t="shared" si="312"/>
        <v>plays</v>
      </c>
      <c r="S2831" s="12">
        <f t="shared" si="313"/>
        <v>42495.434236111112</v>
      </c>
      <c r="T2831" s="12">
        <f t="shared" si="314"/>
        <v>42523.434236111112</v>
      </c>
      <c r="U2831" s="14" t="str">
        <f t="shared" si="315"/>
        <v>May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10"/>
        <v>100</v>
      </c>
      <c r="P2832">
        <f t="shared" si="316"/>
        <v>272.72727272727275</v>
      </c>
      <c r="Q2832" t="str">
        <f t="shared" si="311"/>
        <v>theater</v>
      </c>
      <c r="R2832" t="str">
        <f t="shared" si="312"/>
        <v>plays</v>
      </c>
      <c r="S2832" s="12">
        <f t="shared" si="313"/>
        <v>41758.839675925927</v>
      </c>
      <c r="T2832" s="12">
        <f t="shared" si="314"/>
        <v>41771.165972222225</v>
      </c>
      <c r="U2832" s="14" t="str">
        <f t="shared" si="315"/>
        <v>Apr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10"/>
        <v>110.66666666666667</v>
      </c>
      <c r="P2833">
        <f t="shared" si="316"/>
        <v>57.692307692307693</v>
      </c>
      <c r="Q2833" t="str">
        <f t="shared" si="311"/>
        <v>theater</v>
      </c>
      <c r="R2833" t="str">
        <f t="shared" si="312"/>
        <v>plays</v>
      </c>
      <c r="S2833" s="12">
        <f t="shared" si="313"/>
        <v>42171.824884259258</v>
      </c>
      <c r="T2833" s="12">
        <f t="shared" si="314"/>
        <v>42201.824884259258</v>
      </c>
      <c r="U2833" s="14" t="str">
        <f t="shared" si="315"/>
        <v>Jun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10"/>
        <v>114.71959999999999</v>
      </c>
      <c r="P2834">
        <f t="shared" si="316"/>
        <v>26.315789473684209</v>
      </c>
      <c r="Q2834" t="str">
        <f t="shared" si="311"/>
        <v>theater</v>
      </c>
      <c r="R2834" t="str">
        <f t="shared" si="312"/>
        <v>plays</v>
      </c>
      <c r="S2834" s="12">
        <f t="shared" si="313"/>
        <v>41938.709421296298</v>
      </c>
      <c r="T2834" s="12">
        <f t="shared" si="314"/>
        <v>41966.916666666672</v>
      </c>
      <c r="U2834" s="14" t="str">
        <f t="shared" si="315"/>
        <v>Oct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10"/>
        <v>108.25925925925925</v>
      </c>
      <c r="P2835">
        <f t="shared" si="316"/>
        <v>77.142857142857139</v>
      </c>
      <c r="Q2835" t="str">
        <f t="shared" si="311"/>
        <v>theater</v>
      </c>
      <c r="R2835" t="str">
        <f t="shared" si="312"/>
        <v>plays</v>
      </c>
      <c r="S2835" s="12">
        <f t="shared" si="313"/>
        <v>42268.127696759257</v>
      </c>
      <c r="T2835" s="12">
        <f t="shared" si="314"/>
        <v>42288.083333333328</v>
      </c>
      <c r="U2835" s="14" t="str">
        <f t="shared" si="315"/>
        <v>Sep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10"/>
        <v>170</v>
      </c>
      <c r="P2836">
        <f t="shared" si="316"/>
        <v>38.095238095238095</v>
      </c>
      <c r="Q2836" t="str">
        <f t="shared" si="311"/>
        <v>theater</v>
      </c>
      <c r="R2836" t="str">
        <f t="shared" si="312"/>
        <v>plays</v>
      </c>
      <c r="S2836" s="12">
        <f t="shared" si="313"/>
        <v>42019.959837962961</v>
      </c>
      <c r="T2836" s="12">
        <f t="shared" si="314"/>
        <v>42034.959837962961</v>
      </c>
      <c r="U2836" s="14" t="str">
        <f t="shared" si="315"/>
        <v>Jan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10"/>
        <v>187.09899999999999</v>
      </c>
      <c r="P2837">
        <f t="shared" si="316"/>
        <v>10.75268817204301</v>
      </c>
      <c r="Q2837" t="str">
        <f t="shared" si="311"/>
        <v>theater</v>
      </c>
      <c r="R2837" t="str">
        <f t="shared" si="312"/>
        <v>plays</v>
      </c>
      <c r="S2837" s="12">
        <f t="shared" si="313"/>
        <v>42313.703900462962</v>
      </c>
      <c r="T2837" s="12">
        <f t="shared" si="314"/>
        <v>42343</v>
      </c>
      <c r="U2837" s="14" t="str">
        <f t="shared" si="315"/>
        <v>Nov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10"/>
        <v>107.77777777777777</v>
      </c>
      <c r="P2838">
        <f t="shared" si="316"/>
        <v>40.909090909090907</v>
      </c>
      <c r="Q2838" t="str">
        <f t="shared" si="311"/>
        <v>theater</v>
      </c>
      <c r="R2838" t="str">
        <f t="shared" si="312"/>
        <v>plays</v>
      </c>
      <c r="S2838" s="12">
        <f t="shared" si="313"/>
        <v>42746.261782407411</v>
      </c>
      <c r="T2838" s="12">
        <f t="shared" si="314"/>
        <v>42784.207638888889</v>
      </c>
      <c r="U2838" s="14" t="str">
        <f t="shared" si="315"/>
        <v>Jan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10"/>
        <v>100</v>
      </c>
      <c r="P2839">
        <f t="shared" si="316"/>
        <v>40.476190476190474</v>
      </c>
      <c r="Q2839" t="str">
        <f t="shared" si="311"/>
        <v>theater</v>
      </c>
      <c r="R2839" t="str">
        <f t="shared" si="312"/>
        <v>plays</v>
      </c>
      <c r="S2839" s="12">
        <f t="shared" si="313"/>
        <v>42307.908379629633</v>
      </c>
      <c r="T2839" s="12">
        <f t="shared" si="314"/>
        <v>42347.950046296297</v>
      </c>
      <c r="U2839" s="14" t="str">
        <f t="shared" si="315"/>
        <v>Oct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10"/>
        <v>120.24999999999999</v>
      </c>
      <c r="P2840">
        <f t="shared" si="316"/>
        <v>37.037037037037038</v>
      </c>
      <c r="Q2840" t="str">
        <f t="shared" si="311"/>
        <v>theater</v>
      </c>
      <c r="R2840" t="str">
        <f t="shared" si="312"/>
        <v>plays</v>
      </c>
      <c r="S2840" s="12">
        <f t="shared" si="313"/>
        <v>41842.607592592591</v>
      </c>
      <c r="T2840" s="12">
        <f t="shared" si="314"/>
        <v>41864.916666666664</v>
      </c>
      <c r="U2840" s="14" t="str">
        <f t="shared" si="315"/>
        <v>Jul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10"/>
        <v>111.42857142857143</v>
      </c>
      <c r="P2841">
        <f t="shared" si="316"/>
        <v>112.90322580645162</v>
      </c>
      <c r="Q2841" t="str">
        <f t="shared" si="311"/>
        <v>theater</v>
      </c>
      <c r="R2841" t="str">
        <f t="shared" si="312"/>
        <v>plays</v>
      </c>
      <c r="S2841" s="12">
        <f t="shared" si="313"/>
        <v>41853.240208333329</v>
      </c>
      <c r="T2841" s="12">
        <f t="shared" si="314"/>
        <v>41876.207638888889</v>
      </c>
      <c r="U2841" s="14" t="str">
        <f t="shared" si="315"/>
        <v>Aug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10"/>
        <v>104</v>
      </c>
      <c r="P2842">
        <f t="shared" si="316"/>
        <v>18.939393939393938</v>
      </c>
      <c r="Q2842" t="str">
        <f t="shared" si="311"/>
        <v>theater</v>
      </c>
      <c r="R2842" t="str">
        <f t="shared" si="312"/>
        <v>plays</v>
      </c>
      <c r="S2842" s="12">
        <f t="shared" si="313"/>
        <v>42060.035636574074</v>
      </c>
      <c r="T2842" s="12">
        <f t="shared" si="314"/>
        <v>42081.708333333328</v>
      </c>
      <c r="U2842" s="14" t="str">
        <f t="shared" si="315"/>
        <v>Feb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10"/>
        <v>1</v>
      </c>
      <c r="P2843">
        <f t="shared" si="316"/>
        <v>1000</v>
      </c>
      <c r="Q2843" t="str">
        <f t="shared" si="311"/>
        <v>theater</v>
      </c>
      <c r="R2843" t="str">
        <f t="shared" si="312"/>
        <v>plays</v>
      </c>
      <c r="S2843" s="12">
        <f t="shared" si="313"/>
        <v>42291.739548611105</v>
      </c>
      <c r="T2843" s="12">
        <f t="shared" si="314"/>
        <v>42351.781215277777</v>
      </c>
      <c r="U2843" s="14" t="str">
        <f t="shared" si="315"/>
        <v>Oct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10"/>
        <v>0</v>
      </c>
      <c r="P2844" t="e">
        <f t="shared" si="316"/>
        <v>#DIV/0!</v>
      </c>
      <c r="Q2844" t="str">
        <f t="shared" si="311"/>
        <v>theater</v>
      </c>
      <c r="R2844" t="str">
        <f t="shared" si="312"/>
        <v>plays</v>
      </c>
      <c r="S2844" s="12">
        <f t="shared" si="313"/>
        <v>41784.952488425923</v>
      </c>
      <c r="T2844" s="12">
        <f t="shared" si="314"/>
        <v>41811.458333333336</v>
      </c>
      <c r="U2844" s="14" t="str">
        <f t="shared" si="315"/>
        <v>May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10"/>
        <v>0</v>
      </c>
      <c r="P2845" t="e">
        <f t="shared" si="316"/>
        <v>#DIV/0!</v>
      </c>
      <c r="Q2845" t="str">
        <f t="shared" si="311"/>
        <v>theater</v>
      </c>
      <c r="R2845" t="str">
        <f t="shared" si="312"/>
        <v>plays</v>
      </c>
      <c r="S2845" s="12">
        <f t="shared" si="313"/>
        <v>42492.737847222219</v>
      </c>
      <c r="T2845" s="12">
        <f t="shared" si="314"/>
        <v>42534.166666666672</v>
      </c>
      <c r="U2845" s="14" t="str">
        <f t="shared" si="315"/>
        <v>May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10"/>
        <v>5.4545454545454541</v>
      </c>
      <c r="P2846">
        <f t="shared" si="316"/>
        <v>550</v>
      </c>
      <c r="Q2846" t="str">
        <f t="shared" si="311"/>
        <v>theater</v>
      </c>
      <c r="R2846" t="str">
        <f t="shared" si="312"/>
        <v>plays</v>
      </c>
      <c r="S2846" s="12">
        <f t="shared" si="313"/>
        <v>42709.546064814815</v>
      </c>
      <c r="T2846" s="12">
        <f t="shared" si="314"/>
        <v>42739.546064814815</v>
      </c>
      <c r="U2846" s="14" t="str">
        <f t="shared" si="315"/>
        <v>Dec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10"/>
        <v>31.546666666666667</v>
      </c>
      <c r="P2847">
        <f t="shared" si="316"/>
        <v>192.30769230769232</v>
      </c>
      <c r="Q2847" t="str">
        <f t="shared" si="311"/>
        <v>theater</v>
      </c>
      <c r="R2847" t="str">
        <f t="shared" si="312"/>
        <v>plays</v>
      </c>
      <c r="S2847" s="12">
        <f t="shared" si="313"/>
        <v>42103.016585648147</v>
      </c>
      <c r="T2847" s="12">
        <f t="shared" si="314"/>
        <v>42163.016585648147</v>
      </c>
      <c r="U2847" s="14" t="str">
        <f t="shared" si="315"/>
        <v>Apr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10"/>
        <v>0</v>
      </c>
      <c r="P2848" t="e">
        <f t="shared" si="316"/>
        <v>#DIV/0!</v>
      </c>
      <c r="Q2848" t="str">
        <f t="shared" si="311"/>
        <v>theater</v>
      </c>
      <c r="R2848" t="str">
        <f t="shared" si="312"/>
        <v>plays</v>
      </c>
      <c r="S2848" s="12">
        <f t="shared" si="313"/>
        <v>42108.692060185189</v>
      </c>
      <c r="T2848" s="12">
        <f t="shared" si="314"/>
        <v>42153.692060185189</v>
      </c>
      <c r="U2848" s="14" t="str">
        <f t="shared" si="315"/>
        <v>Apr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10"/>
        <v>0</v>
      </c>
      <c r="P2849" t="e">
        <f t="shared" si="316"/>
        <v>#DIV/0!</v>
      </c>
      <c r="Q2849" t="str">
        <f t="shared" si="311"/>
        <v>theater</v>
      </c>
      <c r="R2849" t="str">
        <f t="shared" si="312"/>
        <v>plays</v>
      </c>
      <c r="S2849" s="12">
        <f t="shared" si="313"/>
        <v>42453.806307870371</v>
      </c>
      <c r="T2849" s="12">
        <f t="shared" si="314"/>
        <v>42513.806307870371</v>
      </c>
      <c r="U2849" s="14" t="str">
        <f t="shared" si="315"/>
        <v>Mar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10"/>
        <v>0.2</v>
      </c>
      <c r="P2850">
        <f t="shared" si="316"/>
        <v>11666.666666666666</v>
      </c>
      <c r="Q2850" t="str">
        <f t="shared" si="311"/>
        <v>theater</v>
      </c>
      <c r="R2850" t="str">
        <f t="shared" si="312"/>
        <v>plays</v>
      </c>
      <c r="S2850" s="12">
        <f t="shared" si="313"/>
        <v>42123.648831018523</v>
      </c>
      <c r="T2850" s="12">
        <f t="shared" si="314"/>
        <v>42153.648831018523</v>
      </c>
      <c r="U2850" s="14" t="str">
        <f t="shared" si="315"/>
        <v>Apr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10"/>
        <v>1</v>
      </c>
      <c r="P2851">
        <f t="shared" si="316"/>
        <v>500</v>
      </c>
      <c r="Q2851" t="str">
        <f t="shared" si="311"/>
        <v>theater</v>
      </c>
      <c r="R2851" t="str">
        <f t="shared" si="312"/>
        <v>plays</v>
      </c>
      <c r="S2851" s="12">
        <f t="shared" si="313"/>
        <v>42453.428240740745</v>
      </c>
      <c r="T2851" s="12">
        <f t="shared" si="314"/>
        <v>42483.428240740745</v>
      </c>
      <c r="U2851" s="14" t="str">
        <f t="shared" si="315"/>
        <v>Mar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10"/>
        <v>3.8875000000000002</v>
      </c>
      <c r="P2852">
        <f t="shared" si="316"/>
        <v>615.38461538461536</v>
      </c>
      <c r="Q2852" t="str">
        <f t="shared" si="311"/>
        <v>theater</v>
      </c>
      <c r="R2852" t="str">
        <f t="shared" si="312"/>
        <v>plays</v>
      </c>
      <c r="S2852" s="12">
        <f t="shared" si="313"/>
        <v>41858.007071759261</v>
      </c>
      <c r="T2852" s="12">
        <f t="shared" si="314"/>
        <v>41888.007071759261</v>
      </c>
      <c r="U2852" s="14" t="str">
        <f t="shared" si="315"/>
        <v>Aug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10"/>
        <v>0</v>
      </c>
      <c r="P2853" t="e">
        <f t="shared" si="316"/>
        <v>#DIV/0!</v>
      </c>
      <c r="Q2853" t="str">
        <f t="shared" si="311"/>
        <v>theater</v>
      </c>
      <c r="R2853" t="str">
        <f t="shared" si="312"/>
        <v>plays</v>
      </c>
      <c r="S2853" s="12">
        <f t="shared" si="313"/>
        <v>42390.002650462964</v>
      </c>
      <c r="T2853" s="12">
        <f t="shared" si="314"/>
        <v>42398.970138888893</v>
      </c>
      <c r="U2853" s="14" t="str">
        <f t="shared" si="315"/>
        <v>Jan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10"/>
        <v>1.9</v>
      </c>
      <c r="P2854">
        <f t="shared" si="316"/>
        <v>833.33333333333337</v>
      </c>
      <c r="Q2854" t="str">
        <f t="shared" si="311"/>
        <v>theater</v>
      </c>
      <c r="R2854" t="str">
        <f t="shared" si="312"/>
        <v>plays</v>
      </c>
      <c r="S2854" s="12">
        <f t="shared" si="313"/>
        <v>41781.045173611114</v>
      </c>
      <c r="T2854" s="12">
        <f t="shared" si="314"/>
        <v>41811.045173611114</v>
      </c>
      <c r="U2854" s="14" t="str">
        <f t="shared" si="315"/>
        <v>May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10"/>
        <v>0</v>
      </c>
      <c r="P2855" t="e">
        <f t="shared" si="316"/>
        <v>#DIV/0!</v>
      </c>
      <c r="Q2855" t="str">
        <f t="shared" si="311"/>
        <v>theater</v>
      </c>
      <c r="R2855" t="str">
        <f t="shared" si="312"/>
        <v>plays</v>
      </c>
      <c r="S2855" s="12">
        <f t="shared" si="313"/>
        <v>41836.190937499996</v>
      </c>
      <c r="T2855" s="12">
        <f t="shared" si="314"/>
        <v>41896.190937499996</v>
      </c>
      <c r="U2855" s="14" t="str">
        <f t="shared" si="315"/>
        <v>Jul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10"/>
        <v>41.699999999999996</v>
      </c>
      <c r="P2856">
        <f t="shared" si="316"/>
        <v>71.428571428571431</v>
      </c>
      <c r="Q2856" t="str">
        <f t="shared" si="311"/>
        <v>theater</v>
      </c>
      <c r="R2856" t="str">
        <f t="shared" si="312"/>
        <v>plays</v>
      </c>
      <c r="S2856" s="12">
        <f t="shared" si="313"/>
        <v>42111.71665509259</v>
      </c>
      <c r="T2856" s="12">
        <f t="shared" si="314"/>
        <v>42131.71665509259</v>
      </c>
      <c r="U2856" s="14" t="str">
        <f t="shared" si="315"/>
        <v>Apr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10"/>
        <v>50</v>
      </c>
      <c r="P2857">
        <f t="shared" si="316"/>
        <v>120</v>
      </c>
      <c r="Q2857" t="str">
        <f t="shared" si="311"/>
        <v>theater</v>
      </c>
      <c r="R2857" t="str">
        <f t="shared" si="312"/>
        <v>plays</v>
      </c>
      <c r="S2857" s="12">
        <f t="shared" si="313"/>
        <v>42370.007766203707</v>
      </c>
      <c r="T2857" s="12">
        <f t="shared" si="314"/>
        <v>42398.981944444444</v>
      </c>
      <c r="U2857" s="14" t="str">
        <f t="shared" si="315"/>
        <v>Jan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10"/>
        <v>4.8666666666666663</v>
      </c>
      <c r="P2858">
        <f t="shared" si="316"/>
        <v>500</v>
      </c>
      <c r="Q2858" t="str">
        <f t="shared" si="311"/>
        <v>theater</v>
      </c>
      <c r="R2858" t="str">
        <f t="shared" si="312"/>
        <v>plays</v>
      </c>
      <c r="S2858" s="12">
        <f t="shared" si="313"/>
        <v>42165.037581018521</v>
      </c>
      <c r="T2858" s="12">
        <f t="shared" si="314"/>
        <v>42224.898611111115</v>
      </c>
      <c r="U2858" s="14" t="str">
        <f t="shared" si="315"/>
        <v>Jun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10"/>
        <v>19.736842105263158</v>
      </c>
      <c r="P2859">
        <f t="shared" si="316"/>
        <v>2533.3333333333335</v>
      </c>
      <c r="Q2859" t="str">
        <f t="shared" si="311"/>
        <v>theater</v>
      </c>
      <c r="R2859" t="str">
        <f t="shared" si="312"/>
        <v>plays</v>
      </c>
      <c r="S2859" s="12">
        <f t="shared" si="313"/>
        <v>42726.920081018514</v>
      </c>
      <c r="T2859" s="12">
        <f t="shared" si="314"/>
        <v>42786.75</v>
      </c>
      <c r="U2859" s="14" t="str">
        <f t="shared" si="315"/>
        <v>Dec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10"/>
        <v>0</v>
      </c>
      <c r="P2860" t="e">
        <f t="shared" si="316"/>
        <v>#DIV/0!</v>
      </c>
      <c r="Q2860" t="str">
        <f t="shared" si="311"/>
        <v>theater</v>
      </c>
      <c r="R2860" t="str">
        <f t="shared" si="312"/>
        <v>plays</v>
      </c>
      <c r="S2860" s="12">
        <f t="shared" si="313"/>
        <v>41954.545081018514</v>
      </c>
      <c r="T2860" s="12">
        <f t="shared" si="314"/>
        <v>41978.477777777778</v>
      </c>
      <c r="U2860" s="14" t="str">
        <f t="shared" si="315"/>
        <v>Nov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10"/>
        <v>1.7500000000000002</v>
      </c>
      <c r="P2861">
        <f t="shared" si="316"/>
        <v>2000</v>
      </c>
      <c r="Q2861" t="str">
        <f t="shared" si="311"/>
        <v>theater</v>
      </c>
      <c r="R2861" t="str">
        <f t="shared" si="312"/>
        <v>plays</v>
      </c>
      <c r="S2861" s="12">
        <f t="shared" si="313"/>
        <v>42233.362314814818</v>
      </c>
      <c r="T2861" s="12">
        <f t="shared" si="314"/>
        <v>42293.362314814818</v>
      </c>
      <c r="U2861" s="14" t="str">
        <f t="shared" si="315"/>
        <v>Aug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10"/>
        <v>6.65</v>
      </c>
      <c r="P2862">
        <f t="shared" si="316"/>
        <v>444.44444444444446</v>
      </c>
      <c r="Q2862" t="str">
        <f t="shared" si="311"/>
        <v>theater</v>
      </c>
      <c r="R2862" t="str">
        <f t="shared" si="312"/>
        <v>plays</v>
      </c>
      <c r="S2862" s="12">
        <f t="shared" si="313"/>
        <v>42480.800648148142</v>
      </c>
      <c r="T2862" s="12">
        <f t="shared" si="314"/>
        <v>42540.800648148142</v>
      </c>
      <c r="U2862" s="14" t="str">
        <f t="shared" si="315"/>
        <v>Apr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10"/>
        <v>32</v>
      </c>
      <c r="P2863">
        <f t="shared" si="316"/>
        <v>83.333333333333329</v>
      </c>
      <c r="Q2863" t="str">
        <f t="shared" si="311"/>
        <v>theater</v>
      </c>
      <c r="R2863" t="str">
        <f t="shared" si="312"/>
        <v>plays</v>
      </c>
      <c r="S2863" s="12">
        <f t="shared" si="313"/>
        <v>42257.590833333335</v>
      </c>
      <c r="T2863" s="12">
        <f t="shared" si="314"/>
        <v>42271.590833333335</v>
      </c>
      <c r="U2863" s="14" t="str">
        <f t="shared" si="315"/>
        <v>Sep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10"/>
        <v>0.43307086614173229</v>
      </c>
      <c r="P2864">
        <f t="shared" si="316"/>
        <v>4233.333333333333</v>
      </c>
      <c r="Q2864" t="str">
        <f t="shared" si="311"/>
        <v>theater</v>
      </c>
      <c r="R2864" t="str">
        <f t="shared" si="312"/>
        <v>plays</v>
      </c>
      <c r="S2864" s="12">
        <f t="shared" si="313"/>
        <v>41784.789687500001</v>
      </c>
      <c r="T2864" s="12">
        <f t="shared" si="314"/>
        <v>41814.789687500001</v>
      </c>
      <c r="U2864" s="14" t="str">
        <f t="shared" si="315"/>
        <v>May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10"/>
        <v>0.04</v>
      </c>
      <c r="P2865">
        <f t="shared" si="316"/>
        <v>50000</v>
      </c>
      <c r="Q2865" t="str">
        <f t="shared" si="311"/>
        <v>theater</v>
      </c>
      <c r="R2865" t="str">
        <f t="shared" si="312"/>
        <v>plays</v>
      </c>
      <c r="S2865" s="12">
        <f t="shared" si="313"/>
        <v>41831.675034722226</v>
      </c>
      <c r="T2865" s="12">
        <f t="shared" si="314"/>
        <v>41891.675034722226</v>
      </c>
      <c r="U2865" s="14" t="str">
        <f t="shared" si="315"/>
        <v>Jul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10"/>
        <v>1.6</v>
      </c>
      <c r="P2866">
        <f t="shared" si="316"/>
        <v>833.33333333333337</v>
      </c>
      <c r="Q2866" t="str">
        <f t="shared" si="311"/>
        <v>theater</v>
      </c>
      <c r="R2866" t="str">
        <f t="shared" si="312"/>
        <v>plays</v>
      </c>
      <c r="S2866" s="12">
        <f t="shared" si="313"/>
        <v>42172.613506944443</v>
      </c>
      <c r="T2866" s="12">
        <f t="shared" si="314"/>
        <v>42202.554166666669</v>
      </c>
      <c r="U2866" s="14" t="str">
        <f t="shared" si="315"/>
        <v>Jun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10"/>
        <v>0</v>
      </c>
      <c r="P2867" t="e">
        <f t="shared" si="316"/>
        <v>#DIV/0!</v>
      </c>
      <c r="Q2867" t="str">
        <f t="shared" si="311"/>
        <v>theater</v>
      </c>
      <c r="R2867" t="str">
        <f t="shared" si="312"/>
        <v>plays</v>
      </c>
      <c r="S2867" s="12">
        <f t="shared" si="313"/>
        <v>41950.114108796297</v>
      </c>
      <c r="T2867" s="12">
        <f t="shared" si="314"/>
        <v>42010.114108796297</v>
      </c>
      <c r="U2867" s="14" t="str">
        <f t="shared" si="315"/>
        <v>Nov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10"/>
        <v>0.89999999999999991</v>
      </c>
      <c r="P2868">
        <f t="shared" si="316"/>
        <v>2500</v>
      </c>
      <c r="Q2868" t="str">
        <f t="shared" si="311"/>
        <v>theater</v>
      </c>
      <c r="R2868" t="str">
        <f t="shared" si="312"/>
        <v>plays</v>
      </c>
      <c r="S2868" s="12">
        <f t="shared" si="313"/>
        <v>42627.955104166671</v>
      </c>
      <c r="T2868" s="12">
        <f t="shared" si="314"/>
        <v>42657.916666666672</v>
      </c>
      <c r="U2868" s="14" t="str">
        <f t="shared" si="315"/>
        <v>Sep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10"/>
        <v>20.16</v>
      </c>
      <c r="P2869">
        <f t="shared" si="316"/>
        <v>250</v>
      </c>
      <c r="Q2869" t="str">
        <f t="shared" si="311"/>
        <v>theater</v>
      </c>
      <c r="R2869" t="str">
        <f t="shared" si="312"/>
        <v>plays</v>
      </c>
      <c r="S2869" s="12">
        <f t="shared" si="313"/>
        <v>42531.195277777777</v>
      </c>
      <c r="T2869" s="12">
        <f t="shared" si="314"/>
        <v>42555.166666666672</v>
      </c>
      <c r="U2869" s="14" t="str">
        <f t="shared" si="315"/>
        <v>Jun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10"/>
        <v>42.011733333333332</v>
      </c>
      <c r="P2870">
        <f t="shared" si="316"/>
        <v>250</v>
      </c>
      <c r="Q2870" t="str">
        <f t="shared" si="311"/>
        <v>theater</v>
      </c>
      <c r="R2870" t="str">
        <f t="shared" si="312"/>
        <v>plays</v>
      </c>
      <c r="S2870" s="12">
        <f t="shared" si="313"/>
        <v>42618.827013888891</v>
      </c>
      <c r="T2870" s="12">
        <f t="shared" si="314"/>
        <v>42648.827013888891</v>
      </c>
      <c r="U2870" s="14" t="str">
        <f t="shared" si="315"/>
        <v>Sep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10"/>
        <v>0.88500000000000001</v>
      </c>
      <c r="P2871">
        <f t="shared" si="316"/>
        <v>4000</v>
      </c>
      <c r="Q2871" t="str">
        <f t="shared" si="311"/>
        <v>theater</v>
      </c>
      <c r="R2871" t="str">
        <f t="shared" si="312"/>
        <v>plays</v>
      </c>
      <c r="S2871" s="12">
        <f t="shared" si="313"/>
        <v>42540.593530092592</v>
      </c>
      <c r="T2871" s="12">
        <f t="shared" si="314"/>
        <v>42570.593530092592</v>
      </c>
      <c r="U2871" s="14" t="str">
        <f t="shared" si="315"/>
        <v>Jun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10"/>
        <v>15</v>
      </c>
      <c r="P2872">
        <f t="shared" si="316"/>
        <v>555.55555555555554</v>
      </c>
      <c r="Q2872" t="str">
        <f t="shared" si="311"/>
        <v>theater</v>
      </c>
      <c r="R2872" t="str">
        <f t="shared" si="312"/>
        <v>plays</v>
      </c>
      <c r="S2872" s="12">
        <f t="shared" si="313"/>
        <v>41746.189409722225</v>
      </c>
      <c r="T2872" s="12">
        <f t="shared" si="314"/>
        <v>41776.189409722225</v>
      </c>
      <c r="U2872" s="14" t="str">
        <f t="shared" si="315"/>
        <v>Apr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10"/>
        <v>4.67</v>
      </c>
      <c r="P2873">
        <f t="shared" si="316"/>
        <v>769.23076923076928</v>
      </c>
      <c r="Q2873" t="str">
        <f t="shared" si="311"/>
        <v>theater</v>
      </c>
      <c r="R2873" t="str">
        <f t="shared" si="312"/>
        <v>plays</v>
      </c>
      <c r="S2873" s="12">
        <f t="shared" si="313"/>
        <v>41974.738576388889</v>
      </c>
      <c r="T2873" s="12">
        <f t="shared" si="314"/>
        <v>41994.738576388889</v>
      </c>
      <c r="U2873" s="14" t="str">
        <f t="shared" si="315"/>
        <v>Dec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10"/>
        <v>0</v>
      </c>
      <c r="P2874" t="e">
        <f t="shared" si="316"/>
        <v>#DIV/0!</v>
      </c>
      <c r="Q2874" t="str">
        <f t="shared" si="311"/>
        <v>theater</v>
      </c>
      <c r="R2874" t="str">
        <f t="shared" si="312"/>
        <v>plays</v>
      </c>
      <c r="S2874" s="12">
        <f t="shared" si="313"/>
        <v>42115.11618055556</v>
      </c>
      <c r="T2874" s="12">
        <f t="shared" si="314"/>
        <v>42175.11618055556</v>
      </c>
      <c r="U2874" s="14" t="str">
        <f t="shared" si="315"/>
        <v>Apr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10"/>
        <v>38.119999999999997</v>
      </c>
      <c r="P2875">
        <f t="shared" si="316"/>
        <v>312.5</v>
      </c>
      <c r="Q2875" t="str">
        <f t="shared" si="311"/>
        <v>theater</v>
      </c>
      <c r="R2875" t="str">
        <f t="shared" si="312"/>
        <v>plays</v>
      </c>
      <c r="S2875" s="12">
        <f t="shared" si="313"/>
        <v>42002.817488425921</v>
      </c>
      <c r="T2875" s="12">
        <f t="shared" si="314"/>
        <v>42032.817488425921</v>
      </c>
      <c r="U2875" s="14" t="str">
        <f t="shared" si="315"/>
        <v>Dec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10"/>
        <v>5.42</v>
      </c>
      <c r="P2876">
        <f t="shared" si="316"/>
        <v>1666.6666666666667</v>
      </c>
      <c r="Q2876" t="str">
        <f t="shared" si="311"/>
        <v>theater</v>
      </c>
      <c r="R2876" t="str">
        <f t="shared" si="312"/>
        <v>plays</v>
      </c>
      <c r="S2876" s="12">
        <f t="shared" si="313"/>
        <v>42722.84474537037</v>
      </c>
      <c r="T2876" s="12">
        <f t="shared" si="314"/>
        <v>42752.84474537037</v>
      </c>
      <c r="U2876" s="14" t="str">
        <f t="shared" si="315"/>
        <v>Dec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10"/>
        <v>3.4999999999999996E-2</v>
      </c>
      <c r="P2877">
        <f t="shared" si="316"/>
        <v>6666.666666666667</v>
      </c>
      <c r="Q2877" t="str">
        <f t="shared" si="311"/>
        <v>theater</v>
      </c>
      <c r="R2877" t="str">
        <f t="shared" si="312"/>
        <v>plays</v>
      </c>
      <c r="S2877" s="12">
        <f t="shared" si="313"/>
        <v>42465.128391203703</v>
      </c>
      <c r="T2877" s="12">
        <f t="shared" si="314"/>
        <v>42495.128391203703</v>
      </c>
      <c r="U2877" s="14" t="str">
        <f t="shared" si="315"/>
        <v>Apr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10"/>
        <v>0</v>
      </c>
      <c r="P2878" t="e">
        <f t="shared" si="316"/>
        <v>#DIV/0!</v>
      </c>
      <c r="Q2878" t="str">
        <f t="shared" si="311"/>
        <v>theater</v>
      </c>
      <c r="R2878" t="str">
        <f t="shared" si="312"/>
        <v>plays</v>
      </c>
      <c r="S2878" s="12">
        <f t="shared" si="313"/>
        <v>42171.743969907402</v>
      </c>
      <c r="T2878" s="12">
        <f t="shared" si="314"/>
        <v>42201.743969907402</v>
      </c>
      <c r="U2878" s="14" t="str">
        <f t="shared" si="315"/>
        <v>Jun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10"/>
        <v>10.833333333333334</v>
      </c>
      <c r="P2879">
        <f t="shared" si="316"/>
        <v>1000</v>
      </c>
      <c r="Q2879" t="str">
        <f t="shared" si="311"/>
        <v>theater</v>
      </c>
      <c r="R2879" t="str">
        <f t="shared" si="312"/>
        <v>plays</v>
      </c>
      <c r="S2879" s="12">
        <f t="shared" si="313"/>
        <v>42672.955138888887</v>
      </c>
      <c r="T2879" s="12">
        <f t="shared" si="314"/>
        <v>42704.708333333328</v>
      </c>
      <c r="U2879" s="14" t="str">
        <f t="shared" si="315"/>
        <v>Oct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10"/>
        <v>2.1</v>
      </c>
      <c r="P2880">
        <f t="shared" si="316"/>
        <v>750</v>
      </c>
      <c r="Q2880" t="str">
        <f t="shared" si="311"/>
        <v>theater</v>
      </c>
      <c r="R2880" t="str">
        <f t="shared" si="312"/>
        <v>plays</v>
      </c>
      <c r="S2880" s="12">
        <f t="shared" si="313"/>
        <v>42128.615682870368</v>
      </c>
      <c r="T2880" s="12">
        <f t="shared" si="314"/>
        <v>42188.615682870368</v>
      </c>
      <c r="U2880" s="14" t="str">
        <f t="shared" si="315"/>
        <v>May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10"/>
        <v>0.2589285714285714</v>
      </c>
      <c r="P2881">
        <f t="shared" si="316"/>
        <v>11200</v>
      </c>
      <c r="Q2881" t="str">
        <f t="shared" si="311"/>
        <v>theater</v>
      </c>
      <c r="R2881" t="str">
        <f t="shared" si="312"/>
        <v>plays</v>
      </c>
      <c r="S2881" s="12">
        <f t="shared" si="313"/>
        <v>42359.725243055553</v>
      </c>
      <c r="T2881" s="12">
        <f t="shared" si="314"/>
        <v>42389.725243055553</v>
      </c>
      <c r="U2881" s="14" t="str">
        <f t="shared" si="315"/>
        <v>Dec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10"/>
        <v>23.333333333333332</v>
      </c>
      <c r="P2882">
        <f t="shared" si="316"/>
        <v>413.79310344827587</v>
      </c>
      <c r="Q2882" t="str">
        <f t="shared" si="311"/>
        <v>theater</v>
      </c>
      <c r="R2882" t="str">
        <f t="shared" si="312"/>
        <v>plays</v>
      </c>
      <c r="S2882" s="12">
        <f t="shared" si="313"/>
        <v>42192.905694444446</v>
      </c>
      <c r="T2882" s="12">
        <f t="shared" si="314"/>
        <v>42236.711805555555</v>
      </c>
      <c r="U2882" s="14" t="str">
        <f t="shared" si="315"/>
        <v>Jul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317">E2883/D2883 * 100</f>
        <v>0</v>
      </c>
      <c r="P2883" t="e">
        <f t="shared" si="316"/>
        <v>#DIV/0!</v>
      </c>
      <c r="Q2883" t="str">
        <f t="shared" ref="Q2883:Q2946" si="318">LEFT(N2883,FIND("/",N2883) -1)</f>
        <v>theater</v>
      </c>
      <c r="R2883" t="str">
        <f t="shared" ref="R2883:R2946" si="319">RIGHT(N2883,LEN(N2883)-FIND("/",N2883))</f>
        <v>plays</v>
      </c>
      <c r="S2883" s="12">
        <f t="shared" ref="S2883:U2946" si="320">(((J2883/60)/60)/24)+DATE(1970,1,1)</f>
        <v>41916.597638888888</v>
      </c>
      <c r="T2883" s="12">
        <f t="shared" ref="T2883:V2946" si="321">(((I2883/60)/60)/24)+DATE(1970,1,1)</f>
        <v>41976.639305555553</v>
      </c>
      <c r="U2883" s="14" t="str">
        <f t="shared" ref="U2883:U2946" si="322">TEXT(S2883, "mmm")</f>
        <v>Oct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17"/>
        <v>33.6</v>
      </c>
      <c r="P2884">
        <f t="shared" si="316"/>
        <v>187.5</v>
      </c>
      <c r="Q2884" t="str">
        <f t="shared" si="318"/>
        <v>theater</v>
      </c>
      <c r="R2884" t="str">
        <f t="shared" si="319"/>
        <v>plays</v>
      </c>
      <c r="S2884" s="12">
        <f t="shared" si="320"/>
        <v>42461.596273148149</v>
      </c>
      <c r="T2884" s="12">
        <f t="shared" si="321"/>
        <v>42491.596273148149</v>
      </c>
      <c r="U2884" s="14" t="str">
        <f t="shared" si="322"/>
        <v>Apr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17"/>
        <v>19.079999999999998</v>
      </c>
      <c r="P2885">
        <f t="shared" si="316"/>
        <v>2000</v>
      </c>
      <c r="Q2885" t="str">
        <f t="shared" si="318"/>
        <v>theater</v>
      </c>
      <c r="R2885" t="str">
        <f t="shared" si="319"/>
        <v>plays</v>
      </c>
      <c r="S2885" s="12">
        <f t="shared" si="320"/>
        <v>42370.90320601852</v>
      </c>
      <c r="T2885" s="12">
        <f t="shared" si="321"/>
        <v>42406.207638888889</v>
      </c>
      <c r="U2885" s="14" t="str">
        <f t="shared" si="322"/>
        <v>Jan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17"/>
        <v>0.41111111111111115</v>
      </c>
      <c r="P2886">
        <f t="shared" si="316"/>
        <v>11250</v>
      </c>
      <c r="Q2886" t="str">
        <f t="shared" si="318"/>
        <v>theater</v>
      </c>
      <c r="R2886" t="str">
        <f t="shared" si="319"/>
        <v>plays</v>
      </c>
      <c r="S2886" s="12">
        <f t="shared" si="320"/>
        <v>41948.727256944447</v>
      </c>
      <c r="T2886" s="12">
        <f t="shared" si="321"/>
        <v>41978.727256944447</v>
      </c>
      <c r="U2886" s="14" t="str">
        <f t="shared" si="322"/>
        <v>Nov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17"/>
        <v>32.5</v>
      </c>
      <c r="P2887">
        <f t="shared" si="316"/>
        <v>80</v>
      </c>
      <c r="Q2887" t="str">
        <f t="shared" si="318"/>
        <v>theater</v>
      </c>
      <c r="R2887" t="str">
        <f t="shared" si="319"/>
        <v>plays</v>
      </c>
      <c r="S2887" s="12">
        <f t="shared" si="320"/>
        <v>42047.07640046296</v>
      </c>
      <c r="T2887" s="12">
        <f t="shared" si="321"/>
        <v>42077.034733796296</v>
      </c>
      <c r="U2887" s="14" t="str">
        <f t="shared" si="322"/>
        <v>Feb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17"/>
        <v>5</v>
      </c>
      <c r="P2888">
        <f t="shared" si="316"/>
        <v>200</v>
      </c>
      <c r="Q2888" t="str">
        <f t="shared" si="318"/>
        <v>theater</v>
      </c>
      <c r="R2888" t="str">
        <f t="shared" si="319"/>
        <v>plays</v>
      </c>
      <c r="S2888" s="12">
        <f t="shared" si="320"/>
        <v>42261.632916666669</v>
      </c>
      <c r="T2888" s="12">
        <f t="shared" si="321"/>
        <v>42266.165972222225</v>
      </c>
      <c r="U2888" s="14" t="str">
        <f t="shared" si="322"/>
        <v>Sep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17"/>
        <v>0.16666666666666669</v>
      </c>
      <c r="P2889">
        <f t="shared" si="316"/>
        <v>3000</v>
      </c>
      <c r="Q2889" t="str">
        <f t="shared" si="318"/>
        <v>theater</v>
      </c>
      <c r="R2889" t="str">
        <f t="shared" si="319"/>
        <v>plays</v>
      </c>
      <c r="S2889" s="12">
        <f t="shared" si="320"/>
        <v>41985.427361111113</v>
      </c>
      <c r="T2889" s="12">
        <f t="shared" si="321"/>
        <v>42015.427361111113</v>
      </c>
      <c r="U2889" s="14" t="str">
        <f t="shared" si="322"/>
        <v>Dec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17"/>
        <v>0</v>
      </c>
      <c r="P2890" t="e">
        <f t="shared" si="316"/>
        <v>#DIV/0!</v>
      </c>
      <c r="Q2890" t="str">
        <f t="shared" si="318"/>
        <v>theater</v>
      </c>
      <c r="R2890" t="str">
        <f t="shared" si="319"/>
        <v>plays</v>
      </c>
      <c r="S2890" s="12">
        <f t="shared" si="320"/>
        <v>41922.535185185188</v>
      </c>
      <c r="T2890" s="12">
        <f t="shared" si="321"/>
        <v>41930.207638888889</v>
      </c>
      <c r="U2890" s="14" t="str">
        <f t="shared" si="322"/>
        <v>Oct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17"/>
        <v>38.066666666666663</v>
      </c>
      <c r="P2891">
        <f t="shared" si="316"/>
        <v>214.28571428571428</v>
      </c>
      <c r="Q2891" t="str">
        <f t="shared" si="318"/>
        <v>theater</v>
      </c>
      <c r="R2891" t="str">
        <f t="shared" si="319"/>
        <v>plays</v>
      </c>
      <c r="S2891" s="12">
        <f t="shared" si="320"/>
        <v>41850.863252314812</v>
      </c>
      <c r="T2891" s="12">
        <f t="shared" si="321"/>
        <v>41880.863252314812</v>
      </c>
      <c r="U2891" s="14" t="str">
        <f t="shared" si="322"/>
        <v>Jul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17"/>
        <v>1.05</v>
      </c>
      <c r="P2892">
        <f t="shared" si="316"/>
        <v>666.66666666666663</v>
      </c>
      <c r="Q2892" t="str">
        <f t="shared" si="318"/>
        <v>theater</v>
      </c>
      <c r="R2892" t="str">
        <f t="shared" si="319"/>
        <v>plays</v>
      </c>
      <c r="S2892" s="12">
        <f t="shared" si="320"/>
        <v>41831.742962962962</v>
      </c>
      <c r="T2892" s="12">
        <f t="shared" si="321"/>
        <v>41860.125</v>
      </c>
      <c r="U2892" s="14" t="str">
        <f t="shared" si="322"/>
        <v>Jul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17"/>
        <v>2.73</v>
      </c>
      <c r="P2893">
        <f t="shared" si="316"/>
        <v>1000</v>
      </c>
      <c r="Q2893" t="str">
        <f t="shared" si="318"/>
        <v>theater</v>
      </c>
      <c r="R2893" t="str">
        <f t="shared" si="319"/>
        <v>plays</v>
      </c>
      <c r="S2893" s="12">
        <f t="shared" si="320"/>
        <v>42415.883425925931</v>
      </c>
      <c r="T2893" s="12">
        <f t="shared" si="321"/>
        <v>42475.84175925926</v>
      </c>
      <c r="U2893" s="14" t="str">
        <f t="shared" si="322"/>
        <v>Feb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17"/>
        <v>9.0909090909090917</v>
      </c>
      <c r="P2894">
        <f t="shared" ref="P2894:P2957" si="323">D2894 / L2894</f>
        <v>323.52941176470586</v>
      </c>
      <c r="Q2894" t="str">
        <f t="shared" si="318"/>
        <v>theater</v>
      </c>
      <c r="R2894" t="str">
        <f t="shared" si="319"/>
        <v>plays</v>
      </c>
      <c r="S2894" s="12">
        <f t="shared" si="320"/>
        <v>41869.714166666665</v>
      </c>
      <c r="T2894" s="12">
        <f t="shared" si="321"/>
        <v>41876.875</v>
      </c>
      <c r="U2894" s="14" t="str">
        <f t="shared" si="322"/>
        <v>Aug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17"/>
        <v>0.5</v>
      </c>
      <c r="P2895">
        <f t="shared" si="323"/>
        <v>2500</v>
      </c>
      <c r="Q2895" t="str">
        <f t="shared" si="318"/>
        <v>theater</v>
      </c>
      <c r="R2895" t="str">
        <f t="shared" si="319"/>
        <v>plays</v>
      </c>
      <c r="S2895" s="12">
        <f t="shared" si="320"/>
        <v>41953.773090277777</v>
      </c>
      <c r="T2895" s="12">
        <f t="shared" si="321"/>
        <v>42013.083333333328</v>
      </c>
      <c r="U2895" s="14" t="str">
        <f t="shared" si="322"/>
        <v>Nov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17"/>
        <v>0</v>
      </c>
      <c r="P2896" t="e">
        <f t="shared" si="323"/>
        <v>#DIV/0!</v>
      </c>
      <c r="Q2896" t="str">
        <f t="shared" si="318"/>
        <v>theater</v>
      </c>
      <c r="R2896" t="str">
        <f t="shared" si="319"/>
        <v>plays</v>
      </c>
      <c r="S2896" s="12">
        <f t="shared" si="320"/>
        <v>42037.986284722225</v>
      </c>
      <c r="T2896" s="12">
        <f t="shared" si="321"/>
        <v>42097.944618055553</v>
      </c>
      <c r="U2896" s="14" t="str">
        <f t="shared" si="322"/>
        <v>Feb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17"/>
        <v>4.5999999999999996</v>
      </c>
      <c r="P2897">
        <f t="shared" si="323"/>
        <v>125</v>
      </c>
      <c r="Q2897" t="str">
        <f t="shared" si="318"/>
        <v>theater</v>
      </c>
      <c r="R2897" t="str">
        <f t="shared" si="319"/>
        <v>plays</v>
      </c>
      <c r="S2897" s="12">
        <f t="shared" si="320"/>
        <v>41811.555462962962</v>
      </c>
      <c r="T2897" s="12">
        <f t="shared" si="321"/>
        <v>41812.875</v>
      </c>
      <c r="U2897" s="14" t="str">
        <f t="shared" si="322"/>
        <v>Jun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17"/>
        <v>20.833333333333336</v>
      </c>
      <c r="P2898">
        <f t="shared" si="323"/>
        <v>250</v>
      </c>
      <c r="Q2898" t="str">
        <f t="shared" si="318"/>
        <v>theater</v>
      </c>
      <c r="R2898" t="str">
        <f t="shared" si="319"/>
        <v>plays</v>
      </c>
      <c r="S2898" s="12">
        <f t="shared" si="320"/>
        <v>42701.908807870372</v>
      </c>
      <c r="T2898" s="12">
        <f t="shared" si="321"/>
        <v>42716.25</v>
      </c>
      <c r="U2898" s="14" t="str">
        <f t="shared" si="322"/>
        <v>Nov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17"/>
        <v>4.583333333333333</v>
      </c>
      <c r="P2899">
        <f t="shared" si="323"/>
        <v>4000</v>
      </c>
      <c r="Q2899" t="str">
        <f t="shared" si="318"/>
        <v>theater</v>
      </c>
      <c r="R2899" t="str">
        <f t="shared" si="319"/>
        <v>plays</v>
      </c>
      <c r="S2899" s="12">
        <f t="shared" si="320"/>
        <v>42258.646504629629</v>
      </c>
      <c r="T2899" s="12">
        <f t="shared" si="321"/>
        <v>42288.645196759258</v>
      </c>
      <c r="U2899" s="14" t="str">
        <f t="shared" si="322"/>
        <v>Sep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17"/>
        <v>4.2133333333333338</v>
      </c>
      <c r="P2900">
        <f t="shared" si="323"/>
        <v>625</v>
      </c>
      <c r="Q2900" t="str">
        <f t="shared" si="318"/>
        <v>theater</v>
      </c>
      <c r="R2900" t="str">
        <f t="shared" si="319"/>
        <v>plays</v>
      </c>
      <c r="S2900" s="12">
        <f t="shared" si="320"/>
        <v>42278.664965277778</v>
      </c>
      <c r="T2900" s="12">
        <f t="shared" si="321"/>
        <v>42308.664965277778</v>
      </c>
      <c r="U2900" s="14" t="str">
        <f t="shared" si="322"/>
        <v>Oct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17"/>
        <v>0</v>
      </c>
      <c r="P2901" t="e">
        <f t="shared" si="323"/>
        <v>#DIV/0!</v>
      </c>
      <c r="Q2901" t="str">
        <f t="shared" si="318"/>
        <v>theater</v>
      </c>
      <c r="R2901" t="str">
        <f t="shared" si="319"/>
        <v>plays</v>
      </c>
      <c r="S2901" s="12">
        <f t="shared" si="320"/>
        <v>42515.078217592592</v>
      </c>
      <c r="T2901" s="12">
        <f t="shared" si="321"/>
        <v>42575.078217592592</v>
      </c>
      <c r="U2901" s="14" t="str">
        <f t="shared" si="322"/>
        <v>May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17"/>
        <v>61.909090909090914</v>
      </c>
      <c r="P2902">
        <f t="shared" si="323"/>
        <v>785.71428571428567</v>
      </c>
      <c r="Q2902" t="str">
        <f t="shared" si="318"/>
        <v>theater</v>
      </c>
      <c r="R2902" t="str">
        <f t="shared" si="319"/>
        <v>plays</v>
      </c>
      <c r="S2902" s="12">
        <f t="shared" si="320"/>
        <v>41830.234166666669</v>
      </c>
      <c r="T2902" s="12">
        <f t="shared" si="321"/>
        <v>41860.234166666669</v>
      </c>
      <c r="U2902" s="14" t="str">
        <f t="shared" si="322"/>
        <v>Jul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17"/>
        <v>0.8</v>
      </c>
      <c r="P2903">
        <f t="shared" si="323"/>
        <v>375</v>
      </c>
      <c r="Q2903" t="str">
        <f t="shared" si="318"/>
        <v>theater</v>
      </c>
      <c r="R2903" t="str">
        <f t="shared" si="319"/>
        <v>plays</v>
      </c>
      <c r="S2903" s="12">
        <f t="shared" si="320"/>
        <v>41982.904386574075</v>
      </c>
      <c r="T2903" s="12">
        <f t="shared" si="321"/>
        <v>42042.904386574075</v>
      </c>
      <c r="U2903" s="14" t="str">
        <f t="shared" si="322"/>
        <v>Dec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17"/>
        <v>1.6666666666666666E-2</v>
      </c>
      <c r="P2904">
        <f t="shared" si="323"/>
        <v>150000</v>
      </c>
      <c r="Q2904" t="str">
        <f t="shared" si="318"/>
        <v>theater</v>
      </c>
      <c r="R2904" t="str">
        <f t="shared" si="319"/>
        <v>plays</v>
      </c>
      <c r="S2904" s="12">
        <f t="shared" si="320"/>
        <v>42210.439768518518</v>
      </c>
      <c r="T2904" s="12">
        <f t="shared" si="321"/>
        <v>42240.439768518518</v>
      </c>
      <c r="U2904" s="14" t="str">
        <f t="shared" si="322"/>
        <v>Jul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17"/>
        <v>0.77999999999999992</v>
      </c>
      <c r="P2905">
        <f t="shared" si="323"/>
        <v>1250</v>
      </c>
      <c r="Q2905" t="str">
        <f t="shared" si="318"/>
        <v>theater</v>
      </c>
      <c r="R2905" t="str">
        <f t="shared" si="319"/>
        <v>plays</v>
      </c>
      <c r="S2905" s="12">
        <f t="shared" si="320"/>
        <v>42196.166874999995</v>
      </c>
      <c r="T2905" s="12">
        <f t="shared" si="321"/>
        <v>42256.166874999995</v>
      </c>
      <c r="U2905" s="14" t="str">
        <f t="shared" si="322"/>
        <v>Jul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17"/>
        <v>5</v>
      </c>
      <c r="P2906">
        <f t="shared" si="323"/>
        <v>375</v>
      </c>
      <c r="Q2906" t="str">
        <f t="shared" si="318"/>
        <v>theater</v>
      </c>
      <c r="R2906" t="str">
        <f t="shared" si="319"/>
        <v>plays</v>
      </c>
      <c r="S2906" s="12">
        <f t="shared" si="320"/>
        <v>41940.967951388891</v>
      </c>
      <c r="T2906" s="12">
        <f t="shared" si="321"/>
        <v>41952.5</v>
      </c>
      <c r="U2906" s="14" t="str">
        <f t="shared" si="322"/>
        <v>Oct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17"/>
        <v>17.771428571428572</v>
      </c>
      <c r="P2907">
        <f t="shared" si="323"/>
        <v>205.88235294117646</v>
      </c>
      <c r="Q2907" t="str">
        <f t="shared" si="318"/>
        <v>theater</v>
      </c>
      <c r="R2907" t="str">
        <f t="shared" si="319"/>
        <v>plays</v>
      </c>
      <c r="S2907" s="12">
        <f t="shared" si="320"/>
        <v>42606.056863425925</v>
      </c>
      <c r="T2907" s="12">
        <f t="shared" si="321"/>
        <v>42620.056863425925</v>
      </c>
      <c r="U2907" s="14" t="str">
        <f t="shared" si="322"/>
        <v>Aug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17"/>
        <v>9.4166666666666661</v>
      </c>
      <c r="P2908">
        <f t="shared" si="323"/>
        <v>857.14285714285711</v>
      </c>
      <c r="Q2908" t="str">
        <f t="shared" si="318"/>
        <v>theater</v>
      </c>
      <c r="R2908" t="str">
        <f t="shared" si="319"/>
        <v>plays</v>
      </c>
      <c r="S2908" s="12">
        <f t="shared" si="320"/>
        <v>42199.648912037039</v>
      </c>
      <c r="T2908" s="12">
        <f t="shared" si="321"/>
        <v>42217.041666666672</v>
      </c>
      <c r="U2908" s="14" t="str">
        <f t="shared" si="322"/>
        <v>Jul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17"/>
        <v>0.08</v>
      </c>
      <c r="P2909">
        <f t="shared" si="323"/>
        <v>1250</v>
      </c>
      <c r="Q2909" t="str">
        <f t="shared" si="318"/>
        <v>theater</v>
      </c>
      <c r="R2909" t="str">
        <f t="shared" si="319"/>
        <v>plays</v>
      </c>
      <c r="S2909" s="12">
        <f t="shared" si="320"/>
        <v>42444.877743055549</v>
      </c>
      <c r="T2909" s="12">
        <f t="shared" si="321"/>
        <v>42504.877743055549</v>
      </c>
      <c r="U2909" s="14" t="str">
        <f t="shared" si="322"/>
        <v>Mar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17"/>
        <v>2.75</v>
      </c>
      <c r="P2910">
        <f t="shared" si="323"/>
        <v>1920</v>
      </c>
      <c r="Q2910" t="str">
        <f t="shared" si="318"/>
        <v>theater</v>
      </c>
      <c r="R2910" t="str">
        <f t="shared" si="319"/>
        <v>plays</v>
      </c>
      <c r="S2910" s="12">
        <f t="shared" si="320"/>
        <v>42499.731701388882</v>
      </c>
      <c r="T2910" s="12">
        <f t="shared" si="321"/>
        <v>42529.731701388882</v>
      </c>
      <c r="U2910" s="14" t="str">
        <f t="shared" si="322"/>
        <v>May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17"/>
        <v>1.1111111111111112E-2</v>
      </c>
      <c r="P2911">
        <f t="shared" si="323"/>
        <v>180000</v>
      </c>
      <c r="Q2911" t="str">
        <f t="shared" si="318"/>
        <v>theater</v>
      </c>
      <c r="R2911" t="str">
        <f t="shared" si="319"/>
        <v>plays</v>
      </c>
      <c r="S2911" s="12">
        <f t="shared" si="320"/>
        <v>41929.266215277778</v>
      </c>
      <c r="T2911" s="12">
        <f t="shared" si="321"/>
        <v>41968.823611111111</v>
      </c>
      <c r="U2911" s="14" t="str">
        <f t="shared" si="322"/>
        <v>Oct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17"/>
        <v>3.3333333333333335E-3</v>
      </c>
      <c r="P2912">
        <f t="shared" si="323"/>
        <v>30000</v>
      </c>
      <c r="Q2912" t="str">
        <f t="shared" si="318"/>
        <v>theater</v>
      </c>
      <c r="R2912" t="str">
        <f t="shared" si="319"/>
        <v>plays</v>
      </c>
      <c r="S2912" s="12">
        <f t="shared" si="320"/>
        <v>42107.841284722221</v>
      </c>
      <c r="T2912" s="12">
        <f t="shared" si="321"/>
        <v>42167.841284722221</v>
      </c>
      <c r="U2912" s="14" t="str">
        <f t="shared" si="322"/>
        <v>Apr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17"/>
        <v>36.5</v>
      </c>
      <c r="P2913">
        <f t="shared" si="323"/>
        <v>128.57142857142858</v>
      </c>
      <c r="Q2913" t="str">
        <f t="shared" si="318"/>
        <v>theater</v>
      </c>
      <c r="R2913" t="str">
        <f t="shared" si="319"/>
        <v>plays</v>
      </c>
      <c r="S2913" s="12">
        <f t="shared" si="320"/>
        <v>42142.768819444449</v>
      </c>
      <c r="T2913" s="12">
        <f t="shared" si="321"/>
        <v>42182.768819444449</v>
      </c>
      <c r="U2913" s="14" t="str">
        <f t="shared" si="322"/>
        <v>May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17"/>
        <v>14.058171745152354</v>
      </c>
      <c r="P2914">
        <f t="shared" si="323"/>
        <v>555.38461538461536</v>
      </c>
      <c r="Q2914" t="str">
        <f t="shared" si="318"/>
        <v>theater</v>
      </c>
      <c r="R2914" t="str">
        <f t="shared" si="319"/>
        <v>plays</v>
      </c>
      <c r="S2914" s="12">
        <f t="shared" si="320"/>
        <v>42354.131643518514</v>
      </c>
      <c r="T2914" s="12">
        <f t="shared" si="321"/>
        <v>42384.131643518514</v>
      </c>
      <c r="U2914" s="14" t="str">
        <f t="shared" si="322"/>
        <v>Dec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17"/>
        <v>0.02</v>
      </c>
      <c r="P2915">
        <f t="shared" si="323"/>
        <v>5000</v>
      </c>
      <c r="Q2915" t="str">
        <f t="shared" si="318"/>
        <v>theater</v>
      </c>
      <c r="R2915" t="str">
        <f t="shared" si="319"/>
        <v>plays</v>
      </c>
      <c r="S2915" s="12">
        <f t="shared" si="320"/>
        <v>41828.922905092593</v>
      </c>
      <c r="T2915" s="12">
        <f t="shared" si="321"/>
        <v>41888.922905092593</v>
      </c>
      <c r="U2915" s="14" t="str">
        <f t="shared" si="322"/>
        <v>Jul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17"/>
        <v>4.0000000000000001E-3</v>
      </c>
      <c r="P2916">
        <f t="shared" si="323"/>
        <v>25000</v>
      </c>
      <c r="Q2916" t="str">
        <f t="shared" si="318"/>
        <v>theater</v>
      </c>
      <c r="R2916" t="str">
        <f t="shared" si="319"/>
        <v>plays</v>
      </c>
      <c r="S2916" s="12">
        <f t="shared" si="320"/>
        <v>42017.907337962963</v>
      </c>
      <c r="T2916" s="12">
        <f t="shared" si="321"/>
        <v>42077.865671296298</v>
      </c>
      <c r="U2916" s="14" t="str">
        <f t="shared" si="322"/>
        <v>Jan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17"/>
        <v>61.1</v>
      </c>
      <c r="P2917">
        <f t="shared" si="323"/>
        <v>333.33333333333331</v>
      </c>
      <c r="Q2917" t="str">
        <f t="shared" si="318"/>
        <v>theater</v>
      </c>
      <c r="R2917" t="str">
        <f t="shared" si="319"/>
        <v>plays</v>
      </c>
      <c r="S2917" s="12">
        <f t="shared" si="320"/>
        <v>42415.398032407407</v>
      </c>
      <c r="T2917" s="12">
        <f t="shared" si="321"/>
        <v>42445.356365740736</v>
      </c>
      <c r="U2917" s="14" t="str">
        <f t="shared" si="322"/>
        <v>Feb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17"/>
        <v>7.8378378378378386</v>
      </c>
      <c r="P2918">
        <f t="shared" si="323"/>
        <v>264.28571428571428</v>
      </c>
      <c r="Q2918" t="str">
        <f t="shared" si="318"/>
        <v>theater</v>
      </c>
      <c r="R2918" t="str">
        <f t="shared" si="319"/>
        <v>plays</v>
      </c>
      <c r="S2918" s="12">
        <f t="shared" si="320"/>
        <v>41755.476724537039</v>
      </c>
      <c r="T2918" s="12">
        <f t="shared" si="321"/>
        <v>41778.476724537039</v>
      </c>
      <c r="U2918" s="14" t="str">
        <f t="shared" si="322"/>
        <v>Apr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17"/>
        <v>21.85</v>
      </c>
      <c r="P2919">
        <f t="shared" si="323"/>
        <v>222.22222222222223</v>
      </c>
      <c r="Q2919" t="str">
        <f t="shared" si="318"/>
        <v>theater</v>
      </c>
      <c r="R2919" t="str">
        <f t="shared" si="319"/>
        <v>plays</v>
      </c>
      <c r="S2919" s="12">
        <f t="shared" si="320"/>
        <v>42245.234340277777</v>
      </c>
      <c r="T2919" s="12">
        <f t="shared" si="321"/>
        <v>42263.234340277777</v>
      </c>
      <c r="U2919" s="14" t="str">
        <f t="shared" si="322"/>
        <v>Aug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17"/>
        <v>27.24</v>
      </c>
      <c r="P2920">
        <f t="shared" si="323"/>
        <v>250</v>
      </c>
      <c r="Q2920" t="str">
        <f t="shared" si="318"/>
        <v>theater</v>
      </c>
      <c r="R2920" t="str">
        <f t="shared" si="319"/>
        <v>plays</v>
      </c>
      <c r="S2920" s="12">
        <f t="shared" si="320"/>
        <v>42278.629710648151</v>
      </c>
      <c r="T2920" s="12">
        <f t="shared" si="321"/>
        <v>42306.629710648151</v>
      </c>
      <c r="U2920" s="14" t="str">
        <f t="shared" si="322"/>
        <v>Oct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17"/>
        <v>8.5</v>
      </c>
      <c r="P2921">
        <f t="shared" si="323"/>
        <v>100</v>
      </c>
      <c r="Q2921" t="str">
        <f t="shared" si="318"/>
        <v>theater</v>
      </c>
      <c r="R2921" t="str">
        <f t="shared" si="319"/>
        <v>plays</v>
      </c>
      <c r="S2921" s="12">
        <f t="shared" si="320"/>
        <v>41826.61954861111</v>
      </c>
      <c r="T2921" s="12">
        <f t="shared" si="321"/>
        <v>41856.61954861111</v>
      </c>
      <c r="U2921" s="14" t="str">
        <f t="shared" si="322"/>
        <v>Jul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17"/>
        <v>26.840000000000003</v>
      </c>
      <c r="P2922">
        <f t="shared" si="323"/>
        <v>192.30769230769232</v>
      </c>
      <c r="Q2922" t="str">
        <f t="shared" si="318"/>
        <v>theater</v>
      </c>
      <c r="R2922" t="str">
        <f t="shared" si="319"/>
        <v>plays</v>
      </c>
      <c r="S2922" s="12">
        <f t="shared" si="320"/>
        <v>42058.792476851857</v>
      </c>
      <c r="T2922" s="12">
        <f t="shared" si="321"/>
        <v>42088.750810185185</v>
      </c>
      <c r="U2922" s="14" t="str">
        <f t="shared" si="322"/>
        <v>Feb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17"/>
        <v>129</v>
      </c>
      <c r="P2923">
        <f t="shared" si="323"/>
        <v>33.333333333333336</v>
      </c>
      <c r="Q2923" t="str">
        <f t="shared" si="318"/>
        <v>theater</v>
      </c>
      <c r="R2923" t="str">
        <f t="shared" si="319"/>
        <v>musical</v>
      </c>
      <c r="S2923" s="12">
        <f t="shared" si="320"/>
        <v>41877.886620370373</v>
      </c>
      <c r="T2923" s="12">
        <f t="shared" si="321"/>
        <v>41907.886620370373</v>
      </c>
      <c r="U2923" s="14" t="str">
        <f t="shared" si="322"/>
        <v>Aug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17"/>
        <v>100</v>
      </c>
      <c r="P2924">
        <f t="shared" si="323"/>
        <v>83.333333333333329</v>
      </c>
      <c r="Q2924" t="str">
        <f t="shared" si="318"/>
        <v>theater</v>
      </c>
      <c r="R2924" t="str">
        <f t="shared" si="319"/>
        <v>musical</v>
      </c>
      <c r="S2924" s="12">
        <f t="shared" si="320"/>
        <v>42097.874155092592</v>
      </c>
      <c r="T2924" s="12">
        <f t="shared" si="321"/>
        <v>42142.874155092592</v>
      </c>
      <c r="U2924" s="14" t="str">
        <f t="shared" si="322"/>
        <v>Apr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17"/>
        <v>100</v>
      </c>
      <c r="P2925">
        <f t="shared" si="323"/>
        <v>30</v>
      </c>
      <c r="Q2925" t="str">
        <f t="shared" si="318"/>
        <v>theater</v>
      </c>
      <c r="R2925" t="str">
        <f t="shared" si="319"/>
        <v>musical</v>
      </c>
      <c r="S2925" s="12">
        <f t="shared" si="320"/>
        <v>42013.15253472222</v>
      </c>
      <c r="T2925" s="12">
        <f t="shared" si="321"/>
        <v>42028.125</v>
      </c>
      <c r="U2925" s="14" t="str">
        <f t="shared" si="322"/>
        <v>Jan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17"/>
        <v>103.2</v>
      </c>
      <c r="P2926">
        <f t="shared" si="323"/>
        <v>170.06802721088437</v>
      </c>
      <c r="Q2926" t="str">
        <f t="shared" si="318"/>
        <v>theater</v>
      </c>
      <c r="R2926" t="str">
        <f t="shared" si="319"/>
        <v>musical</v>
      </c>
      <c r="S2926" s="12">
        <f t="shared" si="320"/>
        <v>42103.556828703702</v>
      </c>
      <c r="T2926" s="12">
        <f t="shared" si="321"/>
        <v>42133.165972222225</v>
      </c>
      <c r="U2926" s="14" t="str">
        <f t="shared" si="322"/>
        <v>Apr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17"/>
        <v>102.44597777777777</v>
      </c>
      <c r="P2927">
        <f t="shared" si="323"/>
        <v>226.13065326633165</v>
      </c>
      <c r="Q2927" t="str">
        <f t="shared" si="318"/>
        <v>theater</v>
      </c>
      <c r="R2927" t="str">
        <f t="shared" si="319"/>
        <v>musical</v>
      </c>
      <c r="S2927" s="12">
        <f t="shared" si="320"/>
        <v>41863.584120370368</v>
      </c>
      <c r="T2927" s="12">
        <f t="shared" si="321"/>
        <v>41893.584120370368</v>
      </c>
      <c r="U2927" s="14" t="str">
        <f t="shared" si="322"/>
        <v>Aug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17"/>
        <v>125</v>
      </c>
      <c r="P2928">
        <f t="shared" si="323"/>
        <v>60</v>
      </c>
      <c r="Q2928" t="str">
        <f t="shared" si="318"/>
        <v>theater</v>
      </c>
      <c r="R2928" t="str">
        <f t="shared" si="319"/>
        <v>musical</v>
      </c>
      <c r="S2928" s="12">
        <f t="shared" si="320"/>
        <v>42044.765960648147</v>
      </c>
      <c r="T2928" s="12">
        <f t="shared" si="321"/>
        <v>42058.765960648147</v>
      </c>
      <c r="U2928" s="14" t="str">
        <f t="shared" si="322"/>
        <v>Feb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17"/>
        <v>130.83333333333334</v>
      </c>
      <c r="P2929">
        <f t="shared" si="323"/>
        <v>85.714285714285708</v>
      </c>
      <c r="Q2929" t="str">
        <f t="shared" si="318"/>
        <v>theater</v>
      </c>
      <c r="R2929" t="str">
        <f t="shared" si="319"/>
        <v>musical</v>
      </c>
      <c r="S2929" s="12">
        <f t="shared" si="320"/>
        <v>41806.669317129628</v>
      </c>
      <c r="T2929" s="12">
        <f t="shared" si="321"/>
        <v>41835.208333333336</v>
      </c>
      <c r="U2929" s="14" t="str">
        <f t="shared" si="322"/>
        <v>Jun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17"/>
        <v>100</v>
      </c>
      <c r="P2930">
        <f t="shared" si="323"/>
        <v>41.666666666666664</v>
      </c>
      <c r="Q2930" t="str">
        <f t="shared" si="318"/>
        <v>theater</v>
      </c>
      <c r="R2930" t="str">
        <f t="shared" si="319"/>
        <v>musical</v>
      </c>
      <c r="S2930" s="12">
        <f t="shared" si="320"/>
        <v>42403.998217592598</v>
      </c>
      <c r="T2930" s="12">
        <f t="shared" si="321"/>
        <v>42433.998217592598</v>
      </c>
      <c r="U2930" s="14" t="str">
        <f t="shared" si="322"/>
        <v>Feb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17"/>
        <v>102.06937499999999</v>
      </c>
      <c r="P2931">
        <f t="shared" si="323"/>
        <v>250</v>
      </c>
      <c r="Q2931" t="str">
        <f t="shared" si="318"/>
        <v>theater</v>
      </c>
      <c r="R2931" t="str">
        <f t="shared" si="319"/>
        <v>musical</v>
      </c>
      <c r="S2931" s="12">
        <f t="shared" si="320"/>
        <v>41754.564328703702</v>
      </c>
      <c r="T2931" s="12">
        <f t="shared" si="321"/>
        <v>41784.564328703702</v>
      </c>
      <c r="U2931" s="14" t="str">
        <f t="shared" si="322"/>
        <v>Apr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17"/>
        <v>100.92000000000002</v>
      </c>
      <c r="P2932">
        <f t="shared" si="323"/>
        <v>161.29032258064515</v>
      </c>
      <c r="Q2932" t="str">
        <f t="shared" si="318"/>
        <v>theater</v>
      </c>
      <c r="R2932" t="str">
        <f t="shared" si="319"/>
        <v>musical</v>
      </c>
      <c r="S2932" s="12">
        <f t="shared" si="320"/>
        <v>42101.584074074075</v>
      </c>
      <c r="T2932" s="12">
        <f t="shared" si="321"/>
        <v>42131.584074074075</v>
      </c>
      <c r="U2932" s="14" t="str">
        <f t="shared" si="322"/>
        <v>Apr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17"/>
        <v>106</v>
      </c>
      <c r="P2933">
        <f t="shared" si="323"/>
        <v>83.333333333333329</v>
      </c>
      <c r="Q2933" t="str">
        <f t="shared" si="318"/>
        <v>theater</v>
      </c>
      <c r="R2933" t="str">
        <f t="shared" si="319"/>
        <v>musical</v>
      </c>
      <c r="S2933" s="12">
        <f t="shared" si="320"/>
        <v>41872.291238425925</v>
      </c>
      <c r="T2933" s="12">
        <f t="shared" si="321"/>
        <v>41897.255555555559</v>
      </c>
      <c r="U2933" s="14" t="str">
        <f t="shared" si="322"/>
        <v>Aug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17"/>
        <v>105.0967741935484</v>
      </c>
      <c r="P2934">
        <f t="shared" si="323"/>
        <v>81.578947368421055</v>
      </c>
      <c r="Q2934" t="str">
        <f t="shared" si="318"/>
        <v>theater</v>
      </c>
      <c r="R2934" t="str">
        <f t="shared" si="319"/>
        <v>musical</v>
      </c>
      <c r="S2934" s="12">
        <f t="shared" si="320"/>
        <v>42025.164780092593</v>
      </c>
      <c r="T2934" s="12">
        <f t="shared" si="321"/>
        <v>42056.458333333328</v>
      </c>
      <c r="U2934" s="14" t="str">
        <f t="shared" si="322"/>
        <v>Jan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17"/>
        <v>102.76</v>
      </c>
      <c r="P2935">
        <f t="shared" si="323"/>
        <v>46.296296296296298</v>
      </c>
      <c r="Q2935" t="str">
        <f t="shared" si="318"/>
        <v>theater</v>
      </c>
      <c r="R2935" t="str">
        <f t="shared" si="319"/>
        <v>musical</v>
      </c>
      <c r="S2935" s="12">
        <f t="shared" si="320"/>
        <v>42495.956631944442</v>
      </c>
      <c r="T2935" s="12">
        <f t="shared" si="321"/>
        <v>42525.956631944442</v>
      </c>
      <c r="U2935" s="14" t="str">
        <f t="shared" si="322"/>
        <v>May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17"/>
        <v>108</v>
      </c>
      <c r="P2936">
        <f t="shared" si="323"/>
        <v>67.567567567567565</v>
      </c>
      <c r="Q2936" t="str">
        <f t="shared" si="318"/>
        <v>theater</v>
      </c>
      <c r="R2936" t="str">
        <f t="shared" si="319"/>
        <v>musical</v>
      </c>
      <c r="S2936" s="12">
        <f t="shared" si="320"/>
        <v>41775.636157407411</v>
      </c>
      <c r="T2936" s="12">
        <f t="shared" si="321"/>
        <v>41805.636157407411</v>
      </c>
      <c r="U2936" s="14" t="str">
        <f t="shared" si="322"/>
        <v>May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17"/>
        <v>100.88571428571429</v>
      </c>
      <c r="P2937">
        <f t="shared" si="323"/>
        <v>89.743589743589737</v>
      </c>
      <c r="Q2937" t="str">
        <f t="shared" si="318"/>
        <v>theater</v>
      </c>
      <c r="R2937" t="str">
        <f t="shared" si="319"/>
        <v>musical</v>
      </c>
      <c r="S2937" s="12">
        <f t="shared" si="320"/>
        <v>42553.583425925928</v>
      </c>
      <c r="T2937" s="12">
        <f t="shared" si="321"/>
        <v>42611.708333333328</v>
      </c>
      <c r="U2937" s="14" t="str">
        <f t="shared" si="322"/>
        <v>Jul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17"/>
        <v>128</v>
      </c>
      <c r="P2938">
        <f t="shared" si="323"/>
        <v>29.411764705882351</v>
      </c>
      <c r="Q2938" t="str">
        <f t="shared" si="318"/>
        <v>theater</v>
      </c>
      <c r="R2938" t="str">
        <f t="shared" si="319"/>
        <v>musical</v>
      </c>
      <c r="S2938" s="12">
        <f t="shared" si="320"/>
        <v>41912.650729166664</v>
      </c>
      <c r="T2938" s="12">
        <f t="shared" si="321"/>
        <v>41925.207638888889</v>
      </c>
      <c r="U2938" s="14" t="str">
        <f t="shared" si="322"/>
        <v>Sep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17"/>
        <v>133.33333333333331</v>
      </c>
      <c r="P2939">
        <f t="shared" si="323"/>
        <v>27.272727272727273</v>
      </c>
      <c r="Q2939" t="str">
        <f t="shared" si="318"/>
        <v>theater</v>
      </c>
      <c r="R2939" t="str">
        <f t="shared" si="319"/>
        <v>musical</v>
      </c>
      <c r="S2939" s="12">
        <f t="shared" si="320"/>
        <v>41803.457326388889</v>
      </c>
      <c r="T2939" s="12">
        <f t="shared" si="321"/>
        <v>41833.457326388889</v>
      </c>
      <c r="U2939" s="14" t="str">
        <f t="shared" si="322"/>
        <v>Jun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17"/>
        <v>101.375</v>
      </c>
      <c r="P2940">
        <f t="shared" si="323"/>
        <v>125</v>
      </c>
      <c r="Q2940" t="str">
        <f t="shared" si="318"/>
        <v>theater</v>
      </c>
      <c r="R2940" t="str">
        <f t="shared" si="319"/>
        <v>musical</v>
      </c>
      <c r="S2940" s="12">
        <f t="shared" si="320"/>
        <v>42004.703865740739</v>
      </c>
      <c r="T2940" s="12">
        <f t="shared" si="321"/>
        <v>42034.703865740739</v>
      </c>
      <c r="U2940" s="14" t="str">
        <f t="shared" si="322"/>
        <v>Dec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17"/>
        <v>102.875</v>
      </c>
      <c r="P2941">
        <f t="shared" si="323"/>
        <v>320</v>
      </c>
      <c r="Q2941" t="str">
        <f t="shared" si="318"/>
        <v>theater</v>
      </c>
      <c r="R2941" t="str">
        <f t="shared" si="319"/>
        <v>musical</v>
      </c>
      <c r="S2941" s="12">
        <f t="shared" si="320"/>
        <v>41845.809166666666</v>
      </c>
      <c r="T2941" s="12">
        <f t="shared" si="321"/>
        <v>41879.041666666664</v>
      </c>
      <c r="U2941" s="14" t="str">
        <f t="shared" si="322"/>
        <v>Jul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17"/>
        <v>107.24000000000001</v>
      </c>
      <c r="P2942">
        <f t="shared" si="323"/>
        <v>75.757575757575751</v>
      </c>
      <c r="Q2942" t="str">
        <f t="shared" si="318"/>
        <v>theater</v>
      </c>
      <c r="R2942" t="str">
        <f t="shared" si="319"/>
        <v>musical</v>
      </c>
      <c r="S2942" s="12">
        <f t="shared" si="320"/>
        <v>41982.773356481484</v>
      </c>
      <c r="T2942" s="12">
        <f t="shared" si="321"/>
        <v>42022.773356481484</v>
      </c>
      <c r="U2942" s="14" t="str">
        <f t="shared" si="322"/>
        <v>Dec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17"/>
        <v>4.0000000000000001E-3</v>
      </c>
      <c r="P2943">
        <f t="shared" si="323"/>
        <v>25000</v>
      </c>
      <c r="Q2943" t="str">
        <f t="shared" si="318"/>
        <v>theater</v>
      </c>
      <c r="R2943" t="str">
        <f t="shared" si="319"/>
        <v>spaces</v>
      </c>
      <c r="S2943" s="12">
        <f t="shared" si="320"/>
        <v>42034.960127314815</v>
      </c>
      <c r="T2943" s="12">
        <f t="shared" si="321"/>
        <v>42064.960127314815</v>
      </c>
      <c r="U2943" s="14" t="str">
        <f t="shared" si="322"/>
        <v>Jan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17"/>
        <v>20.424999999999997</v>
      </c>
      <c r="P2944">
        <f t="shared" si="323"/>
        <v>990.09900990099015</v>
      </c>
      <c r="Q2944" t="str">
        <f t="shared" si="318"/>
        <v>theater</v>
      </c>
      <c r="R2944" t="str">
        <f t="shared" si="319"/>
        <v>spaces</v>
      </c>
      <c r="S2944" s="12">
        <f t="shared" si="320"/>
        <v>42334.803923611107</v>
      </c>
      <c r="T2944" s="12">
        <f t="shared" si="321"/>
        <v>42354.845833333333</v>
      </c>
      <c r="U2944" s="14" t="str">
        <f t="shared" si="322"/>
        <v>Nov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17"/>
        <v>0</v>
      </c>
      <c r="P2945" t="e">
        <f t="shared" si="323"/>
        <v>#DIV/0!</v>
      </c>
      <c r="Q2945" t="str">
        <f t="shared" si="318"/>
        <v>theater</v>
      </c>
      <c r="R2945" t="str">
        <f t="shared" si="319"/>
        <v>spaces</v>
      </c>
      <c r="S2945" s="12">
        <f t="shared" si="320"/>
        <v>42077.129398148143</v>
      </c>
      <c r="T2945" s="12">
        <f t="shared" si="321"/>
        <v>42107.129398148143</v>
      </c>
      <c r="U2945" s="14" t="str">
        <f t="shared" si="322"/>
        <v>Mar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17"/>
        <v>1</v>
      </c>
      <c r="P2946">
        <f t="shared" si="323"/>
        <v>10000</v>
      </c>
      <c r="Q2946" t="str">
        <f t="shared" si="318"/>
        <v>theater</v>
      </c>
      <c r="R2946" t="str">
        <f t="shared" si="319"/>
        <v>spaces</v>
      </c>
      <c r="S2946" s="12">
        <f t="shared" si="320"/>
        <v>42132.9143287037</v>
      </c>
      <c r="T2946" s="12">
        <f t="shared" si="321"/>
        <v>42162.9143287037</v>
      </c>
      <c r="U2946" s="14" t="str">
        <f t="shared" si="322"/>
        <v>May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324">E2947/D2947 * 100</f>
        <v>0</v>
      </c>
      <c r="P2947" t="e">
        <f t="shared" si="323"/>
        <v>#DIV/0!</v>
      </c>
      <c r="Q2947" t="str">
        <f t="shared" ref="Q2947:Q3010" si="325">LEFT(N2947,FIND("/",N2947) -1)</f>
        <v>theater</v>
      </c>
      <c r="R2947" t="str">
        <f t="shared" ref="R2947:R3010" si="326">RIGHT(N2947,LEN(N2947)-FIND("/",N2947))</f>
        <v>spaces</v>
      </c>
      <c r="S2947" s="12">
        <f t="shared" ref="S2947:U3010" si="327">(((J2947/60)/60)/24)+DATE(1970,1,1)</f>
        <v>42118.139583333337</v>
      </c>
      <c r="T2947" s="12">
        <f t="shared" ref="T2947:V3010" si="328">(((I2947/60)/60)/24)+DATE(1970,1,1)</f>
        <v>42148.139583333337</v>
      </c>
      <c r="U2947" s="14" t="str">
        <f t="shared" ref="U2947:U3010" si="329">TEXT(S2947, "mmm")</f>
        <v>Apr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24"/>
        <v>0.1</v>
      </c>
      <c r="P2948">
        <f t="shared" si="323"/>
        <v>1000</v>
      </c>
      <c r="Q2948" t="str">
        <f t="shared" si="325"/>
        <v>theater</v>
      </c>
      <c r="R2948" t="str">
        <f t="shared" si="326"/>
        <v>spaces</v>
      </c>
      <c r="S2948" s="12">
        <f t="shared" si="327"/>
        <v>42567.531157407408</v>
      </c>
      <c r="T2948" s="12">
        <f t="shared" si="328"/>
        <v>42597.531157407408</v>
      </c>
      <c r="U2948" s="14" t="str">
        <f t="shared" si="329"/>
        <v>Jul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24"/>
        <v>4.2880000000000003</v>
      </c>
      <c r="P2949">
        <f t="shared" si="323"/>
        <v>1923.0769230769231</v>
      </c>
      <c r="Q2949" t="str">
        <f t="shared" si="325"/>
        <v>theater</v>
      </c>
      <c r="R2949" t="str">
        <f t="shared" si="326"/>
        <v>spaces</v>
      </c>
      <c r="S2949" s="12">
        <f t="shared" si="327"/>
        <v>42649.562118055561</v>
      </c>
      <c r="T2949" s="12">
        <f t="shared" si="328"/>
        <v>42698.715972222228</v>
      </c>
      <c r="U2949" s="14" t="str">
        <f t="shared" si="329"/>
        <v>Oct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24"/>
        <v>4.8000000000000004E-3</v>
      </c>
      <c r="P2950">
        <f t="shared" si="323"/>
        <v>55555.555555555555</v>
      </c>
      <c r="Q2950" t="str">
        <f t="shared" si="325"/>
        <v>theater</v>
      </c>
      <c r="R2950" t="str">
        <f t="shared" si="326"/>
        <v>spaces</v>
      </c>
      <c r="S2950" s="12">
        <f t="shared" si="327"/>
        <v>42097.649224537032</v>
      </c>
      <c r="T2950" s="12">
        <f t="shared" si="328"/>
        <v>42157.649224537032</v>
      </c>
      <c r="U2950" s="14" t="str">
        <f t="shared" si="329"/>
        <v>Apr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24"/>
        <v>2.5</v>
      </c>
      <c r="P2951">
        <f t="shared" si="323"/>
        <v>500</v>
      </c>
      <c r="Q2951" t="str">
        <f t="shared" si="325"/>
        <v>theater</v>
      </c>
      <c r="R2951" t="str">
        <f t="shared" si="326"/>
        <v>spaces</v>
      </c>
      <c r="S2951" s="12">
        <f t="shared" si="327"/>
        <v>42297.823113425926</v>
      </c>
      <c r="T2951" s="12">
        <f t="shared" si="328"/>
        <v>42327.864780092597</v>
      </c>
      <c r="U2951" s="14" t="str">
        <f t="shared" si="329"/>
        <v>Oct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24"/>
        <v>0</v>
      </c>
      <c r="P2952" t="e">
        <f t="shared" si="323"/>
        <v>#DIV/0!</v>
      </c>
      <c r="Q2952" t="str">
        <f t="shared" si="325"/>
        <v>theater</v>
      </c>
      <c r="R2952" t="str">
        <f t="shared" si="326"/>
        <v>spaces</v>
      </c>
      <c r="S2952" s="12">
        <f t="shared" si="327"/>
        <v>42362.36518518519</v>
      </c>
      <c r="T2952" s="12">
        <f t="shared" si="328"/>
        <v>42392.36518518519</v>
      </c>
      <c r="U2952" s="14" t="str">
        <f t="shared" si="329"/>
        <v>Dec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24"/>
        <v>2.1919999999999997</v>
      </c>
      <c r="P2953">
        <f t="shared" si="323"/>
        <v>862.06896551724139</v>
      </c>
      <c r="Q2953" t="str">
        <f t="shared" si="325"/>
        <v>theater</v>
      </c>
      <c r="R2953" t="str">
        <f t="shared" si="326"/>
        <v>spaces</v>
      </c>
      <c r="S2953" s="12">
        <f t="shared" si="327"/>
        <v>41872.802928240737</v>
      </c>
      <c r="T2953" s="12">
        <f t="shared" si="328"/>
        <v>41917.802928240737</v>
      </c>
      <c r="U2953" s="14" t="str">
        <f t="shared" si="329"/>
        <v>Aug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24"/>
        <v>8.0250000000000004</v>
      </c>
      <c r="P2954">
        <f t="shared" si="323"/>
        <v>2500</v>
      </c>
      <c r="Q2954" t="str">
        <f t="shared" si="325"/>
        <v>theater</v>
      </c>
      <c r="R2954" t="str">
        <f t="shared" si="326"/>
        <v>spaces</v>
      </c>
      <c r="S2954" s="12">
        <f t="shared" si="327"/>
        <v>42628.690266203703</v>
      </c>
      <c r="T2954" s="12">
        <f t="shared" si="328"/>
        <v>42660.166666666672</v>
      </c>
      <c r="U2954" s="14" t="str">
        <f t="shared" si="329"/>
        <v>Sep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24"/>
        <v>0.15125</v>
      </c>
      <c r="P2955">
        <f t="shared" si="323"/>
        <v>133333.33333333334</v>
      </c>
      <c r="Q2955" t="str">
        <f t="shared" si="325"/>
        <v>theater</v>
      </c>
      <c r="R2955" t="str">
        <f t="shared" si="326"/>
        <v>spaces</v>
      </c>
      <c r="S2955" s="12">
        <f t="shared" si="327"/>
        <v>42255.791909722218</v>
      </c>
      <c r="T2955" s="12">
        <f t="shared" si="328"/>
        <v>42285.791909722218</v>
      </c>
      <c r="U2955" s="14" t="str">
        <f t="shared" si="329"/>
        <v>Sep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24"/>
        <v>0</v>
      </c>
      <c r="P2956" t="e">
        <f t="shared" si="323"/>
        <v>#DIV/0!</v>
      </c>
      <c r="Q2956" t="str">
        <f t="shared" si="325"/>
        <v>theater</v>
      </c>
      <c r="R2956" t="str">
        <f t="shared" si="326"/>
        <v>spaces</v>
      </c>
      <c r="S2956" s="12">
        <f t="shared" si="327"/>
        <v>42790.583368055552</v>
      </c>
      <c r="T2956" s="12">
        <f t="shared" si="328"/>
        <v>42810.541701388895</v>
      </c>
      <c r="U2956" s="14" t="str">
        <f t="shared" si="329"/>
        <v>Feb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24"/>
        <v>59.583333333333336</v>
      </c>
      <c r="P2957">
        <f t="shared" si="323"/>
        <v>109.09090909090909</v>
      </c>
      <c r="Q2957" t="str">
        <f t="shared" si="325"/>
        <v>theater</v>
      </c>
      <c r="R2957" t="str">
        <f t="shared" si="326"/>
        <v>spaces</v>
      </c>
      <c r="S2957" s="12">
        <f t="shared" si="327"/>
        <v>42141.741307870368</v>
      </c>
      <c r="T2957" s="12">
        <f t="shared" si="328"/>
        <v>42171.741307870368</v>
      </c>
      <c r="U2957" s="14" t="str">
        <f t="shared" si="329"/>
        <v>May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24"/>
        <v>16.734177215189874</v>
      </c>
      <c r="P2958">
        <f t="shared" ref="P2958:P3021" si="330">D2958 / L2958</f>
        <v>395</v>
      </c>
      <c r="Q2958" t="str">
        <f t="shared" si="325"/>
        <v>theater</v>
      </c>
      <c r="R2958" t="str">
        <f t="shared" si="326"/>
        <v>spaces</v>
      </c>
      <c r="S2958" s="12">
        <f t="shared" si="327"/>
        <v>42464.958912037036</v>
      </c>
      <c r="T2958" s="12">
        <f t="shared" si="328"/>
        <v>42494.958912037036</v>
      </c>
      <c r="U2958" s="14" t="str">
        <f t="shared" si="329"/>
        <v>Apr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24"/>
        <v>1.8666666666666669</v>
      </c>
      <c r="P2959">
        <f t="shared" si="330"/>
        <v>5000</v>
      </c>
      <c r="Q2959" t="str">
        <f t="shared" si="325"/>
        <v>theater</v>
      </c>
      <c r="R2959" t="str">
        <f t="shared" si="326"/>
        <v>spaces</v>
      </c>
      <c r="S2959" s="12">
        <f t="shared" si="327"/>
        <v>42031.011249999996</v>
      </c>
      <c r="T2959" s="12">
        <f t="shared" si="328"/>
        <v>42090.969583333332</v>
      </c>
      <c r="U2959" s="14" t="str">
        <f t="shared" si="329"/>
        <v>Jan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24"/>
        <v>0</v>
      </c>
      <c r="P2960" t="e">
        <f t="shared" si="330"/>
        <v>#DIV/0!</v>
      </c>
      <c r="Q2960" t="str">
        <f t="shared" si="325"/>
        <v>theater</v>
      </c>
      <c r="R2960" t="str">
        <f t="shared" si="326"/>
        <v>spaces</v>
      </c>
      <c r="S2960" s="12">
        <f t="shared" si="327"/>
        <v>42438.779131944444</v>
      </c>
      <c r="T2960" s="12">
        <f t="shared" si="328"/>
        <v>42498.73746527778</v>
      </c>
      <c r="U2960" s="14" t="str">
        <f t="shared" si="329"/>
        <v>Mar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24"/>
        <v>0</v>
      </c>
      <c r="P2961" t="e">
        <f t="shared" si="330"/>
        <v>#DIV/0!</v>
      </c>
      <c r="Q2961" t="str">
        <f t="shared" si="325"/>
        <v>theater</v>
      </c>
      <c r="R2961" t="str">
        <f t="shared" si="326"/>
        <v>spaces</v>
      </c>
      <c r="S2961" s="12">
        <f t="shared" si="327"/>
        <v>42498.008391203708</v>
      </c>
      <c r="T2961" s="12">
        <f t="shared" si="328"/>
        <v>42528.008391203708</v>
      </c>
      <c r="U2961" s="14" t="str">
        <f t="shared" si="329"/>
        <v>May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24"/>
        <v>0</v>
      </c>
      <c r="P2962" t="e">
        <f t="shared" si="330"/>
        <v>#DIV/0!</v>
      </c>
      <c r="Q2962" t="str">
        <f t="shared" si="325"/>
        <v>theater</v>
      </c>
      <c r="R2962" t="str">
        <f t="shared" si="326"/>
        <v>spaces</v>
      </c>
      <c r="S2962" s="12">
        <f t="shared" si="327"/>
        <v>41863.757210648146</v>
      </c>
      <c r="T2962" s="12">
        <f t="shared" si="328"/>
        <v>41893.757210648146</v>
      </c>
      <c r="U2962" s="14" t="str">
        <f t="shared" si="329"/>
        <v>Aug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24"/>
        <v>109.62</v>
      </c>
      <c r="P2963">
        <f t="shared" si="330"/>
        <v>46.296296296296298</v>
      </c>
      <c r="Q2963" t="str">
        <f t="shared" si="325"/>
        <v>theater</v>
      </c>
      <c r="R2963" t="str">
        <f t="shared" si="326"/>
        <v>plays</v>
      </c>
      <c r="S2963" s="12">
        <f t="shared" si="327"/>
        <v>42061.212488425925</v>
      </c>
      <c r="T2963" s="12">
        <f t="shared" si="328"/>
        <v>42089.166666666672</v>
      </c>
      <c r="U2963" s="14" t="str">
        <f t="shared" si="329"/>
        <v>Feb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24"/>
        <v>121.8</v>
      </c>
      <c r="P2964">
        <f t="shared" si="330"/>
        <v>50</v>
      </c>
      <c r="Q2964" t="str">
        <f t="shared" si="325"/>
        <v>theater</v>
      </c>
      <c r="R2964" t="str">
        <f t="shared" si="326"/>
        <v>plays</v>
      </c>
      <c r="S2964" s="12">
        <f t="shared" si="327"/>
        <v>42036.24428240741</v>
      </c>
      <c r="T2964" s="12">
        <f t="shared" si="328"/>
        <v>42064.290972222225</v>
      </c>
      <c r="U2964" s="14" t="str">
        <f t="shared" si="329"/>
        <v>Feb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24"/>
        <v>106.85</v>
      </c>
      <c r="P2965">
        <f t="shared" si="330"/>
        <v>102.04081632653062</v>
      </c>
      <c r="Q2965" t="str">
        <f t="shared" si="325"/>
        <v>theater</v>
      </c>
      <c r="R2965" t="str">
        <f t="shared" si="326"/>
        <v>plays</v>
      </c>
      <c r="S2965" s="12">
        <f t="shared" si="327"/>
        <v>42157.470185185186</v>
      </c>
      <c r="T2965" s="12">
        <f t="shared" si="328"/>
        <v>42187.470185185186</v>
      </c>
      <c r="U2965" s="14" t="str">
        <f t="shared" si="329"/>
        <v>Jun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24"/>
        <v>100.71379999999999</v>
      </c>
      <c r="P2966">
        <f t="shared" si="330"/>
        <v>25.510204081632654</v>
      </c>
      <c r="Q2966" t="str">
        <f t="shared" si="325"/>
        <v>theater</v>
      </c>
      <c r="R2966" t="str">
        <f t="shared" si="326"/>
        <v>plays</v>
      </c>
      <c r="S2966" s="12">
        <f t="shared" si="327"/>
        <v>41827.909942129627</v>
      </c>
      <c r="T2966" s="12">
        <f t="shared" si="328"/>
        <v>41857.897222222222</v>
      </c>
      <c r="U2966" s="14" t="str">
        <f t="shared" si="329"/>
        <v>Jul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24"/>
        <v>109.00000000000001</v>
      </c>
      <c r="P2967">
        <f t="shared" si="330"/>
        <v>38.46153846153846</v>
      </c>
      <c r="Q2967" t="str">
        <f t="shared" si="325"/>
        <v>theater</v>
      </c>
      <c r="R2967" t="str">
        <f t="shared" si="326"/>
        <v>plays</v>
      </c>
      <c r="S2967" s="12">
        <f t="shared" si="327"/>
        <v>42162.729548611111</v>
      </c>
      <c r="T2967" s="12">
        <f t="shared" si="328"/>
        <v>42192.729548611111</v>
      </c>
      <c r="U2967" s="14" t="str">
        <f t="shared" si="329"/>
        <v>Jun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24"/>
        <v>113.63000000000001</v>
      </c>
      <c r="P2968">
        <f t="shared" si="330"/>
        <v>78.125</v>
      </c>
      <c r="Q2968" t="str">
        <f t="shared" si="325"/>
        <v>theater</v>
      </c>
      <c r="R2968" t="str">
        <f t="shared" si="326"/>
        <v>plays</v>
      </c>
      <c r="S2968" s="12">
        <f t="shared" si="327"/>
        <v>42233.738564814819</v>
      </c>
      <c r="T2968" s="12">
        <f t="shared" si="328"/>
        <v>42263.738564814819</v>
      </c>
      <c r="U2968" s="14" t="str">
        <f t="shared" si="329"/>
        <v>Aug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24"/>
        <v>113.92</v>
      </c>
      <c r="P2969">
        <f t="shared" si="330"/>
        <v>70.422535211267601</v>
      </c>
      <c r="Q2969" t="str">
        <f t="shared" si="325"/>
        <v>theater</v>
      </c>
      <c r="R2969" t="str">
        <f t="shared" si="326"/>
        <v>plays</v>
      </c>
      <c r="S2969" s="12">
        <f t="shared" si="327"/>
        <v>42042.197824074072</v>
      </c>
      <c r="T2969" s="12">
        <f t="shared" si="328"/>
        <v>42072.156157407408</v>
      </c>
      <c r="U2969" s="14" t="str">
        <f t="shared" si="329"/>
        <v>Feb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24"/>
        <v>106</v>
      </c>
      <c r="P2970">
        <f t="shared" si="330"/>
        <v>74.468085106382972</v>
      </c>
      <c r="Q2970" t="str">
        <f t="shared" si="325"/>
        <v>theater</v>
      </c>
      <c r="R2970" t="str">
        <f t="shared" si="326"/>
        <v>plays</v>
      </c>
      <c r="S2970" s="12">
        <f t="shared" si="327"/>
        <v>42585.523842592593</v>
      </c>
      <c r="T2970" s="12">
        <f t="shared" si="328"/>
        <v>42599.165972222225</v>
      </c>
      <c r="U2970" s="14" t="str">
        <f t="shared" si="329"/>
        <v>Aug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24"/>
        <v>162.5</v>
      </c>
      <c r="P2971">
        <f t="shared" si="330"/>
        <v>58.823529411764703</v>
      </c>
      <c r="Q2971" t="str">
        <f t="shared" si="325"/>
        <v>theater</v>
      </c>
      <c r="R2971" t="str">
        <f t="shared" si="326"/>
        <v>plays</v>
      </c>
      <c r="S2971" s="12">
        <f t="shared" si="327"/>
        <v>42097.786493055552</v>
      </c>
      <c r="T2971" s="12">
        <f t="shared" si="328"/>
        <v>42127.952083333337</v>
      </c>
      <c r="U2971" s="14" t="str">
        <f t="shared" si="329"/>
        <v>Apr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24"/>
        <v>106</v>
      </c>
      <c r="P2972">
        <f t="shared" si="330"/>
        <v>65.934065934065927</v>
      </c>
      <c r="Q2972" t="str">
        <f t="shared" si="325"/>
        <v>theater</v>
      </c>
      <c r="R2972" t="str">
        <f t="shared" si="326"/>
        <v>plays</v>
      </c>
      <c r="S2972" s="12">
        <f t="shared" si="327"/>
        <v>41808.669571759259</v>
      </c>
      <c r="T2972" s="12">
        <f t="shared" si="328"/>
        <v>41838.669571759259</v>
      </c>
      <c r="U2972" s="14" t="str">
        <f t="shared" si="329"/>
        <v>Jun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24"/>
        <v>100.15624999999999</v>
      </c>
      <c r="P2973">
        <f t="shared" si="330"/>
        <v>74.418604651162795</v>
      </c>
      <c r="Q2973" t="str">
        <f t="shared" si="325"/>
        <v>theater</v>
      </c>
      <c r="R2973" t="str">
        <f t="shared" si="326"/>
        <v>plays</v>
      </c>
      <c r="S2973" s="12">
        <f t="shared" si="327"/>
        <v>41852.658310185187</v>
      </c>
      <c r="T2973" s="12">
        <f t="shared" si="328"/>
        <v>41882.658310185187</v>
      </c>
      <c r="U2973" s="14" t="str">
        <f t="shared" si="329"/>
        <v>Aug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24"/>
        <v>105.35000000000001</v>
      </c>
      <c r="P2974">
        <f t="shared" si="330"/>
        <v>117.64705882352941</v>
      </c>
      <c r="Q2974" t="str">
        <f t="shared" si="325"/>
        <v>theater</v>
      </c>
      <c r="R2974" t="str">
        <f t="shared" si="326"/>
        <v>plays</v>
      </c>
      <c r="S2974" s="12">
        <f t="shared" si="327"/>
        <v>42694.110185185185</v>
      </c>
      <c r="T2974" s="12">
        <f t="shared" si="328"/>
        <v>42709.041666666672</v>
      </c>
      <c r="U2974" s="14" t="str">
        <f t="shared" si="329"/>
        <v>Nov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24"/>
        <v>174.8</v>
      </c>
      <c r="P2975">
        <f t="shared" si="330"/>
        <v>151.5151515151515</v>
      </c>
      <c r="Q2975" t="str">
        <f t="shared" si="325"/>
        <v>theater</v>
      </c>
      <c r="R2975" t="str">
        <f t="shared" si="326"/>
        <v>plays</v>
      </c>
      <c r="S2975" s="12">
        <f t="shared" si="327"/>
        <v>42341.818379629629</v>
      </c>
      <c r="T2975" s="12">
        <f t="shared" si="328"/>
        <v>42370.166666666672</v>
      </c>
      <c r="U2975" s="14" t="str">
        <f t="shared" si="329"/>
        <v>Dec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24"/>
        <v>102</v>
      </c>
      <c r="P2976">
        <f t="shared" si="330"/>
        <v>57.47126436781609</v>
      </c>
      <c r="Q2976" t="str">
        <f t="shared" si="325"/>
        <v>theater</v>
      </c>
      <c r="R2976" t="str">
        <f t="shared" si="326"/>
        <v>plays</v>
      </c>
      <c r="S2976" s="12">
        <f t="shared" si="327"/>
        <v>41880.061006944445</v>
      </c>
      <c r="T2976" s="12">
        <f t="shared" si="328"/>
        <v>41908.065972222219</v>
      </c>
      <c r="U2976" s="14" t="str">
        <f t="shared" si="329"/>
        <v>Aug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24"/>
        <v>100.125</v>
      </c>
      <c r="P2977">
        <f t="shared" si="330"/>
        <v>70.796460176991147</v>
      </c>
      <c r="Q2977" t="str">
        <f t="shared" si="325"/>
        <v>theater</v>
      </c>
      <c r="R2977" t="str">
        <f t="shared" si="326"/>
        <v>plays</v>
      </c>
      <c r="S2977" s="12">
        <f t="shared" si="327"/>
        <v>41941.683865740742</v>
      </c>
      <c r="T2977" s="12">
        <f t="shared" si="328"/>
        <v>41970.125</v>
      </c>
      <c r="U2977" s="14" t="str">
        <f t="shared" si="329"/>
        <v>Oct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24"/>
        <v>171.42857142857142</v>
      </c>
      <c r="P2978">
        <f t="shared" si="330"/>
        <v>5</v>
      </c>
      <c r="Q2978" t="str">
        <f t="shared" si="325"/>
        <v>theater</v>
      </c>
      <c r="R2978" t="str">
        <f t="shared" si="326"/>
        <v>plays</v>
      </c>
      <c r="S2978" s="12">
        <f t="shared" si="327"/>
        <v>42425.730671296296</v>
      </c>
      <c r="T2978" s="12">
        <f t="shared" si="328"/>
        <v>42442.5</v>
      </c>
      <c r="U2978" s="14" t="str">
        <f t="shared" si="329"/>
        <v>Feb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24"/>
        <v>113.56666666666666</v>
      </c>
      <c r="P2979">
        <f t="shared" si="330"/>
        <v>100</v>
      </c>
      <c r="Q2979" t="str">
        <f t="shared" si="325"/>
        <v>theater</v>
      </c>
      <c r="R2979" t="str">
        <f t="shared" si="326"/>
        <v>plays</v>
      </c>
      <c r="S2979" s="12">
        <f t="shared" si="327"/>
        <v>42026.88118055556</v>
      </c>
      <c r="T2979" s="12">
        <f t="shared" si="328"/>
        <v>42086.093055555553</v>
      </c>
      <c r="U2979" s="14" t="str">
        <f t="shared" si="329"/>
        <v>Jan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24"/>
        <v>129.46666666666667</v>
      </c>
      <c r="P2980">
        <f t="shared" si="330"/>
        <v>46.875</v>
      </c>
      <c r="Q2980" t="str">
        <f t="shared" si="325"/>
        <v>theater</v>
      </c>
      <c r="R2980" t="str">
        <f t="shared" si="326"/>
        <v>plays</v>
      </c>
      <c r="S2980" s="12">
        <f t="shared" si="327"/>
        <v>41922.640590277777</v>
      </c>
      <c r="T2980" s="12">
        <f t="shared" si="328"/>
        <v>41932.249305555553</v>
      </c>
      <c r="U2980" s="14" t="str">
        <f t="shared" si="329"/>
        <v>Oct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24"/>
        <v>101.4</v>
      </c>
      <c r="P2981">
        <f t="shared" si="330"/>
        <v>108.69565217391305</v>
      </c>
      <c r="Q2981" t="str">
        <f t="shared" si="325"/>
        <v>theater</v>
      </c>
      <c r="R2981" t="str">
        <f t="shared" si="326"/>
        <v>plays</v>
      </c>
      <c r="S2981" s="12">
        <f t="shared" si="327"/>
        <v>41993.824340277773</v>
      </c>
      <c r="T2981" s="12">
        <f t="shared" si="328"/>
        <v>42010.25</v>
      </c>
      <c r="U2981" s="14" t="str">
        <f t="shared" si="329"/>
        <v>Dec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24"/>
        <v>109.16666666666666</v>
      </c>
      <c r="P2982">
        <f t="shared" si="330"/>
        <v>125</v>
      </c>
      <c r="Q2982" t="str">
        <f t="shared" si="325"/>
        <v>theater</v>
      </c>
      <c r="R2982" t="str">
        <f t="shared" si="326"/>
        <v>plays</v>
      </c>
      <c r="S2982" s="12">
        <f t="shared" si="327"/>
        <v>42219.915856481486</v>
      </c>
      <c r="T2982" s="12">
        <f t="shared" si="328"/>
        <v>42240.083333333328</v>
      </c>
      <c r="U2982" s="14" t="str">
        <f t="shared" si="329"/>
        <v>Aug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24"/>
        <v>128.92500000000001</v>
      </c>
      <c r="P2983">
        <f t="shared" si="330"/>
        <v>41.237113402061858</v>
      </c>
      <c r="Q2983" t="str">
        <f t="shared" si="325"/>
        <v>theater</v>
      </c>
      <c r="R2983" t="str">
        <f t="shared" si="326"/>
        <v>spaces</v>
      </c>
      <c r="S2983" s="12">
        <f t="shared" si="327"/>
        <v>42225.559675925921</v>
      </c>
      <c r="T2983" s="12">
        <f t="shared" si="328"/>
        <v>42270.559675925921</v>
      </c>
      <c r="U2983" s="14" t="str">
        <f t="shared" si="329"/>
        <v>Aug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24"/>
        <v>102.06</v>
      </c>
      <c r="P2984">
        <f t="shared" si="330"/>
        <v>84.745762711864401</v>
      </c>
      <c r="Q2984" t="str">
        <f t="shared" si="325"/>
        <v>theater</v>
      </c>
      <c r="R2984" t="str">
        <f t="shared" si="326"/>
        <v>spaces</v>
      </c>
      <c r="S2984" s="12">
        <f t="shared" si="327"/>
        <v>42381.686840277776</v>
      </c>
      <c r="T2984" s="12">
        <f t="shared" si="328"/>
        <v>42411.686840277776</v>
      </c>
      <c r="U2984" s="14" t="str">
        <f t="shared" si="329"/>
        <v>Jan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24"/>
        <v>146.53957758620692</v>
      </c>
      <c r="P2985">
        <f t="shared" si="330"/>
        <v>105.93607305936074</v>
      </c>
      <c r="Q2985" t="str">
        <f t="shared" si="325"/>
        <v>theater</v>
      </c>
      <c r="R2985" t="str">
        <f t="shared" si="326"/>
        <v>spaces</v>
      </c>
      <c r="S2985" s="12">
        <f t="shared" si="327"/>
        <v>41894.632361111115</v>
      </c>
      <c r="T2985" s="12">
        <f t="shared" si="328"/>
        <v>41954.674027777779</v>
      </c>
      <c r="U2985" s="14" t="str">
        <f t="shared" si="329"/>
        <v>Sep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24"/>
        <v>100.352</v>
      </c>
      <c r="P2986">
        <f t="shared" si="330"/>
        <v>114.6788990825688</v>
      </c>
      <c r="Q2986" t="str">
        <f t="shared" si="325"/>
        <v>theater</v>
      </c>
      <c r="R2986" t="str">
        <f t="shared" si="326"/>
        <v>spaces</v>
      </c>
      <c r="S2986" s="12">
        <f t="shared" si="327"/>
        <v>42576.278715277775</v>
      </c>
      <c r="T2986" s="12">
        <f t="shared" si="328"/>
        <v>42606.278715277775</v>
      </c>
      <c r="U2986" s="14" t="str">
        <f t="shared" si="329"/>
        <v>Jul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24"/>
        <v>121.64999999999999</v>
      </c>
      <c r="P2987">
        <f t="shared" si="330"/>
        <v>90.090090090090087</v>
      </c>
      <c r="Q2987" t="str">
        <f t="shared" si="325"/>
        <v>theater</v>
      </c>
      <c r="R2987" t="str">
        <f t="shared" si="326"/>
        <v>spaces</v>
      </c>
      <c r="S2987" s="12">
        <f t="shared" si="327"/>
        <v>42654.973703703698</v>
      </c>
      <c r="T2987" s="12">
        <f t="shared" si="328"/>
        <v>42674.166666666672</v>
      </c>
      <c r="U2987" s="14" t="str">
        <f t="shared" si="329"/>
        <v>Oct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24"/>
        <v>105.5</v>
      </c>
      <c r="P2988">
        <f t="shared" si="330"/>
        <v>42.857142857142854</v>
      </c>
      <c r="Q2988" t="str">
        <f t="shared" si="325"/>
        <v>theater</v>
      </c>
      <c r="R2988" t="str">
        <f t="shared" si="326"/>
        <v>spaces</v>
      </c>
      <c r="S2988" s="12">
        <f t="shared" si="327"/>
        <v>42431.500069444446</v>
      </c>
      <c r="T2988" s="12">
        <f t="shared" si="328"/>
        <v>42491.458402777775</v>
      </c>
      <c r="U2988" s="14" t="str">
        <f t="shared" si="329"/>
        <v>Mar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24"/>
        <v>110.4008</v>
      </c>
      <c r="P2989">
        <f t="shared" si="330"/>
        <v>94.339622641509436</v>
      </c>
      <c r="Q2989" t="str">
        <f t="shared" si="325"/>
        <v>theater</v>
      </c>
      <c r="R2989" t="str">
        <f t="shared" si="326"/>
        <v>spaces</v>
      </c>
      <c r="S2989" s="12">
        <f t="shared" si="327"/>
        <v>42627.307303240741</v>
      </c>
      <c r="T2989" s="12">
        <f t="shared" si="328"/>
        <v>42656</v>
      </c>
      <c r="U2989" s="14" t="str">
        <f t="shared" si="329"/>
        <v>Sep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24"/>
        <v>100</v>
      </c>
      <c r="P2990">
        <f t="shared" si="330"/>
        <v>35.714285714285715</v>
      </c>
      <c r="Q2990" t="str">
        <f t="shared" si="325"/>
        <v>theater</v>
      </c>
      <c r="R2990" t="str">
        <f t="shared" si="326"/>
        <v>spaces</v>
      </c>
      <c r="S2990" s="12">
        <f t="shared" si="327"/>
        <v>42511.362048611118</v>
      </c>
      <c r="T2990" s="12">
        <f t="shared" si="328"/>
        <v>42541.362048611118</v>
      </c>
      <c r="U2990" s="14" t="str">
        <f t="shared" si="329"/>
        <v>May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24"/>
        <v>176.535</v>
      </c>
      <c r="P2991">
        <f t="shared" si="330"/>
        <v>54.945054945054942</v>
      </c>
      <c r="Q2991" t="str">
        <f t="shared" si="325"/>
        <v>theater</v>
      </c>
      <c r="R2991" t="str">
        <f t="shared" si="326"/>
        <v>spaces</v>
      </c>
      <c r="S2991" s="12">
        <f t="shared" si="327"/>
        <v>42337.02039351852</v>
      </c>
      <c r="T2991" s="12">
        <f t="shared" si="328"/>
        <v>42359.207638888889</v>
      </c>
      <c r="U2991" s="14" t="str">
        <f t="shared" si="329"/>
        <v>Nov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24"/>
        <v>100</v>
      </c>
      <c r="P2992">
        <f t="shared" si="330"/>
        <v>370.37037037037038</v>
      </c>
      <c r="Q2992" t="str">
        <f t="shared" si="325"/>
        <v>theater</v>
      </c>
      <c r="R2992" t="str">
        <f t="shared" si="326"/>
        <v>spaces</v>
      </c>
      <c r="S2992" s="12">
        <f t="shared" si="327"/>
        <v>42341.57430555555</v>
      </c>
      <c r="T2992" s="12">
        <f t="shared" si="328"/>
        <v>42376.57430555555</v>
      </c>
      <c r="U2992" s="14" t="str">
        <f t="shared" si="329"/>
        <v>Dec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24"/>
        <v>103.29411764705883</v>
      </c>
      <c r="P2993">
        <f t="shared" si="330"/>
        <v>91.397849462365585</v>
      </c>
      <c r="Q2993" t="str">
        <f t="shared" si="325"/>
        <v>theater</v>
      </c>
      <c r="R2993" t="str">
        <f t="shared" si="326"/>
        <v>spaces</v>
      </c>
      <c r="S2993" s="12">
        <f t="shared" si="327"/>
        <v>42740.837152777778</v>
      </c>
      <c r="T2993" s="12">
        <f t="shared" si="328"/>
        <v>42762.837152777778</v>
      </c>
      <c r="U2993" s="14" t="str">
        <f t="shared" si="329"/>
        <v>Jan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24"/>
        <v>104.5</v>
      </c>
      <c r="P2994">
        <f t="shared" si="330"/>
        <v>46.875</v>
      </c>
      <c r="Q2994" t="str">
        <f t="shared" si="325"/>
        <v>theater</v>
      </c>
      <c r="R2994" t="str">
        <f t="shared" si="326"/>
        <v>spaces</v>
      </c>
      <c r="S2994" s="12">
        <f t="shared" si="327"/>
        <v>42622.767476851848</v>
      </c>
      <c r="T2994" s="12">
        <f t="shared" si="328"/>
        <v>42652.767476851848</v>
      </c>
      <c r="U2994" s="14" t="str">
        <f t="shared" si="329"/>
        <v>Sep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24"/>
        <v>100.29999999999998</v>
      </c>
      <c r="P2995">
        <f t="shared" si="330"/>
        <v>45.454545454545453</v>
      </c>
      <c r="Q2995" t="str">
        <f t="shared" si="325"/>
        <v>theater</v>
      </c>
      <c r="R2995" t="str">
        <f t="shared" si="326"/>
        <v>spaces</v>
      </c>
      <c r="S2995" s="12">
        <f t="shared" si="327"/>
        <v>42390.838738425926</v>
      </c>
      <c r="T2995" s="12">
        <f t="shared" si="328"/>
        <v>42420.838738425926</v>
      </c>
      <c r="U2995" s="14" t="str">
        <f t="shared" si="329"/>
        <v>Jan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24"/>
        <v>457.74666666666673</v>
      </c>
      <c r="P2996">
        <f t="shared" si="330"/>
        <v>5.0847457627118642</v>
      </c>
      <c r="Q2996" t="str">
        <f t="shared" si="325"/>
        <v>theater</v>
      </c>
      <c r="R2996" t="str">
        <f t="shared" si="326"/>
        <v>spaces</v>
      </c>
      <c r="S2996" s="12">
        <f t="shared" si="327"/>
        <v>41885.478842592594</v>
      </c>
      <c r="T2996" s="12">
        <f t="shared" si="328"/>
        <v>41915.478842592594</v>
      </c>
      <c r="U2996" s="14" t="str">
        <f t="shared" si="329"/>
        <v>Sep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24"/>
        <v>104.96000000000001</v>
      </c>
      <c r="P2997">
        <f t="shared" si="330"/>
        <v>60.24096385542169</v>
      </c>
      <c r="Q2997" t="str">
        <f t="shared" si="325"/>
        <v>theater</v>
      </c>
      <c r="R2997" t="str">
        <f t="shared" si="326"/>
        <v>spaces</v>
      </c>
      <c r="S2997" s="12">
        <f t="shared" si="327"/>
        <v>42724.665173611109</v>
      </c>
      <c r="T2997" s="12">
        <f t="shared" si="328"/>
        <v>42754.665173611109</v>
      </c>
      <c r="U2997" s="14" t="str">
        <f t="shared" si="329"/>
        <v>Dec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24"/>
        <v>171.94285714285715</v>
      </c>
      <c r="P2998">
        <f t="shared" si="330"/>
        <v>89.285714285714292</v>
      </c>
      <c r="Q2998" t="str">
        <f t="shared" si="325"/>
        <v>theater</v>
      </c>
      <c r="R2998" t="str">
        <f t="shared" si="326"/>
        <v>spaces</v>
      </c>
      <c r="S2998" s="12">
        <f t="shared" si="327"/>
        <v>42090.912500000006</v>
      </c>
      <c r="T2998" s="12">
        <f t="shared" si="328"/>
        <v>42150.912500000006</v>
      </c>
      <c r="U2998" s="14" t="str">
        <f t="shared" si="329"/>
        <v>Mar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24"/>
        <v>103.73000000000002</v>
      </c>
      <c r="P2999">
        <f t="shared" si="330"/>
        <v>86.956521739130437</v>
      </c>
      <c r="Q2999" t="str">
        <f t="shared" si="325"/>
        <v>theater</v>
      </c>
      <c r="R2999" t="str">
        <f t="shared" si="326"/>
        <v>spaces</v>
      </c>
      <c r="S2999" s="12">
        <f t="shared" si="327"/>
        <v>42775.733715277776</v>
      </c>
      <c r="T2999" s="12">
        <f t="shared" si="328"/>
        <v>42793.207638888889</v>
      </c>
      <c r="U2999" s="14" t="str">
        <f t="shared" si="329"/>
        <v>Feb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24"/>
        <v>103.029</v>
      </c>
      <c r="P3000">
        <f t="shared" si="330"/>
        <v>115.47344110854503</v>
      </c>
      <c r="Q3000" t="str">
        <f t="shared" si="325"/>
        <v>theater</v>
      </c>
      <c r="R3000" t="str">
        <f t="shared" si="326"/>
        <v>spaces</v>
      </c>
      <c r="S3000" s="12">
        <f t="shared" si="327"/>
        <v>41778.193622685183</v>
      </c>
      <c r="T3000" s="12">
        <f t="shared" si="328"/>
        <v>41806.184027777781</v>
      </c>
      <c r="U3000" s="14" t="str">
        <f t="shared" si="329"/>
        <v>May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24"/>
        <v>118.88888888888889</v>
      </c>
      <c r="P3001">
        <f t="shared" si="330"/>
        <v>67.5</v>
      </c>
      <c r="Q3001" t="str">
        <f t="shared" si="325"/>
        <v>theater</v>
      </c>
      <c r="R3001" t="str">
        <f t="shared" si="326"/>
        <v>spaces</v>
      </c>
      <c r="S3001" s="12">
        <f t="shared" si="327"/>
        <v>42780.740277777775</v>
      </c>
      <c r="T3001" s="12">
        <f t="shared" si="328"/>
        <v>42795.083333333328</v>
      </c>
      <c r="U3001" s="14" t="str">
        <f t="shared" si="329"/>
        <v>Feb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24"/>
        <v>100</v>
      </c>
      <c r="P3002">
        <f t="shared" si="330"/>
        <v>62.5</v>
      </c>
      <c r="Q3002" t="str">
        <f t="shared" si="325"/>
        <v>theater</v>
      </c>
      <c r="R3002" t="str">
        <f t="shared" si="326"/>
        <v>spaces</v>
      </c>
      <c r="S3002" s="12">
        <f t="shared" si="327"/>
        <v>42752.827199074076</v>
      </c>
      <c r="T3002" s="12">
        <f t="shared" si="328"/>
        <v>42766.75</v>
      </c>
      <c r="U3002" s="14" t="str">
        <f t="shared" si="329"/>
        <v>Jan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24"/>
        <v>318.69988910451895</v>
      </c>
      <c r="P3003">
        <f t="shared" si="330"/>
        <v>41.222857142857144</v>
      </c>
      <c r="Q3003" t="str">
        <f t="shared" si="325"/>
        <v>theater</v>
      </c>
      <c r="R3003" t="str">
        <f t="shared" si="326"/>
        <v>spaces</v>
      </c>
      <c r="S3003" s="12">
        <f t="shared" si="327"/>
        <v>42534.895625000005</v>
      </c>
      <c r="T3003" s="12">
        <f t="shared" si="328"/>
        <v>42564.895625000005</v>
      </c>
      <c r="U3003" s="14" t="str">
        <f t="shared" si="329"/>
        <v>Jun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24"/>
        <v>108.50614285714286</v>
      </c>
      <c r="P3004">
        <f t="shared" si="330"/>
        <v>67.307692307692307</v>
      </c>
      <c r="Q3004" t="str">
        <f t="shared" si="325"/>
        <v>theater</v>
      </c>
      <c r="R3004" t="str">
        <f t="shared" si="326"/>
        <v>spaces</v>
      </c>
      <c r="S3004" s="12">
        <f t="shared" si="327"/>
        <v>41239.83625</v>
      </c>
      <c r="T3004" s="12">
        <f t="shared" si="328"/>
        <v>41269.83625</v>
      </c>
      <c r="U3004" s="14" t="str">
        <f t="shared" si="329"/>
        <v>Nov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24"/>
        <v>101.16666666666667</v>
      </c>
      <c r="P3005">
        <f t="shared" si="330"/>
        <v>176.47058823529412</v>
      </c>
      <c r="Q3005" t="str">
        <f t="shared" si="325"/>
        <v>theater</v>
      </c>
      <c r="R3005" t="str">
        <f t="shared" si="326"/>
        <v>spaces</v>
      </c>
      <c r="S3005" s="12">
        <f t="shared" si="327"/>
        <v>42398.849259259259</v>
      </c>
      <c r="T3005" s="12">
        <f t="shared" si="328"/>
        <v>42430.249305555553</v>
      </c>
      <c r="U3005" s="14" t="str">
        <f t="shared" si="329"/>
        <v>Jan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24"/>
        <v>112.815</v>
      </c>
      <c r="P3006">
        <f t="shared" si="330"/>
        <v>144.4043321299639</v>
      </c>
      <c r="Q3006" t="str">
        <f t="shared" si="325"/>
        <v>theater</v>
      </c>
      <c r="R3006" t="str">
        <f t="shared" si="326"/>
        <v>spaces</v>
      </c>
      <c r="S3006" s="12">
        <f t="shared" si="327"/>
        <v>41928.881064814814</v>
      </c>
      <c r="T3006" s="12">
        <f t="shared" si="328"/>
        <v>41958.922731481478</v>
      </c>
      <c r="U3006" s="14" t="str">
        <f t="shared" si="329"/>
        <v>Oct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24"/>
        <v>120.49622641509434</v>
      </c>
      <c r="P3007">
        <f t="shared" si="330"/>
        <v>89.830508474576277</v>
      </c>
      <c r="Q3007" t="str">
        <f t="shared" si="325"/>
        <v>theater</v>
      </c>
      <c r="R3007" t="str">
        <f t="shared" si="326"/>
        <v>spaces</v>
      </c>
      <c r="S3007" s="12">
        <f t="shared" si="327"/>
        <v>41888.674826388888</v>
      </c>
      <c r="T3007" s="12">
        <f t="shared" si="328"/>
        <v>41918.674826388888</v>
      </c>
      <c r="U3007" s="14" t="str">
        <f t="shared" si="329"/>
        <v>Sep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24"/>
        <v>107.74999999999999</v>
      </c>
      <c r="P3008">
        <f t="shared" si="330"/>
        <v>82.474226804123717</v>
      </c>
      <c r="Q3008" t="str">
        <f t="shared" si="325"/>
        <v>theater</v>
      </c>
      <c r="R3008" t="str">
        <f t="shared" si="326"/>
        <v>spaces</v>
      </c>
      <c r="S3008" s="12">
        <f t="shared" si="327"/>
        <v>41957.756840277783</v>
      </c>
      <c r="T3008" s="12">
        <f t="shared" si="328"/>
        <v>41987.756840277783</v>
      </c>
      <c r="U3008" s="14" t="str">
        <f t="shared" si="329"/>
        <v>Nov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24"/>
        <v>180</v>
      </c>
      <c r="P3009">
        <f t="shared" si="330"/>
        <v>30</v>
      </c>
      <c r="Q3009" t="str">
        <f t="shared" si="325"/>
        <v>theater</v>
      </c>
      <c r="R3009" t="str">
        <f t="shared" si="326"/>
        <v>spaces</v>
      </c>
      <c r="S3009" s="12">
        <f t="shared" si="327"/>
        <v>42098.216238425928</v>
      </c>
      <c r="T3009" s="12">
        <f t="shared" si="328"/>
        <v>42119.216238425928</v>
      </c>
      <c r="U3009" s="14" t="str">
        <f t="shared" si="329"/>
        <v>Apr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24"/>
        <v>101.16666666666667</v>
      </c>
      <c r="P3010">
        <f t="shared" si="330"/>
        <v>115.38461538461539</v>
      </c>
      <c r="Q3010" t="str">
        <f t="shared" si="325"/>
        <v>theater</v>
      </c>
      <c r="R3010" t="str">
        <f t="shared" si="326"/>
        <v>spaces</v>
      </c>
      <c r="S3010" s="12">
        <f t="shared" si="327"/>
        <v>42360.212025462963</v>
      </c>
      <c r="T3010" s="12">
        <f t="shared" si="328"/>
        <v>42390.212025462963</v>
      </c>
      <c r="U3010" s="14" t="str">
        <f t="shared" si="329"/>
        <v>Dec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331">E3011/D3011 * 100</f>
        <v>119.756</v>
      </c>
      <c r="P3011">
        <f t="shared" si="330"/>
        <v>195.3125</v>
      </c>
      <c r="Q3011" t="str">
        <f t="shared" ref="Q3011:Q3074" si="332">LEFT(N3011,FIND("/",N3011) -1)</f>
        <v>theater</v>
      </c>
      <c r="R3011" t="str">
        <f t="shared" ref="R3011:R3074" si="333">RIGHT(N3011,LEN(N3011)-FIND("/",N3011))</f>
        <v>spaces</v>
      </c>
      <c r="S3011" s="12">
        <f t="shared" ref="S3011:U3074" si="334">(((J3011/60)/60)/24)+DATE(1970,1,1)</f>
        <v>41939.569907407407</v>
      </c>
      <c r="T3011" s="12">
        <f t="shared" ref="T3011:V3074" si="335">(((I3011/60)/60)/24)+DATE(1970,1,1)</f>
        <v>41969.611574074079</v>
      </c>
      <c r="U3011" s="14" t="str">
        <f t="shared" ref="U3011:U3074" si="336">TEXT(S3011, "mmm")</f>
        <v>Oct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31"/>
        <v>158</v>
      </c>
      <c r="P3012">
        <f t="shared" si="330"/>
        <v>100</v>
      </c>
      <c r="Q3012" t="str">
        <f t="shared" si="332"/>
        <v>theater</v>
      </c>
      <c r="R3012" t="str">
        <f t="shared" si="333"/>
        <v>spaces</v>
      </c>
      <c r="S3012" s="12">
        <f t="shared" si="334"/>
        <v>41996.832395833335</v>
      </c>
      <c r="T3012" s="12">
        <f t="shared" si="335"/>
        <v>42056.832395833335</v>
      </c>
      <c r="U3012" s="14" t="str">
        <f t="shared" si="336"/>
        <v>Dec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31"/>
        <v>123.66666666666666</v>
      </c>
      <c r="P3013">
        <f t="shared" si="330"/>
        <v>12</v>
      </c>
      <c r="Q3013" t="str">
        <f t="shared" si="332"/>
        <v>theater</v>
      </c>
      <c r="R3013" t="str">
        <f t="shared" si="333"/>
        <v>spaces</v>
      </c>
      <c r="S3013" s="12">
        <f t="shared" si="334"/>
        <v>42334.468935185185</v>
      </c>
      <c r="T3013" s="12">
        <f t="shared" si="335"/>
        <v>42361.957638888889</v>
      </c>
      <c r="U3013" s="14" t="str">
        <f t="shared" si="336"/>
        <v>Nov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31"/>
        <v>117.12499999999999</v>
      </c>
      <c r="P3014">
        <f t="shared" si="330"/>
        <v>72.727272727272734</v>
      </c>
      <c r="Q3014" t="str">
        <f t="shared" si="332"/>
        <v>theater</v>
      </c>
      <c r="R3014" t="str">
        <f t="shared" si="333"/>
        <v>spaces</v>
      </c>
      <c r="S3014" s="12">
        <f t="shared" si="334"/>
        <v>42024.702893518523</v>
      </c>
      <c r="T3014" s="12">
        <f t="shared" si="335"/>
        <v>42045.702893518523</v>
      </c>
      <c r="U3014" s="14" t="str">
        <f t="shared" si="336"/>
        <v>Jan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31"/>
        <v>156.96</v>
      </c>
      <c r="P3015">
        <f t="shared" si="330"/>
        <v>93.45794392523365</v>
      </c>
      <c r="Q3015" t="str">
        <f t="shared" si="332"/>
        <v>theater</v>
      </c>
      <c r="R3015" t="str">
        <f t="shared" si="333"/>
        <v>spaces</v>
      </c>
      <c r="S3015" s="12">
        <f t="shared" si="334"/>
        <v>42146.836215277777</v>
      </c>
      <c r="T3015" s="12">
        <f t="shared" si="335"/>
        <v>42176.836215277777</v>
      </c>
      <c r="U3015" s="14" t="str">
        <f t="shared" si="336"/>
        <v>May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31"/>
        <v>113.104</v>
      </c>
      <c r="P3016">
        <f t="shared" si="330"/>
        <v>44.88330341113106</v>
      </c>
      <c r="Q3016" t="str">
        <f t="shared" si="332"/>
        <v>theater</v>
      </c>
      <c r="R3016" t="str">
        <f t="shared" si="333"/>
        <v>spaces</v>
      </c>
      <c r="S3016" s="12">
        <f t="shared" si="334"/>
        <v>41920.123611111114</v>
      </c>
      <c r="T3016" s="12">
        <f t="shared" si="335"/>
        <v>41948.208333333336</v>
      </c>
      <c r="U3016" s="14" t="str">
        <f t="shared" si="336"/>
        <v>Oct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31"/>
        <v>103.17647058823529</v>
      </c>
      <c r="P3017">
        <f t="shared" si="330"/>
        <v>85</v>
      </c>
      <c r="Q3017" t="str">
        <f t="shared" si="332"/>
        <v>theater</v>
      </c>
      <c r="R3017" t="str">
        <f t="shared" si="333"/>
        <v>spaces</v>
      </c>
      <c r="S3017" s="12">
        <f t="shared" si="334"/>
        <v>41785.72729166667</v>
      </c>
      <c r="T3017" s="12">
        <f t="shared" si="335"/>
        <v>41801.166666666664</v>
      </c>
      <c r="U3017" s="14" t="str">
        <f t="shared" si="336"/>
        <v>May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31"/>
        <v>102.61176470588236</v>
      </c>
      <c r="P3018">
        <f t="shared" si="330"/>
        <v>236.11111111111111</v>
      </c>
      <c r="Q3018" t="str">
        <f t="shared" si="332"/>
        <v>theater</v>
      </c>
      <c r="R3018" t="str">
        <f t="shared" si="333"/>
        <v>spaces</v>
      </c>
      <c r="S3018" s="12">
        <f t="shared" si="334"/>
        <v>41778.548055555555</v>
      </c>
      <c r="T3018" s="12">
        <f t="shared" si="335"/>
        <v>41838.548055555555</v>
      </c>
      <c r="U3018" s="14" t="str">
        <f t="shared" si="336"/>
        <v>May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31"/>
        <v>105.84090909090908</v>
      </c>
      <c r="P3019">
        <f t="shared" si="330"/>
        <v>138.36477987421384</v>
      </c>
      <c r="Q3019" t="str">
        <f t="shared" si="332"/>
        <v>theater</v>
      </c>
      <c r="R3019" t="str">
        <f t="shared" si="333"/>
        <v>spaces</v>
      </c>
      <c r="S3019" s="12">
        <f t="shared" si="334"/>
        <v>41841.850034722222</v>
      </c>
      <c r="T3019" s="12">
        <f t="shared" si="335"/>
        <v>41871.850034722222</v>
      </c>
      <c r="U3019" s="14" t="str">
        <f t="shared" si="336"/>
        <v>Jul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31"/>
        <v>100.71428571428571</v>
      </c>
      <c r="P3020">
        <f t="shared" si="330"/>
        <v>102.4390243902439</v>
      </c>
      <c r="Q3020" t="str">
        <f t="shared" si="332"/>
        <v>theater</v>
      </c>
      <c r="R3020" t="str">
        <f t="shared" si="333"/>
        <v>spaces</v>
      </c>
      <c r="S3020" s="12">
        <f t="shared" si="334"/>
        <v>42163.29833333334</v>
      </c>
      <c r="T3020" s="12">
        <f t="shared" si="335"/>
        <v>42205.916666666672</v>
      </c>
      <c r="U3020" s="14" t="str">
        <f t="shared" si="336"/>
        <v>Jun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31"/>
        <v>121.23333333333332</v>
      </c>
      <c r="P3021">
        <f t="shared" si="330"/>
        <v>66.371681415929203</v>
      </c>
      <c r="Q3021" t="str">
        <f t="shared" si="332"/>
        <v>theater</v>
      </c>
      <c r="R3021" t="str">
        <f t="shared" si="333"/>
        <v>spaces</v>
      </c>
      <c r="S3021" s="12">
        <f t="shared" si="334"/>
        <v>41758.833564814813</v>
      </c>
      <c r="T3021" s="12">
        <f t="shared" si="335"/>
        <v>41786.125</v>
      </c>
      <c r="U3021" s="14" t="str">
        <f t="shared" si="336"/>
        <v>Apr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31"/>
        <v>100.57142857142858</v>
      </c>
      <c r="P3022">
        <f t="shared" ref="P3022:P3085" si="337">D3022 / L3022</f>
        <v>233.33333333333334</v>
      </c>
      <c r="Q3022" t="str">
        <f t="shared" si="332"/>
        <v>theater</v>
      </c>
      <c r="R3022" t="str">
        <f t="shared" si="333"/>
        <v>spaces</v>
      </c>
      <c r="S3022" s="12">
        <f t="shared" si="334"/>
        <v>42170.846446759257</v>
      </c>
      <c r="T3022" s="12">
        <f t="shared" si="335"/>
        <v>42230.846446759257</v>
      </c>
      <c r="U3022" s="14" t="str">
        <f t="shared" si="336"/>
        <v>Jun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31"/>
        <v>116.02222222222223</v>
      </c>
      <c r="P3023">
        <f t="shared" si="337"/>
        <v>43.689320388349515</v>
      </c>
      <c r="Q3023" t="str">
        <f t="shared" si="332"/>
        <v>theater</v>
      </c>
      <c r="R3023" t="str">
        <f t="shared" si="333"/>
        <v>spaces</v>
      </c>
      <c r="S3023" s="12">
        <f t="shared" si="334"/>
        <v>42660.618854166663</v>
      </c>
      <c r="T3023" s="12">
        <f t="shared" si="335"/>
        <v>42696.249305555553</v>
      </c>
      <c r="U3023" s="14" t="str">
        <f t="shared" si="336"/>
        <v>Oct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31"/>
        <v>100.88</v>
      </c>
      <c r="P3024">
        <f t="shared" si="337"/>
        <v>161.29032258064515</v>
      </c>
      <c r="Q3024" t="str">
        <f t="shared" si="332"/>
        <v>theater</v>
      </c>
      <c r="R3024" t="str">
        <f t="shared" si="333"/>
        <v>spaces</v>
      </c>
      <c r="S3024" s="12">
        <f t="shared" si="334"/>
        <v>42564.95380787037</v>
      </c>
      <c r="T3024" s="12">
        <f t="shared" si="335"/>
        <v>42609.95380787037</v>
      </c>
      <c r="U3024" s="14" t="str">
        <f t="shared" si="336"/>
        <v>Jul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31"/>
        <v>103</v>
      </c>
      <c r="P3025">
        <f t="shared" si="337"/>
        <v>116.66666666666667</v>
      </c>
      <c r="Q3025" t="str">
        <f t="shared" si="332"/>
        <v>theater</v>
      </c>
      <c r="R3025" t="str">
        <f t="shared" si="333"/>
        <v>spaces</v>
      </c>
      <c r="S3025" s="12">
        <f t="shared" si="334"/>
        <v>42121.675763888896</v>
      </c>
      <c r="T3025" s="12">
        <f t="shared" si="335"/>
        <v>42166.675763888896</v>
      </c>
      <c r="U3025" s="14" t="str">
        <f t="shared" si="336"/>
        <v>Apr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31"/>
        <v>246.42</v>
      </c>
      <c r="P3026">
        <f t="shared" si="337"/>
        <v>27.472527472527471</v>
      </c>
      <c r="Q3026" t="str">
        <f t="shared" si="332"/>
        <v>theater</v>
      </c>
      <c r="R3026" t="str">
        <f t="shared" si="333"/>
        <v>spaces</v>
      </c>
      <c r="S3026" s="12">
        <f t="shared" si="334"/>
        <v>41158.993923611109</v>
      </c>
      <c r="T3026" s="12">
        <f t="shared" si="335"/>
        <v>41188.993923611109</v>
      </c>
      <c r="U3026" s="14" t="str">
        <f t="shared" si="336"/>
        <v>Sep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31"/>
        <v>302.2</v>
      </c>
      <c r="P3027">
        <f t="shared" si="337"/>
        <v>17.241379310344829</v>
      </c>
      <c r="Q3027" t="str">
        <f t="shared" si="332"/>
        <v>theater</v>
      </c>
      <c r="R3027" t="str">
        <f t="shared" si="333"/>
        <v>spaces</v>
      </c>
      <c r="S3027" s="12">
        <f t="shared" si="334"/>
        <v>41761.509409722225</v>
      </c>
      <c r="T3027" s="12">
        <f t="shared" si="335"/>
        <v>41789.666666666664</v>
      </c>
      <c r="U3027" s="14" t="str">
        <f t="shared" si="336"/>
        <v>May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31"/>
        <v>143.33333333333334</v>
      </c>
      <c r="P3028">
        <f t="shared" si="337"/>
        <v>36</v>
      </c>
      <c r="Q3028" t="str">
        <f t="shared" si="332"/>
        <v>theater</v>
      </c>
      <c r="R3028" t="str">
        <f t="shared" si="333"/>
        <v>spaces</v>
      </c>
      <c r="S3028" s="12">
        <f t="shared" si="334"/>
        <v>42783.459398148145</v>
      </c>
      <c r="T3028" s="12">
        <f t="shared" si="335"/>
        <v>42797.459398148145</v>
      </c>
      <c r="U3028" s="14" t="str">
        <f t="shared" si="336"/>
        <v>Feb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31"/>
        <v>131.44</v>
      </c>
      <c r="P3029">
        <f t="shared" si="337"/>
        <v>125</v>
      </c>
      <c r="Q3029" t="str">
        <f t="shared" si="332"/>
        <v>theater</v>
      </c>
      <c r="R3029" t="str">
        <f t="shared" si="333"/>
        <v>spaces</v>
      </c>
      <c r="S3029" s="12">
        <f t="shared" si="334"/>
        <v>42053.704293981486</v>
      </c>
      <c r="T3029" s="12">
        <f t="shared" si="335"/>
        <v>42083.662627314814</v>
      </c>
      <c r="U3029" s="14" t="str">
        <f t="shared" si="336"/>
        <v>Feb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31"/>
        <v>168.01999999999998</v>
      </c>
      <c r="P3030">
        <f t="shared" si="337"/>
        <v>50.505050505050505</v>
      </c>
      <c r="Q3030" t="str">
        <f t="shared" si="332"/>
        <v>theater</v>
      </c>
      <c r="R3030" t="str">
        <f t="shared" si="333"/>
        <v>spaces</v>
      </c>
      <c r="S3030" s="12">
        <f t="shared" si="334"/>
        <v>42567.264178240745</v>
      </c>
      <c r="T3030" s="12">
        <f t="shared" si="335"/>
        <v>42597.264178240745</v>
      </c>
      <c r="U3030" s="14" t="str">
        <f t="shared" si="336"/>
        <v>Jul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31"/>
        <v>109.67666666666666</v>
      </c>
      <c r="P3031">
        <f t="shared" si="337"/>
        <v>86.206896551724142</v>
      </c>
      <c r="Q3031" t="str">
        <f t="shared" si="332"/>
        <v>theater</v>
      </c>
      <c r="R3031" t="str">
        <f t="shared" si="333"/>
        <v>spaces</v>
      </c>
      <c r="S3031" s="12">
        <f t="shared" si="334"/>
        <v>41932.708877314813</v>
      </c>
      <c r="T3031" s="12">
        <f t="shared" si="335"/>
        <v>41961.190972222219</v>
      </c>
      <c r="U3031" s="14" t="str">
        <f t="shared" si="336"/>
        <v>Oct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31"/>
        <v>106.6857142857143</v>
      </c>
      <c r="P3032">
        <f t="shared" si="337"/>
        <v>42.68292682926829</v>
      </c>
      <c r="Q3032" t="str">
        <f t="shared" si="332"/>
        <v>theater</v>
      </c>
      <c r="R3032" t="str">
        <f t="shared" si="333"/>
        <v>spaces</v>
      </c>
      <c r="S3032" s="12">
        <f t="shared" si="334"/>
        <v>42233.747349537036</v>
      </c>
      <c r="T3032" s="12">
        <f t="shared" si="335"/>
        <v>42263.747349537036</v>
      </c>
      <c r="U3032" s="14" t="str">
        <f t="shared" si="336"/>
        <v>Aug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31"/>
        <v>100</v>
      </c>
      <c r="P3033">
        <f t="shared" si="337"/>
        <v>51.724137931034484</v>
      </c>
      <c r="Q3033" t="str">
        <f t="shared" si="332"/>
        <v>theater</v>
      </c>
      <c r="R3033" t="str">
        <f t="shared" si="333"/>
        <v>spaces</v>
      </c>
      <c r="S3033" s="12">
        <f t="shared" si="334"/>
        <v>42597.882488425923</v>
      </c>
      <c r="T3033" s="12">
        <f t="shared" si="335"/>
        <v>42657.882488425923</v>
      </c>
      <c r="U3033" s="14" t="str">
        <f t="shared" si="336"/>
        <v>Aug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31"/>
        <v>127.2</v>
      </c>
      <c r="P3034">
        <f t="shared" si="337"/>
        <v>40</v>
      </c>
      <c r="Q3034" t="str">
        <f t="shared" si="332"/>
        <v>theater</v>
      </c>
      <c r="R3034" t="str">
        <f t="shared" si="333"/>
        <v>spaces</v>
      </c>
      <c r="S3034" s="12">
        <f t="shared" si="334"/>
        <v>42228.044664351852</v>
      </c>
      <c r="T3034" s="12">
        <f t="shared" si="335"/>
        <v>42258.044664351852</v>
      </c>
      <c r="U3034" s="14" t="str">
        <f t="shared" si="336"/>
        <v>Aug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31"/>
        <v>146.53333333333333</v>
      </c>
      <c r="P3035">
        <f t="shared" si="337"/>
        <v>130.43478260869566</v>
      </c>
      <c r="Q3035" t="str">
        <f t="shared" si="332"/>
        <v>theater</v>
      </c>
      <c r="R3035" t="str">
        <f t="shared" si="333"/>
        <v>spaces</v>
      </c>
      <c r="S3035" s="12">
        <f t="shared" si="334"/>
        <v>42570.110243055555</v>
      </c>
      <c r="T3035" s="12">
        <f t="shared" si="335"/>
        <v>42600.110243055555</v>
      </c>
      <c r="U3035" s="14" t="str">
        <f t="shared" si="336"/>
        <v>Jul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31"/>
        <v>112.53599999999999</v>
      </c>
      <c r="P3036">
        <f t="shared" si="337"/>
        <v>79.365079365079367</v>
      </c>
      <c r="Q3036" t="str">
        <f t="shared" si="332"/>
        <v>theater</v>
      </c>
      <c r="R3036" t="str">
        <f t="shared" si="333"/>
        <v>spaces</v>
      </c>
      <c r="S3036" s="12">
        <f t="shared" si="334"/>
        <v>42644.535358796296</v>
      </c>
      <c r="T3036" s="12">
        <f t="shared" si="335"/>
        <v>42675.165972222225</v>
      </c>
      <c r="U3036" s="14" t="str">
        <f t="shared" si="336"/>
        <v>Oct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31"/>
        <v>108.78684000000001</v>
      </c>
      <c r="P3037">
        <f t="shared" si="337"/>
        <v>81.433224755700323</v>
      </c>
      <c r="Q3037" t="str">
        <f t="shared" si="332"/>
        <v>theater</v>
      </c>
      <c r="R3037" t="str">
        <f t="shared" si="333"/>
        <v>spaces</v>
      </c>
      <c r="S3037" s="12">
        <f t="shared" si="334"/>
        <v>41368.560289351852</v>
      </c>
      <c r="T3037" s="12">
        <f t="shared" si="335"/>
        <v>41398.560289351852</v>
      </c>
      <c r="U3037" s="14" t="str">
        <f t="shared" si="336"/>
        <v>Apr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31"/>
        <v>126.732</v>
      </c>
      <c r="P3038">
        <f t="shared" si="337"/>
        <v>75.98784194528875</v>
      </c>
      <c r="Q3038" t="str">
        <f t="shared" si="332"/>
        <v>theater</v>
      </c>
      <c r="R3038" t="str">
        <f t="shared" si="333"/>
        <v>spaces</v>
      </c>
      <c r="S3038" s="12">
        <f t="shared" si="334"/>
        <v>41466.785231481481</v>
      </c>
      <c r="T3038" s="12">
        <f t="shared" si="335"/>
        <v>41502.499305555553</v>
      </c>
      <c r="U3038" s="14" t="str">
        <f t="shared" si="336"/>
        <v>Jul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31"/>
        <v>213.20000000000002</v>
      </c>
      <c r="P3039">
        <f t="shared" si="337"/>
        <v>15.625</v>
      </c>
      <c r="Q3039" t="str">
        <f t="shared" si="332"/>
        <v>theater</v>
      </c>
      <c r="R3039" t="str">
        <f t="shared" si="333"/>
        <v>spaces</v>
      </c>
      <c r="S3039" s="12">
        <f t="shared" si="334"/>
        <v>40378.893206018518</v>
      </c>
      <c r="T3039" s="12">
        <f t="shared" si="335"/>
        <v>40453.207638888889</v>
      </c>
      <c r="U3039" s="14" t="str">
        <f t="shared" si="336"/>
        <v>Jul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31"/>
        <v>100.49999999999999</v>
      </c>
      <c r="P3040">
        <f t="shared" si="337"/>
        <v>37.037037037037038</v>
      </c>
      <c r="Q3040" t="str">
        <f t="shared" si="332"/>
        <v>theater</v>
      </c>
      <c r="R3040" t="str">
        <f t="shared" si="333"/>
        <v>spaces</v>
      </c>
      <c r="S3040" s="12">
        <f t="shared" si="334"/>
        <v>42373.252280092594</v>
      </c>
      <c r="T3040" s="12">
        <f t="shared" si="335"/>
        <v>42433.252280092594</v>
      </c>
      <c r="U3040" s="14" t="str">
        <f t="shared" si="336"/>
        <v>Jan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31"/>
        <v>108.71389999999998</v>
      </c>
      <c r="P3041">
        <f t="shared" si="337"/>
        <v>84.745762711864401</v>
      </c>
      <c r="Q3041" t="str">
        <f t="shared" si="332"/>
        <v>theater</v>
      </c>
      <c r="R3041" t="str">
        <f t="shared" si="333"/>
        <v>spaces</v>
      </c>
      <c r="S3041" s="12">
        <f t="shared" si="334"/>
        <v>41610.794421296298</v>
      </c>
      <c r="T3041" s="12">
        <f t="shared" si="335"/>
        <v>41637.332638888889</v>
      </c>
      <c r="U3041" s="14" t="str">
        <f t="shared" si="336"/>
        <v>Dec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31"/>
        <v>107.5</v>
      </c>
      <c r="P3042">
        <f t="shared" si="337"/>
        <v>71.428571428571431</v>
      </c>
      <c r="Q3042" t="str">
        <f t="shared" si="332"/>
        <v>theater</v>
      </c>
      <c r="R3042" t="str">
        <f t="shared" si="333"/>
        <v>spaces</v>
      </c>
      <c r="S3042" s="12">
        <f t="shared" si="334"/>
        <v>42177.791909722218</v>
      </c>
      <c r="T3042" s="12">
        <f t="shared" si="335"/>
        <v>42181.958333333328</v>
      </c>
      <c r="U3042" s="14" t="str">
        <f t="shared" si="336"/>
        <v>Jun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31"/>
        <v>110.48192771084338</v>
      </c>
      <c r="P3043">
        <f t="shared" si="337"/>
        <v>87.368421052631575</v>
      </c>
      <c r="Q3043" t="str">
        <f t="shared" si="332"/>
        <v>theater</v>
      </c>
      <c r="R3043" t="str">
        <f t="shared" si="333"/>
        <v>spaces</v>
      </c>
      <c r="S3043" s="12">
        <f t="shared" si="334"/>
        <v>42359.868611111116</v>
      </c>
      <c r="T3043" s="12">
        <f t="shared" si="335"/>
        <v>42389.868611111116</v>
      </c>
      <c r="U3043" s="14" t="str">
        <f t="shared" si="336"/>
        <v>Dec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31"/>
        <v>128</v>
      </c>
      <c r="P3044">
        <f t="shared" si="337"/>
        <v>40.54054054054054</v>
      </c>
      <c r="Q3044" t="str">
        <f t="shared" si="332"/>
        <v>theater</v>
      </c>
      <c r="R3044" t="str">
        <f t="shared" si="333"/>
        <v>spaces</v>
      </c>
      <c r="S3044" s="12">
        <f t="shared" si="334"/>
        <v>42253.688043981485</v>
      </c>
      <c r="T3044" s="12">
        <f t="shared" si="335"/>
        <v>42283.688043981485</v>
      </c>
      <c r="U3044" s="14" t="str">
        <f t="shared" si="336"/>
        <v>Sep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31"/>
        <v>110.00666666666667</v>
      </c>
      <c r="P3045">
        <f t="shared" si="337"/>
        <v>117.1875</v>
      </c>
      <c r="Q3045" t="str">
        <f t="shared" si="332"/>
        <v>theater</v>
      </c>
      <c r="R3045" t="str">
        <f t="shared" si="333"/>
        <v>spaces</v>
      </c>
      <c r="S3045" s="12">
        <f t="shared" si="334"/>
        <v>42083.070590277777</v>
      </c>
      <c r="T3045" s="12">
        <f t="shared" si="335"/>
        <v>42110.118055555555</v>
      </c>
      <c r="U3045" s="14" t="str">
        <f t="shared" si="336"/>
        <v>Mar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31"/>
        <v>109.34166666666667</v>
      </c>
      <c r="P3046">
        <f t="shared" si="337"/>
        <v>76.92307692307692</v>
      </c>
      <c r="Q3046" t="str">
        <f t="shared" si="332"/>
        <v>theater</v>
      </c>
      <c r="R3046" t="str">
        <f t="shared" si="333"/>
        <v>spaces</v>
      </c>
      <c r="S3046" s="12">
        <f t="shared" si="334"/>
        <v>42387.7268287037</v>
      </c>
      <c r="T3046" s="12">
        <f t="shared" si="335"/>
        <v>42402.7268287037</v>
      </c>
      <c r="U3046" s="14" t="str">
        <f t="shared" si="336"/>
        <v>Jan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31"/>
        <v>132.70650000000001</v>
      </c>
      <c r="P3047">
        <f t="shared" si="337"/>
        <v>62.5</v>
      </c>
      <c r="Q3047" t="str">
        <f t="shared" si="332"/>
        <v>theater</v>
      </c>
      <c r="R3047" t="str">
        <f t="shared" si="333"/>
        <v>spaces</v>
      </c>
      <c r="S3047" s="12">
        <f t="shared" si="334"/>
        <v>41843.155729166669</v>
      </c>
      <c r="T3047" s="12">
        <f t="shared" si="335"/>
        <v>41873.155729166669</v>
      </c>
      <c r="U3047" s="14" t="str">
        <f t="shared" si="336"/>
        <v>Jul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31"/>
        <v>190.84810126582278</v>
      </c>
      <c r="P3048">
        <f t="shared" si="337"/>
        <v>136.20689655172413</v>
      </c>
      <c r="Q3048" t="str">
        <f t="shared" si="332"/>
        <v>theater</v>
      </c>
      <c r="R3048" t="str">
        <f t="shared" si="333"/>
        <v>spaces</v>
      </c>
      <c r="S3048" s="12">
        <f t="shared" si="334"/>
        <v>41862.803078703706</v>
      </c>
      <c r="T3048" s="12">
        <f t="shared" si="335"/>
        <v>41892.202777777777</v>
      </c>
      <c r="U3048" s="14" t="str">
        <f t="shared" si="336"/>
        <v>Aug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31"/>
        <v>149</v>
      </c>
      <c r="P3049">
        <f t="shared" si="337"/>
        <v>25</v>
      </c>
      <c r="Q3049" t="str">
        <f t="shared" si="332"/>
        <v>theater</v>
      </c>
      <c r="R3049" t="str">
        <f t="shared" si="333"/>
        <v>spaces</v>
      </c>
      <c r="S3049" s="12">
        <f t="shared" si="334"/>
        <v>42443.989050925928</v>
      </c>
      <c r="T3049" s="12">
        <f t="shared" si="335"/>
        <v>42487.552777777775</v>
      </c>
      <c r="U3049" s="14" t="str">
        <f t="shared" si="336"/>
        <v>Mar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31"/>
        <v>166.4</v>
      </c>
      <c r="P3050">
        <f t="shared" si="337"/>
        <v>106.38297872340425</v>
      </c>
      <c r="Q3050" t="str">
        <f t="shared" si="332"/>
        <v>theater</v>
      </c>
      <c r="R3050" t="str">
        <f t="shared" si="333"/>
        <v>spaces</v>
      </c>
      <c r="S3050" s="12">
        <f t="shared" si="334"/>
        <v>41975.901180555549</v>
      </c>
      <c r="T3050" s="12">
        <f t="shared" si="335"/>
        <v>42004.890277777777</v>
      </c>
      <c r="U3050" s="14" t="str">
        <f t="shared" si="336"/>
        <v>Dec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31"/>
        <v>106.66666666666667</v>
      </c>
      <c r="P3051">
        <f t="shared" si="337"/>
        <v>69.444444444444443</v>
      </c>
      <c r="Q3051" t="str">
        <f t="shared" si="332"/>
        <v>theater</v>
      </c>
      <c r="R3051" t="str">
        <f t="shared" si="333"/>
        <v>spaces</v>
      </c>
      <c r="S3051" s="12">
        <f t="shared" si="334"/>
        <v>42139.014525462961</v>
      </c>
      <c r="T3051" s="12">
        <f t="shared" si="335"/>
        <v>42169.014525462961</v>
      </c>
      <c r="U3051" s="14" t="str">
        <f t="shared" si="336"/>
        <v>May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31"/>
        <v>106</v>
      </c>
      <c r="P3052">
        <f t="shared" si="337"/>
        <v>66.666666666666671</v>
      </c>
      <c r="Q3052" t="str">
        <f t="shared" si="332"/>
        <v>theater</v>
      </c>
      <c r="R3052" t="str">
        <f t="shared" si="333"/>
        <v>spaces</v>
      </c>
      <c r="S3052" s="12">
        <f t="shared" si="334"/>
        <v>42465.16851851852</v>
      </c>
      <c r="T3052" s="12">
        <f t="shared" si="335"/>
        <v>42495.16851851852</v>
      </c>
      <c r="U3052" s="14" t="str">
        <f t="shared" si="336"/>
        <v>Apr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31"/>
        <v>23.62857142857143</v>
      </c>
      <c r="P3053">
        <f t="shared" si="337"/>
        <v>100</v>
      </c>
      <c r="Q3053" t="str">
        <f t="shared" si="332"/>
        <v>theater</v>
      </c>
      <c r="R3053" t="str">
        <f t="shared" si="333"/>
        <v>spaces</v>
      </c>
      <c r="S3053" s="12">
        <f t="shared" si="334"/>
        <v>42744.416030092587</v>
      </c>
      <c r="T3053" s="12">
        <f t="shared" si="335"/>
        <v>42774.416030092587</v>
      </c>
      <c r="U3053" s="14" t="str">
        <f t="shared" si="336"/>
        <v>Jan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31"/>
        <v>0.15</v>
      </c>
      <c r="P3054">
        <f t="shared" si="337"/>
        <v>25000</v>
      </c>
      <c r="Q3054" t="str">
        <f t="shared" si="332"/>
        <v>theater</v>
      </c>
      <c r="R3054" t="str">
        <f t="shared" si="333"/>
        <v>spaces</v>
      </c>
      <c r="S3054" s="12">
        <f t="shared" si="334"/>
        <v>42122.670069444444</v>
      </c>
      <c r="T3054" s="12">
        <f t="shared" si="335"/>
        <v>42152.665972222225</v>
      </c>
      <c r="U3054" s="14" t="str">
        <f t="shared" si="336"/>
        <v>Apr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31"/>
        <v>0.4</v>
      </c>
      <c r="P3055">
        <f t="shared" si="337"/>
        <v>3333.3333333333335</v>
      </c>
      <c r="Q3055" t="str">
        <f t="shared" si="332"/>
        <v>theater</v>
      </c>
      <c r="R3055" t="str">
        <f t="shared" si="333"/>
        <v>spaces</v>
      </c>
      <c r="S3055" s="12">
        <f t="shared" si="334"/>
        <v>41862.761724537035</v>
      </c>
      <c r="T3055" s="12">
        <f t="shared" si="335"/>
        <v>41914.165972222225</v>
      </c>
      <c r="U3055" s="14" t="str">
        <f t="shared" si="336"/>
        <v>Aug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31"/>
        <v>0</v>
      </c>
      <c r="P3056" t="e">
        <f t="shared" si="337"/>
        <v>#DIV/0!</v>
      </c>
      <c r="Q3056" t="str">
        <f t="shared" si="332"/>
        <v>theater</v>
      </c>
      <c r="R3056" t="str">
        <f t="shared" si="333"/>
        <v>spaces</v>
      </c>
      <c r="S3056" s="12">
        <f t="shared" si="334"/>
        <v>42027.832800925928</v>
      </c>
      <c r="T3056" s="12">
        <f t="shared" si="335"/>
        <v>42065.044444444444</v>
      </c>
      <c r="U3056" s="14" t="str">
        <f t="shared" si="336"/>
        <v>Jan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31"/>
        <v>5.0000000000000001E-3</v>
      </c>
      <c r="P3057">
        <f t="shared" si="337"/>
        <v>20000</v>
      </c>
      <c r="Q3057" t="str">
        <f t="shared" si="332"/>
        <v>theater</v>
      </c>
      <c r="R3057" t="str">
        <f t="shared" si="333"/>
        <v>spaces</v>
      </c>
      <c r="S3057" s="12">
        <f t="shared" si="334"/>
        <v>41953.95821759259</v>
      </c>
      <c r="T3057" s="12">
        <f t="shared" si="335"/>
        <v>42013.95821759259</v>
      </c>
      <c r="U3057" s="14" t="str">
        <f t="shared" si="336"/>
        <v>Nov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31"/>
        <v>0</v>
      </c>
      <c r="P3058" t="e">
        <f t="shared" si="337"/>
        <v>#DIV/0!</v>
      </c>
      <c r="Q3058" t="str">
        <f t="shared" si="332"/>
        <v>theater</v>
      </c>
      <c r="R3058" t="str">
        <f t="shared" si="333"/>
        <v>spaces</v>
      </c>
      <c r="S3058" s="12">
        <f t="shared" si="334"/>
        <v>41851.636388888888</v>
      </c>
      <c r="T3058" s="12">
        <f t="shared" si="335"/>
        <v>41911.636388888888</v>
      </c>
      <c r="U3058" s="14" t="str">
        <f t="shared" si="336"/>
        <v>Jul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31"/>
        <v>0</v>
      </c>
      <c r="P3059" t="e">
        <f t="shared" si="337"/>
        <v>#DIV/0!</v>
      </c>
      <c r="Q3059" t="str">
        <f t="shared" si="332"/>
        <v>theater</v>
      </c>
      <c r="R3059" t="str">
        <f t="shared" si="333"/>
        <v>spaces</v>
      </c>
      <c r="S3059" s="12">
        <f t="shared" si="334"/>
        <v>42433.650590277779</v>
      </c>
      <c r="T3059" s="12">
        <f t="shared" si="335"/>
        <v>42463.608923611115</v>
      </c>
      <c r="U3059" s="14" t="str">
        <f t="shared" si="336"/>
        <v>Mar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31"/>
        <v>1.6666666666666666E-2</v>
      </c>
      <c r="P3060">
        <f t="shared" si="337"/>
        <v>6000</v>
      </c>
      <c r="Q3060" t="str">
        <f t="shared" si="332"/>
        <v>theater</v>
      </c>
      <c r="R3060" t="str">
        <f t="shared" si="333"/>
        <v>spaces</v>
      </c>
      <c r="S3060" s="12">
        <f t="shared" si="334"/>
        <v>42460.374305555553</v>
      </c>
      <c r="T3060" s="12">
        <f t="shared" si="335"/>
        <v>42510.374305555553</v>
      </c>
      <c r="U3060" s="14" t="str">
        <f t="shared" si="336"/>
        <v>Mar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31"/>
        <v>3.0066666666666664</v>
      </c>
      <c r="P3061">
        <f t="shared" si="337"/>
        <v>1363.6363636363637</v>
      </c>
      <c r="Q3061" t="str">
        <f t="shared" si="332"/>
        <v>theater</v>
      </c>
      <c r="R3061" t="str">
        <f t="shared" si="333"/>
        <v>spaces</v>
      </c>
      <c r="S3061" s="12">
        <f t="shared" si="334"/>
        <v>41829.935717592591</v>
      </c>
      <c r="T3061" s="12">
        <f t="shared" si="335"/>
        <v>41859.935717592591</v>
      </c>
      <c r="U3061" s="14" t="str">
        <f t="shared" si="336"/>
        <v>Jul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31"/>
        <v>0.15227272727272728</v>
      </c>
      <c r="P3062">
        <f t="shared" si="337"/>
        <v>36666.666666666664</v>
      </c>
      <c r="Q3062" t="str">
        <f t="shared" si="332"/>
        <v>theater</v>
      </c>
      <c r="R3062" t="str">
        <f t="shared" si="333"/>
        <v>spaces</v>
      </c>
      <c r="S3062" s="12">
        <f t="shared" si="334"/>
        <v>42245.274699074071</v>
      </c>
      <c r="T3062" s="12">
        <f t="shared" si="335"/>
        <v>42275.274699074071</v>
      </c>
      <c r="U3062" s="14" t="str">
        <f t="shared" si="336"/>
        <v>Aug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31"/>
        <v>0</v>
      </c>
      <c r="P3063" t="e">
        <f t="shared" si="337"/>
        <v>#DIV/0!</v>
      </c>
      <c r="Q3063" t="str">
        <f t="shared" si="332"/>
        <v>theater</v>
      </c>
      <c r="R3063" t="str">
        <f t="shared" si="333"/>
        <v>spaces</v>
      </c>
      <c r="S3063" s="12">
        <f t="shared" si="334"/>
        <v>41834.784120370372</v>
      </c>
      <c r="T3063" s="12">
        <f t="shared" si="335"/>
        <v>41864.784120370372</v>
      </c>
      <c r="U3063" s="14" t="str">
        <f t="shared" si="336"/>
        <v>Jul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31"/>
        <v>66.84</v>
      </c>
      <c r="P3064">
        <f t="shared" si="337"/>
        <v>149.25373134328359</v>
      </c>
      <c r="Q3064" t="str">
        <f t="shared" si="332"/>
        <v>theater</v>
      </c>
      <c r="R3064" t="str">
        <f t="shared" si="333"/>
        <v>spaces</v>
      </c>
      <c r="S3064" s="12">
        <f t="shared" si="334"/>
        <v>42248.535787037035</v>
      </c>
      <c r="T3064" s="12">
        <f t="shared" si="335"/>
        <v>42277.75</v>
      </c>
      <c r="U3064" s="14" t="str">
        <f t="shared" si="336"/>
        <v>Sep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31"/>
        <v>19.566666666666666</v>
      </c>
      <c r="P3065">
        <f t="shared" si="337"/>
        <v>130.43478260869566</v>
      </c>
      <c r="Q3065" t="str">
        <f t="shared" si="332"/>
        <v>theater</v>
      </c>
      <c r="R3065" t="str">
        <f t="shared" si="333"/>
        <v>spaces</v>
      </c>
      <c r="S3065" s="12">
        <f t="shared" si="334"/>
        <v>42630.922893518517</v>
      </c>
      <c r="T3065" s="12">
        <f t="shared" si="335"/>
        <v>42665.922893518517</v>
      </c>
      <c r="U3065" s="14" t="str">
        <f t="shared" si="336"/>
        <v>Sep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31"/>
        <v>11.294666666666666</v>
      </c>
      <c r="P3066">
        <f t="shared" si="337"/>
        <v>1041.6666666666667</v>
      </c>
      <c r="Q3066" t="str">
        <f t="shared" si="332"/>
        <v>theater</v>
      </c>
      <c r="R3066" t="str">
        <f t="shared" si="333"/>
        <v>spaces</v>
      </c>
      <c r="S3066" s="12">
        <f t="shared" si="334"/>
        <v>42299.130162037036</v>
      </c>
      <c r="T3066" s="12">
        <f t="shared" si="335"/>
        <v>42330.290972222225</v>
      </c>
      <c r="U3066" s="14" t="str">
        <f t="shared" si="336"/>
        <v>Oct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31"/>
        <v>0.04</v>
      </c>
      <c r="P3067">
        <f t="shared" si="337"/>
        <v>12500</v>
      </c>
      <c r="Q3067" t="str">
        <f t="shared" si="332"/>
        <v>theater</v>
      </c>
      <c r="R3067" t="str">
        <f t="shared" si="333"/>
        <v>spaces</v>
      </c>
      <c r="S3067" s="12">
        <f t="shared" si="334"/>
        <v>41825.055231481485</v>
      </c>
      <c r="T3067" s="12">
        <f t="shared" si="335"/>
        <v>41850.055231481485</v>
      </c>
      <c r="U3067" s="14" t="str">
        <f t="shared" si="336"/>
        <v>Jul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31"/>
        <v>11.985714285714286</v>
      </c>
      <c r="P3068">
        <f t="shared" si="337"/>
        <v>23333.333333333332</v>
      </c>
      <c r="Q3068" t="str">
        <f t="shared" si="332"/>
        <v>theater</v>
      </c>
      <c r="R3068" t="str">
        <f t="shared" si="333"/>
        <v>spaces</v>
      </c>
      <c r="S3068" s="12">
        <f t="shared" si="334"/>
        <v>42531.228437500002</v>
      </c>
      <c r="T3068" s="12">
        <f t="shared" si="335"/>
        <v>42561.228437500002</v>
      </c>
      <c r="U3068" s="14" t="str">
        <f t="shared" si="336"/>
        <v>Jun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31"/>
        <v>2.5</v>
      </c>
      <c r="P3069">
        <f t="shared" si="337"/>
        <v>8000</v>
      </c>
      <c r="Q3069" t="str">
        <f t="shared" si="332"/>
        <v>theater</v>
      </c>
      <c r="R3069" t="str">
        <f t="shared" si="333"/>
        <v>spaces</v>
      </c>
      <c r="S3069" s="12">
        <f t="shared" si="334"/>
        <v>42226.938414351855</v>
      </c>
      <c r="T3069" s="12">
        <f t="shared" si="335"/>
        <v>42256.938414351855</v>
      </c>
      <c r="U3069" s="14" t="str">
        <f t="shared" si="336"/>
        <v>Aug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31"/>
        <v>6.9999999999999993E-2</v>
      </c>
      <c r="P3070">
        <f t="shared" si="337"/>
        <v>125000</v>
      </c>
      <c r="Q3070" t="str">
        <f t="shared" si="332"/>
        <v>theater</v>
      </c>
      <c r="R3070" t="str">
        <f t="shared" si="333"/>
        <v>spaces</v>
      </c>
      <c r="S3070" s="12">
        <f t="shared" si="334"/>
        <v>42263.691574074073</v>
      </c>
      <c r="T3070" s="12">
        <f t="shared" si="335"/>
        <v>42293.691574074073</v>
      </c>
      <c r="U3070" s="14" t="str">
        <f t="shared" si="336"/>
        <v>Sep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31"/>
        <v>14.099999999999998</v>
      </c>
      <c r="P3071">
        <f t="shared" si="337"/>
        <v>142.85714285714286</v>
      </c>
      <c r="Q3071" t="str">
        <f t="shared" si="332"/>
        <v>theater</v>
      </c>
      <c r="R3071" t="str">
        <f t="shared" si="333"/>
        <v>spaces</v>
      </c>
      <c r="S3071" s="12">
        <f t="shared" si="334"/>
        <v>41957.833726851852</v>
      </c>
      <c r="T3071" s="12">
        <f t="shared" si="335"/>
        <v>41987.833726851852</v>
      </c>
      <c r="U3071" s="14" t="str">
        <f t="shared" si="336"/>
        <v>Nov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31"/>
        <v>3.34</v>
      </c>
      <c r="P3072">
        <f t="shared" si="337"/>
        <v>625</v>
      </c>
      <c r="Q3072" t="str">
        <f t="shared" si="332"/>
        <v>theater</v>
      </c>
      <c r="R3072" t="str">
        <f t="shared" si="333"/>
        <v>spaces</v>
      </c>
      <c r="S3072" s="12">
        <f t="shared" si="334"/>
        <v>42690.733437499999</v>
      </c>
      <c r="T3072" s="12">
        <f t="shared" si="335"/>
        <v>42711.733437499999</v>
      </c>
      <c r="U3072" s="14" t="str">
        <f t="shared" si="336"/>
        <v>Nov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31"/>
        <v>59.774999999999999</v>
      </c>
      <c r="P3073">
        <f t="shared" si="337"/>
        <v>102.56410256410257</v>
      </c>
      <c r="Q3073" t="str">
        <f t="shared" si="332"/>
        <v>theater</v>
      </c>
      <c r="R3073" t="str">
        <f t="shared" si="333"/>
        <v>spaces</v>
      </c>
      <c r="S3073" s="12">
        <f t="shared" si="334"/>
        <v>42097.732418981483</v>
      </c>
      <c r="T3073" s="12">
        <f t="shared" si="335"/>
        <v>42115.249305555553</v>
      </c>
      <c r="U3073" s="14" t="str">
        <f t="shared" si="336"/>
        <v>Apr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31"/>
        <v>1.6666666666666666E-2</v>
      </c>
      <c r="P3074">
        <f t="shared" si="337"/>
        <v>6000</v>
      </c>
      <c r="Q3074" t="str">
        <f t="shared" si="332"/>
        <v>theater</v>
      </c>
      <c r="R3074" t="str">
        <f t="shared" si="333"/>
        <v>spaces</v>
      </c>
      <c r="S3074" s="12">
        <f t="shared" si="334"/>
        <v>42658.690532407403</v>
      </c>
      <c r="T3074" s="12">
        <f t="shared" si="335"/>
        <v>42673.073611111111</v>
      </c>
      <c r="U3074" s="14" t="str">
        <f t="shared" si="336"/>
        <v>Oct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338">E3075/D3075 * 100</f>
        <v>2.3035714285714284E-2</v>
      </c>
      <c r="P3075">
        <f t="shared" si="337"/>
        <v>400000</v>
      </c>
      <c r="Q3075" t="str">
        <f t="shared" ref="Q3075:Q3138" si="339">LEFT(N3075,FIND("/",N3075) -1)</f>
        <v>theater</v>
      </c>
      <c r="R3075" t="str">
        <f t="shared" ref="R3075:R3138" si="340">RIGHT(N3075,LEN(N3075)-FIND("/",N3075))</f>
        <v>spaces</v>
      </c>
      <c r="S3075" s="12">
        <f t="shared" ref="S3075:U3138" si="341">(((J3075/60)/60)/24)+DATE(1970,1,1)</f>
        <v>42111.684027777781</v>
      </c>
      <c r="T3075" s="12">
        <f t="shared" ref="T3075:V3138" si="342">(((I3075/60)/60)/24)+DATE(1970,1,1)</f>
        <v>42169.804861111115</v>
      </c>
      <c r="U3075" s="14" t="str">
        <f t="shared" ref="U3075:U3138" si="343">TEXT(S3075, "mmm")</f>
        <v>Apr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38"/>
        <v>8.8000000000000009E-2</v>
      </c>
      <c r="P3076">
        <f t="shared" si="337"/>
        <v>8333.3333333333339</v>
      </c>
      <c r="Q3076" t="str">
        <f t="shared" si="339"/>
        <v>theater</v>
      </c>
      <c r="R3076" t="str">
        <f t="shared" si="340"/>
        <v>spaces</v>
      </c>
      <c r="S3076" s="12">
        <f t="shared" si="341"/>
        <v>42409.571284722217</v>
      </c>
      <c r="T3076" s="12">
        <f t="shared" si="342"/>
        <v>42439.571284722217</v>
      </c>
      <c r="U3076" s="14" t="str">
        <f t="shared" si="343"/>
        <v>Feb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38"/>
        <v>8.64</v>
      </c>
      <c r="P3077">
        <f t="shared" si="337"/>
        <v>750</v>
      </c>
      <c r="Q3077" t="str">
        <f t="shared" si="339"/>
        <v>theater</v>
      </c>
      <c r="R3077" t="str">
        <f t="shared" si="340"/>
        <v>spaces</v>
      </c>
      <c r="S3077" s="12">
        <f t="shared" si="341"/>
        <v>42551.102314814809</v>
      </c>
      <c r="T3077" s="12">
        <f t="shared" si="342"/>
        <v>42601.102314814809</v>
      </c>
      <c r="U3077" s="14" t="str">
        <f t="shared" si="343"/>
        <v>Jun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38"/>
        <v>15.06</v>
      </c>
      <c r="P3078">
        <f t="shared" si="337"/>
        <v>200</v>
      </c>
      <c r="Q3078" t="str">
        <f t="shared" si="339"/>
        <v>theater</v>
      </c>
      <c r="R3078" t="str">
        <f t="shared" si="340"/>
        <v>spaces</v>
      </c>
      <c r="S3078" s="12">
        <f t="shared" si="341"/>
        <v>42226.651886574073</v>
      </c>
      <c r="T3078" s="12">
        <f t="shared" si="342"/>
        <v>42286.651886574073</v>
      </c>
      <c r="U3078" s="14" t="str">
        <f t="shared" si="343"/>
        <v>Aug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38"/>
        <v>0.47727272727272729</v>
      </c>
      <c r="P3079">
        <f t="shared" si="337"/>
        <v>11000</v>
      </c>
      <c r="Q3079" t="str">
        <f t="shared" si="339"/>
        <v>theater</v>
      </c>
      <c r="R3079" t="str">
        <f t="shared" si="340"/>
        <v>spaces</v>
      </c>
      <c r="S3079" s="12">
        <f t="shared" si="341"/>
        <v>42766.956921296296</v>
      </c>
      <c r="T3079" s="12">
        <f t="shared" si="342"/>
        <v>42796.956921296296</v>
      </c>
      <c r="U3079" s="14" t="str">
        <f t="shared" si="343"/>
        <v>Jan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38"/>
        <v>0.11833333333333333</v>
      </c>
      <c r="P3080">
        <f t="shared" si="337"/>
        <v>20000</v>
      </c>
      <c r="Q3080" t="str">
        <f t="shared" si="339"/>
        <v>theater</v>
      </c>
      <c r="R3080" t="str">
        <f t="shared" si="340"/>
        <v>spaces</v>
      </c>
      <c r="S3080" s="12">
        <f t="shared" si="341"/>
        <v>42031.138831018514</v>
      </c>
      <c r="T3080" s="12">
        <f t="shared" si="342"/>
        <v>42061.138831018514</v>
      </c>
      <c r="U3080" s="14" t="str">
        <f t="shared" si="343"/>
        <v>Jan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38"/>
        <v>0.8417399858735245</v>
      </c>
      <c r="P3081">
        <f t="shared" si="337"/>
        <v>49395.037037037036</v>
      </c>
      <c r="Q3081" t="str">
        <f t="shared" si="339"/>
        <v>theater</v>
      </c>
      <c r="R3081" t="str">
        <f t="shared" si="340"/>
        <v>spaces</v>
      </c>
      <c r="S3081" s="12">
        <f t="shared" si="341"/>
        <v>42055.713368055556</v>
      </c>
      <c r="T3081" s="12">
        <f t="shared" si="342"/>
        <v>42085.671701388885</v>
      </c>
      <c r="U3081" s="14" t="str">
        <f t="shared" si="343"/>
        <v>Feb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38"/>
        <v>1.8799999999999997E-2</v>
      </c>
      <c r="P3082">
        <f t="shared" si="337"/>
        <v>285714.28571428574</v>
      </c>
      <c r="Q3082" t="str">
        <f t="shared" si="339"/>
        <v>theater</v>
      </c>
      <c r="R3082" t="str">
        <f t="shared" si="340"/>
        <v>spaces</v>
      </c>
      <c r="S3082" s="12">
        <f t="shared" si="341"/>
        <v>41940.028287037036</v>
      </c>
      <c r="T3082" s="12">
        <f t="shared" si="342"/>
        <v>42000.0699537037</v>
      </c>
      <c r="U3082" s="14" t="str">
        <f t="shared" si="343"/>
        <v>Oct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38"/>
        <v>0.21029999999999999</v>
      </c>
      <c r="P3083">
        <f t="shared" si="337"/>
        <v>200000</v>
      </c>
      <c r="Q3083" t="str">
        <f t="shared" si="339"/>
        <v>theater</v>
      </c>
      <c r="R3083" t="str">
        <f t="shared" si="340"/>
        <v>spaces</v>
      </c>
      <c r="S3083" s="12">
        <f t="shared" si="341"/>
        <v>42237.181608796294</v>
      </c>
      <c r="T3083" s="12">
        <f t="shared" si="342"/>
        <v>42267.181608796294</v>
      </c>
      <c r="U3083" s="14" t="str">
        <f t="shared" si="343"/>
        <v>Aug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38"/>
        <v>0</v>
      </c>
      <c r="P3084" t="e">
        <f t="shared" si="337"/>
        <v>#DIV/0!</v>
      </c>
      <c r="Q3084" t="str">
        <f t="shared" si="339"/>
        <v>theater</v>
      </c>
      <c r="R3084" t="str">
        <f t="shared" si="340"/>
        <v>spaces</v>
      </c>
      <c r="S3084" s="12">
        <f t="shared" si="341"/>
        <v>42293.922986111109</v>
      </c>
      <c r="T3084" s="12">
        <f t="shared" si="342"/>
        <v>42323.96465277778</v>
      </c>
      <c r="U3084" s="14" t="str">
        <f t="shared" si="343"/>
        <v>Oct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38"/>
        <v>0.27999999999999997</v>
      </c>
      <c r="P3085">
        <f t="shared" si="337"/>
        <v>6666.666666666667</v>
      </c>
      <c r="Q3085" t="str">
        <f t="shared" si="339"/>
        <v>theater</v>
      </c>
      <c r="R3085" t="str">
        <f t="shared" si="340"/>
        <v>spaces</v>
      </c>
      <c r="S3085" s="12">
        <f t="shared" si="341"/>
        <v>41853.563402777778</v>
      </c>
      <c r="T3085" s="12">
        <f t="shared" si="342"/>
        <v>41883.208333333336</v>
      </c>
      <c r="U3085" s="14" t="str">
        <f t="shared" si="343"/>
        <v>Aug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38"/>
        <v>11.57920670115792</v>
      </c>
      <c r="P3086">
        <f t="shared" ref="P3086:P3149" si="344">D3086 / L3086</f>
        <v>676.5</v>
      </c>
      <c r="Q3086" t="str">
        <f t="shared" si="339"/>
        <v>theater</v>
      </c>
      <c r="R3086" t="str">
        <f t="shared" si="340"/>
        <v>spaces</v>
      </c>
      <c r="S3086" s="12">
        <f t="shared" si="341"/>
        <v>42100.723738425921</v>
      </c>
      <c r="T3086" s="12">
        <f t="shared" si="342"/>
        <v>42129.783333333333</v>
      </c>
      <c r="U3086" s="14" t="str">
        <f t="shared" si="343"/>
        <v>Apr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38"/>
        <v>2.44</v>
      </c>
      <c r="P3087">
        <f t="shared" si="344"/>
        <v>2777.7777777777778</v>
      </c>
      <c r="Q3087" t="str">
        <f t="shared" si="339"/>
        <v>theater</v>
      </c>
      <c r="R3087" t="str">
        <f t="shared" si="340"/>
        <v>spaces</v>
      </c>
      <c r="S3087" s="12">
        <f t="shared" si="341"/>
        <v>42246.883784722217</v>
      </c>
      <c r="T3087" s="12">
        <f t="shared" si="342"/>
        <v>42276.883784722217</v>
      </c>
      <c r="U3087" s="14" t="str">
        <f t="shared" si="343"/>
        <v>Aug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38"/>
        <v>0.25</v>
      </c>
      <c r="P3088">
        <f t="shared" si="344"/>
        <v>6666.666666666667</v>
      </c>
      <c r="Q3088" t="str">
        <f t="shared" si="339"/>
        <v>theater</v>
      </c>
      <c r="R3088" t="str">
        <f t="shared" si="340"/>
        <v>spaces</v>
      </c>
      <c r="S3088" s="12">
        <f t="shared" si="341"/>
        <v>42173.67082175926</v>
      </c>
      <c r="T3088" s="12">
        <f t="shared" si="342"/>
        <v>42233.67082175926</v>
      </c>
      <c r="U3088" s="14" t="str">
        <f t="shared" si="343"/>
        <v>Jun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38"/>
        <v>0.625</v>
      </c>
      <c r="P3089">
        <f t="shared" si="344"/>
        <v>10000</v>
      </c>
      <c r="Q3089" t="str">
        <f t="shared" si="339"/>
        <v>theater</v>
      </c>
      <c r="R3089" t="str">
        <f t="shared" si="340"/>
        <v>spaces</v>
      </c>
      <c r="S3089" s="12">
        <f t="shared" si="341"/>
        <v>42665.150347222225</v>
      </c>
      <c r="T3089" s="12">
        <f t="shared" si="342"/>
        <v>42725.192013888889</v>
      </c>
      <c r="U3089" s="14" t="str">
        <f t="shared" si="343"/>
        <v>Oct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38"/>
        <v>0.19384615384615383</v>
      </c>
      <c r="P3090">
        <f t="shared" si="344"/>
        <v>21666.666666666668</v>
      </c>
      <c r="Q3090" t="str">
        <f t="shared" si="339"/>
        <v>theater</v>
      </c>
      <c r="R3090" t="str">
        <f t="shared" si="340"/>
        <v>spaces</v>
      </c>
      <c r="S3090" s="12">
        <f t="shared" si="341"/>
        <v>41981.57230324074</v>
      </c>
      <c r="T3090" s="12">
        <f t="shared" si="342"/>
        <v>42012.570138888885</v>
      </c>
      <c r="U3090" s="14" t="str">
        <f t="shared" si="343"/>
        <v>Dec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38"/>
        <v>23.416</v>
      </c>
      <c r="P3091">
        <f t="shared" si="344"/>
        <v>555.55555555555554</v>
      </c>
      <c r="Q3091" t="str">
        <f t="shared" si="339"/>
        <v>theater</v>
      </c>
      <c r="R3091" t="str">
        <f t="shared" si="340"/>
        <v>spaces</v>
      </c>
      <c r="S3091" s="12">
        <f t="shared" si="341"/>
        <v>42528.542627314819</v>
      </c>
      <c r="T3091" s="12">
        <f t="shared" si="342"/>
        <v>42560.082638888889</v>
      </c>
      <c r="U3091" s="14" t="str">
        <f t="shared" si="343"/>
        <v>Jun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38"/>
        <v>5.0808888888888886</v>
      </c>
      <c r="P3092">
        <f t="shared" si="344"/>
        <v>25000</v>
      </c>
      <c r="Q3092" t="str">
        <f t="shared" si="339"/>
        <v>theater</v>
      </c>
      <c r="R3092" t="str">
        <f t="shared" si="340"/>
        <v>spaces</v>
      </c>
      <c r="S3092" s="12">
        <f t="shared" si="341"/>
        <v>42065.818807870368</v>
      </c>
      <c r="T3092" s="12">
        <f t="shared" si="342"/>
        <v>42125.777141203704</v>
      </c>
      <c r="U3092" s="14" t="str">
        <f t="shared" si="343"/>
        <v>Mar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38"/>
        <v>15.920000000000002</v>
      </c>
      <c r="P3093">
        <f t="shared" si="344"/>
        <v>555.55555555555554</v>
      </c>
      <c r="Q3093" t="str">
        <f t="shared" si="339"/>
        <v>theater</v>
      </c>
      <c r="R3093" t="str">
        <f t="shared" si="340"/>
        <v>spaces</v>
      </c>
      <c r="S3093" s="12">
        <f t="shared" si="341"/>
        <v>42566.948414351849</v>
      </c>
      <c r="T3093" s="12">
        <f t="shared" si="342"/>
        <v>42596.948414351849</v>
      </c>
      <c r="U3093" s="14" t="str">
        <f t="shared" si="343"/>
        <v>Jul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38"/>
        <v>1.1831900000000002</v>
      </c>
      <c r="P3094">
        <f t="shared" si="344"/>
        <v>4761.9047619047615</v>
      </c>
      <c r="Q3094" t="str">
        <f t="shared" si="339"/>
        <v>theater</v>
      </c>
      <c r="R3094" t="str">
        <f t="shared" si="340"/>
        <v>spaces</v>
      </c>
      <c r="S3094" s="12">
        <f t="shared" si="341"/>
        <v>42255.619351851856</v>
      </c>
      <c r="T3094" s="12">
        <f t="shared" si="342"/>
        <v>42292.916666666672</v>
      </c>
      <c r="U3094" s="14" t="str">
        <f t="shared" si="343"/>
        <v>Sep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38"/>
        <v>22.75</v>
      </c>
      <c r="P3095">
        <f t="shared" si="344"/>
        <v>235.29411764705881</v>
      </c>
      <c r="Q3095" t="str">
        <f t="shared" si="339"/>
        <v>theater</v>
      </c>
      <c r="R3095" t="str">
        <f t="shared" si="340"/>
        <v>spaces</v>
      </c>
      <c r="S3095" s="12">
        <f t="shared" si="341"/>
        <v>41760.909039351849</v>
      </c>
      <c r="T3095" s="12">
        <f t="shared" si="342"/>
        <v>41791.165972222225</v>
      </c>
      <c r="U3095" s="14" t="str">
        <f t="shared" si="343"/>
        <v>May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38"/>
        <v>2.5000000000000001E-2</v>
      </c>
      <c r="P3096">
        <f t="shared" si="344"/>
        <v>100000</v>
      </c>
      <c r="Q3096" t="str">
        <f t="shared" si="339"/>
        <v>theater</v>
      </c>
      <c r="R3096" t="str">
        <f t="shared" si="340"/>
        <v>spaces</v>
      </c>
      <c r="S3096" s="12">
        <f t="shared" si="341"/>
        <v>42207.795787037037</v>
      </c>
      <c r="T3096" s="12">
        <f t="shared" si="342"/>
        <v>42267.795787037037</v>
      </c>
      <c r="U3096" s="14" t="str">
        <f t="shared" si="343"/>
        <v>Jul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38"/>
        <v>0.33512064343163539</v>
      </c>
      <c r="P3097">
        <f t="shared" si="344"/>
        <v>14920</v>
      </c>
      <c r="Q3097" t="str">
        <f t="shared" si="339"/>
        <v>theater</v>
      </c>
      <c r="R3097" t="str">
        <f t="shared" si="340"/>
        <v>spaces</v>
      </c>
      <c r="S3097" s="12">
        <f t="shared" si="341"/>
        <v>42523.025231481486</v>
      </c>
      <c r="T3097" s="12">
        <f t="shared" si="342"/>
        <v>42583.025231481486</v>
      </c>
      <c r="U3097" s="14" t="str">
        <f t="shared" si="343"/>
        <v>Jun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38"/>
        <v>3.9750000000000001</v>
      </c>
      <c r="P3098">
        <f t="shared" si="344"/>
        <v>1428.5714285714287</v>
      </c>
      <c r="Q3098" t="str">
        <f t="shared" si="339"/>
        <v>theater</v>
      </c>
      <c r="R3098" t="str">
        <f t="shared" si="340"/>
        <v>spaces</v>
      </c>
      <c r="S3098" s="12">
        <f t="shared" si="341"/>
        <v>42114.825532407413</v>
      </c>
      <c r="T3098" s="12">
        <f t="shared" si="342"/>
        <v>42144.825532407413</v>
      </c>
      <c r="U3098" s="14" t="str">
        <f t="shared" si="343"/>
        <v>Apr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38"/>
        <v>17.150000000000002</v>
      </c>
      <c r="P3099">
        <f t="shared" si="344"/>
        <v>238.0952380952381</v>
      </c>
      <c r="Q3099" t="str">
        <f t="shared" si="339"/>
        <v>theater</v>
      </c>
      <c r="R3099" t="str">
        <f t="shared" si="340"/>
        <v>spaces</v>
      </c>
      <c r="S3099" s="12">
        <f t="shared" si="341"/>
        <v>42629.503483796296</v>
      </c>
      <c r="T3099" s="12">
        <f t="shared" si="342"/>
        <v>42650.583333333328</v>
      </c>
      <c r="U3099" s="14" t="str">
        <f t="shared" si="343"/>
        <v>Sep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38"/>
        <v>3.6080041046690612</v>
      </c>
      <c r="P3100">
        <f t="shared" si="344"/>
        <v>1804.6296296296296</v>
      </c>
      <c r="Q3100" t="str">
        <f t="shared" si="339"/>
        <v>theater</v>
      </c>
      <c r="R3100" t="str">
        <f t="shared" si="340"/>
        <v>spaces</v>
      </c>
      <c r="S3100" s="12">
        <f t="shared" si="341"/>
        <v>42359.792233796295</v>
      </c>
      <c r="T3100" s="12">
        <f t="shared" si="342"/>
        <v>42408.01180555555</v>
      </c>
      <c r="U3100" s="14" t="str">
        <f t="shared" si="343"/>
        <v>Dec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38"/>
        <v>13.900000000000002</v>
      </c>
      <c r="P3101">
        <f t="shared" si="344"/>
        <v>400</v>
      </c>
      <c r="Q3101" t="str">
        <f t="shared" si="339"/>
        <v>theater</v>
      </c>
      <c r="R3101" t="str">
        <f t="shared" si="340"/>
        <v>spaces</v>
      </c>
      <c r="S3101" s="12">
        <f t="shared" si="341"/>
        <v>42382.189710648148</v>
      </c>
      <c r="T3101" s="12">
        <f t="shared" si="342"/>
        <v>42412.189710648148</v>
      </c>
      <c r="U3101" s="14" t="str">
        <f t="shared" si="343"/>
        <v>Jan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38"/>
        <v>15.225</v>
      </c>
      <c r="P3102">
        <f t="shared" si="344"/>
        <v>923.07692307692309</v>
      </c>
      <c r="Q3102" t="str">
        <f t="shared" si="339"/>
        <v>theater</v>
      </c>
      <c r="R3102" t="str">
        <f t="shared" si="340"/>
        <v>spaces</v>
      </c>
      <c r="S3102" s="12">
        <f t="shared" si="341"/>
        <v>41902.622395833336</v>
      </c>
      <c r="T3102" s="12">
        <f t="shared" si="342"/>
        <v>41932.622395833336</v>
      </c>
      <c r="U3102" s="14" t="str">
        <f t="shared" si="343"/>
        <v>Sep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38"/>
        <v>12</v>
      </c>
      <c r="P3103">
        <f t="shared" si="344"/>
        <v>208.33333333333334</v>
      </c>
      <c r="Q3103" t="str">
        <f t="shared" si="339"/>
        <v>theater</v>
      </c>
      <c r="R3103" t="str">
        <f t="shared" si="340"/>
        <v>spaces</v>
      </c>
      <c r="S3103" s="12">
        <f t="shared" si="341"/>
        <v>42171.383530092593</v>
      </c>
      <c r="T3103" s="12">
        <f t="shared" si="342"/>
        <v>42201.330555555556</v>
      </c>
      <c r="U3103" s="14" t="str">
        <f t="shared" si="343"/>
        <v>Jun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38"/>
        <v>39.112499999999997</v>
      </c>
      <c r="P3104">
        <f t="shared" si="344"/>
        <v>177.77777777777777</v>
      </c>
      <c r="Q3104" t="str">
        <f t="shared" si="339"/>
        <v>theater</v>
      </c>
      <c r="R3104" t="str">
        <f t="shared" si="340"/>
        <v>spaces</v>
      </c>
      <c r="S3104" s="12">
        <f t="shared" si="341"/>
        <v>42555.340486111112</v>
      </c>
      <c r="T3104" s="12">
        <f t="shared" si="342"/>
        <v>42605.340486111112</v>
      </c>
      <c r="U3104" s="14" t="str">
        <f t="shared" si="343"/>
        <v>Jul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38"/>
        <v>0.26829268292682928</v>
      </c>
      <c r="P3105">
        <f t="shared" si="344"/>
        <v>2050</v>
      </c>
      <c r="Q3105" t="str">
        <f t="shared" si="339"/>
        <v>theater</v>
      </c>
      <c r="R3105" t="str">
        <f t="shared" si="340"/>
        <v>spaces</v>
      </c>
      <c r="S3105" s="12">
        <f t="shared" si="341"/>
        <v>42107.156319444446</v>
      </c>
      <c r="T3105" s="12">
        <f t="shared" si="342"/>
        <v>42167.156319444446</v>
      </c>
      <c r="U3105" s="14" t="str">
        <f t="shared" si="343"/>
        <v>Apr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38"/>
        <v>29.625</v>
      </c>
      <c r="P3106">
        <f t="shared" si="344"/>
        <v>800</v>
      </c>
      <c r="Q3106" t="str">
        <f t="shared" si="339"/>
        <v>theater</v>
      </c>
      <c r="R3106" t="str">
        <f t="shared" si="340"/>
        <v>spaces</v>
      </c>
      <c r="S3106" s="12">
        <f t="shared" si="341"/>
        <v>42006.908692129626</v>
      </c>
      <c r="T3106" s="12">
        <f t="shared" si="342"/>
        <v>42038.083333333328</v>
      </c>
      <c r="U3106" s="14" t="str">
        <f t="shared" si="343"/>
        <v>Jan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38"/>
        <v>42.360992301112063</v>
      </c>
      <c r="P3107">
        <f t="shared" si="344"/>
        <v>188.54838709677421</v>
      </c>
      <c r="Q3107" t="str">
        <f t="shared" si="339"/>
        <v>theater</v>
      </c>
      <c r="R3107" t="str">
        <f t="shared" si="340"/>
        <v>spaces</v>
      </c>
      <c r="S3107" s="12">
        <f t="shared" si="341"/>
        <v>41876.718935185185</v>
      </c>
      <c r="T3107" s="12">
        <f t="shared" si="342"/>
        <v>41931.208333333336</v>
      </c>
      <c r="U3107" s="14" t="str">
        <f t="shared" si="343"/>
        <v>Aug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38"/>
        <v>4.1000000000000005</v>
      </c>
      <c r="P3108">
        <f t="shared" si="344"/>
        <v>250</v>
      </c>
      <c r="Q3108" t="str">
        <f t="shared" si="339"/>
        <v>theater</v>
      </c>
      <c r="R3108" t="str">
        <f t="shared" si="340"/>
        <v>spaces</v>
      </c>
      <c r="S3108" s="12">
        <f t="shared" si="341"/>
        <v>42241.429120370376</v>
      </c>
      <c r="T3108" s="12">
        <f t="shared" si="342"/>
        <v>42263.916666666672</v>
      </c>
      <c r="U3108" s="14" t="str">
        <f t="shared" si="343"/>
        <v>Aug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38"/>
        <v>19.762499999999999</v>
      </c>
      <c r="P3109">
        <f t="shared" si="344"/>
        <v>1379.3103448275863</v>
      </c>
      <c r="Q3109" t="str">
        <f t="shared" si="339"/>
        <v>theater</v>
      </c>
      <c r="R3109" t="str">
        <f t="shared" si="340"/>
        <v>spaces</v>
      </c>
      <c r="S3109" s="12">
        <f t="shared" si="341"/>
        <v>42128.814247685179</v>
      </c>
      <c r="T3109" s="12">
        <f t="shared" si="342"/>
        <v>42135.814247685179</v>
      </c>
      <c r="U3109" s="14" t="str">
        <f t="shared" si="343"/>
        <v>May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38"/>
        <v>5.1999999999999998E-2</v>
      </c>
      <c r="P3110">
        <f t="shared" si="344"/>
        <v>25000</v>
      </c>
      <c r="Q3110" t="str">
        <f t="shared" si="339"/>
        <v>theater</v>
      </c>
      <c r="R3110" t="str">
        <f t="shared" si="340"/>
        <v>spaces</v>
      </c>
      <c r="S3110" s="12">
        <f t="shared" si="341"/>
        <v>42062.680486111116</v>
      </c>
      <c r="T3110" s="12">
        <f t="shared" si="342"/>
        <v>42122.638819444444</v>
      </c>
      <c r="U3110" s="14" t="str">
        <f t="shared" si="343"/>
        <v>Feb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38"/>
        <v>25.030188679245285</v>
      </c>
      <c r="P3111">
        <f t="shared" si="344"/>
        <v>232.45614035087721</v>
      </c>
      <c r="Q3111" t="str">
        <f t="shared" si="339"/>
        <v>theater</v>
      </c>
      <c r="R3111" t="str">
        <f t="shared" si="340"/>
        <v>spaces</v>
      </c>
      <c r="S3111" s="12">
        <f t="shared" si="341"/>
        <v>41844.125115740739</v>
      </c>
      <c r="T3111" s="12">
        <f t="shared" si="342"/>
        <v>41879.125115740739</v>
      </c>
      <c r="U3111" s="14" t="str">
        <f t="shared" si="343"/>
        <v>Jul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38"/>
        <v>0.04</v>
      </c>
      <c r="P3112">
        <f t="shared" si="344"/>
        <v>25000</v>
      </c>
      <c r="Q3112" t="str">
        <f t="shared" si="339"/>
        <v>theater</v>
      </c>
      <c r="R3112" t="str">
        <f t="shared" si="340"/>
        <v>spaces</v>
      </c>
      <c r="S3112" s="12">
        <f t="shared" si="341"/>
        <v>42745.031469907408</v>
      </c>
      <c r="T3112" s="12">
        <f t="shared" si="342"/>
        <v>42785.031469907408</v>
      </c>
      <c r="U3112" s="14" t="str">
        <f t="shared" si="343"/>
        <v>Jan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38"/>
        <v>26.640000000000004</v>
      </c>
      <c r="P3113">
        <f t="shared" si="344"/>
        <v>263.15789473684208</v>
      </c>
      <c r="Q3113" t="str">
        <f t="shared" si="339"/>
        <v>theater</v>
      </c>
      <c r="R3113" t="str">
        <f t="shared" si="340"/>
        <v>spaces</v>
      </c>
      <c r="S3113" s="12">
        <f t="shared" si="341"/>
        <v>41885.595138888886</v>
      </c>
      <c r="T3113" s="12">
        <f t="shared" si="342"/>
        <v>41916.595138888886</v>
      </c>
      <c r="U3113" s="14" t="str">
        <f t="shared" si="343"/>
        <v>Sep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38"/>
        <v>4.7363636363636363</v>
      </c>
      <c r="P3114">
        <f t="shared" si="344"/>
        <v>1222.2222222222222</v>
      </c>
      <c r="Q3114" t="str">
        <f t="shared" si="339"/>
        <v>theater</v>
      </c>
      <c r="R3114" t="str">
        <f t="shared" si="340"/>
        <v>spaces</v>
      </c>
      <c r="S3114" s="12">
        <f t="shared" si="341"/>
        <v>42615.121921296297</v>
      </c>
      <c r="T3114" s="12">
        <f t="shared" si="342"/>
        <v>42675.121921296297</v>
      </c>
      <c r="U3114" s="14" t="str">
        <f t="shared" si="343"/>
        <v>Sep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38"/>
        <v>4.2435339894712749</v>
      </c>
      <c r="P3115">
        <f t="shared" si="344"/>
        <v>2952.0270270270271</v>
      </c>
      <c r="Q3115" t="str">
        <f t="shared" si="339"/>
        <v>theater</v>
      </c>
      <c r="R3115" t="str">
        <f t="shared" si="340"/>
        <v>spaces</v>
      </c>
      <c r="S3115" s="12">
        <f t="shared" si="341"/>
        <v>42081.731273148151</v>
      </c>
      <c r="T3115" s="12">
        <f t="shared" si="342"/>
        <v>42111.731273148151</v>
      </c>
      <c r="U3115" s="14" t="str">
        <f t="shared" si="343"/>
        <v>Mar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38"/>
        <v>0</v>
      </c>
      <c r="P3116" t="e">
        <f t="shared" si="344"/>
        <v>#DIV/0!</v>
      </c>
      <c r="Q3116" t="str">
        <f t="shared" si="339"/>
        <v>theater</v>
      </c>
      <c r="R3116" t="str">
        <f t="shared" si="340"/>
        <v>spaces</v>
      </c>
      <c r="S3116" s="12">
        <f t="shared" si="341"/>
        <v>41843.632523148146</v>
      </c>
      <c r="T3116" s="12">
        <f t="shared" si="342"/>
        <v>41903.632523148146</v>
      </c>
      <c r="U3116" s="14" t="str">
        <f t="shared" si="343"/>
        <v>Jul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38"/>
        <v>3</v>
      </c>
      <c r="P3117">
        <f t="shared" si="344"/>
        <v>10000</v>
      </c>
      <c r="Q3117" t="str">
        <f t="shared" si="339"/>
        <v>theater</v>
      </c>
      <c r="R3117" t="str">
        <f t="shared" si="340"/>
        <v>spaces</v>
      </c>
      <c r="S3117" s="12">
        <f t="shared" si="341"/>
        <v>42496.447071759263</v>
      </c>
      <c r="T3117" s="12">
        <f t="shared" si="342"/>
        <v>42526.447071759263</v>
      </c>
      <c r="U3117" s="14" t="str">
        <f t="shared" si="343"/>
        <v>May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38"/>
        <v>57.333333333333336</v>
      </c>
      <c r="P3118">
        <f t="shared" si="344"/>
        <v>75</v>
      </c>
      <c r="Q3118" t="str">
        <f t="shared" si="339"/>
        <v>theater</v>
      </c>
      <c r="R3118" t="str">
        <f t="shared" si="340"/>
        <v>spaces</v>
      </c>
      <c r="S3118" s="12">
        <f t="shared" si="341"/>
        <v>42081.515335648146</v>
      </c>
      <c r="T3118" s="12">
        <f t="shared" si="342"/>
        <v>42095.515335648146</v>
      </c>
      <c r="U3118" s="14" t="str">
        <f t="shared" si="343"/>
        <v>Mar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38"/>
        <v>0.1</v>
      </c>
      <c r="P3119">
        <f t="shared" si="344"/>
        <v>1000</v>
      </c>
      <c r="Q3119" t="str">
        <f t="shared" si="339"/>
        <v>theater</v>
      </c>
      <c r="R3119" t="str">
        <f t="shared" si="340"/>
        <v>spaces</v>
      </c>
      <c r="S3119" s="12">
        <f t="shared" si="341"/>
        <v>42509.374537037031</v>
      </c>
      <c r="T3119" s="12">
        <f t="shared" si="342"/>
        <v>42517.55</v>
      </c>
      <c r="U3119" s="14" t="str">
        <f t="shared" si="343"/>
        <v>May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38"/>
        <v>0.31</v>
      </c>
      <c r="P3120">
        <f t="shared" si="344"/>
        <v>250000</v>
      </c>
      <c r="Q3120" t="str">
        <f t="shared" si="339"/>
        <v>theater</v>
      </c>
      <c r="R3120" t="str">
        <f t="shared" si="340"/>
        <v>spaces</v>
      </c>
      <c r="S3120" s="12">
        <f t="shared" si="341"/>
        <v>42534.649571759262</v>
      </c>
      <c r="T3120" s="12">
        <f t="shared" si="342"/>
        <v>42553.649571759262</v>
      </c>
      <c r="U3120" s="14" t="str">
        <f t="shared" si="343"/>
        <v>Jun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38"/>
        <v>0.05</v>
      </c>
      <c r="P3121">
        <f t="shared" si="344"/>
        <v>10000</v>
      </c>
      <c r="Q3121" t="str">
        <f t="shared" si="339"/>
        <v>theater</v>
      </c>
      <c r="R3121" t="str">
        <f t="shared" si="340"/>
        <v>spaces</v>
      </c>
      <c r="S3121" s="12">
        <f t="shared" si="341"/>
        <v>42060.04550925926</v>
      </c>
      <c r="T3121" s="12">
        <f t="shared" si="342"/>
        <v>42090.003842592589</v>
      </c>
      <c r="U3121" s="14" t="str">
        <f t="shared" si="343"/>
        <v>Feb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38"/>
        <v>9.8461538461538465E-3</v>
      </c>
      <c r="P3122">
        <f t="shared" si="344"/>
        <v>130000</v>
      </c>
      <c r="Q3122" t="str">
        <f t="shared" si="339"/>
        <v>theater</v>
      </c>
      <c r="R3122" t="str">
        <f t="shared" si="340"/>
        <v>spaces</v>
      </c>
      <c r="S3122" s="12">
        <f t="shared" si="341"/>
        <v>42435.942083333335</v>
      </c>
      <c r="T3122" s="12">
        <f t="shared" si="342"/>
        <v>42495.900416666671</v>
      </c>
      <c r="U3122" s="14" t="str">
        <f t="shared" si="343"/>
        <v>Mar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38"/>
        <v>0.66666666666666674</v>
      </c>
      <c r="P3123">
        <f t="shared" si="344"/>
        <v>1500</v>
      </c>
      <c r="Q3123" t="str">
        <f t="shared" si="339"/>
        <v>theater</v>
      </c>
      <c r="R3123" t="str">
        <f t="shared" si="340"/>
        <v>spaces</v>
      </c>
      <c r="S3123" s="12">
        <f t="shared" si="341"/>
        <v>41848.679803240739</v>
      </c>
      <c r="T3123" s="12">
        <f t="shared" si="342"/>
        <v>41908.679803240739</v>
      </c>
      <c r="U3123" s="14" t="str">
        <f t="shared" si="343"/>
        <v>Jul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38"/>
        <v>58.291457286432156</v>
      </c>
      <c r="P3124">
        <f t="shared" si="344"/>
        <v>99.5</v>
      </c>
      <c r="Q3124" t="str">
        <f t="shared" si="339"/>
        <v>theater</v>
      </c>
      <c r="R3124" t="str">
        <f t="shared" si="340"/>
        <v>spaces</v>
      </c>
      <c r="S3124" s="12">
        <f t="shared" si="341"/>
        <v>42678.932083333333</v>
      </c>
      <c r="T3124" s="12">
        <f t="shared" si="342"/>
        <v>42683.973750000005</v>
      </c>
      <c r="U3124" s="14" t="str">
        <f t="shared" si="343"/>
        <v>Nov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38"/>
        <v>68.153599999999997</v>
      </c>
      <c r="P3125">
        <f t="shared" si="344"/>
        <v>359.19540229885058</v>
      </c>
      <c r="Q3125" t="str">
        <f t="shared" si="339"/>
        <v>theater</v>
      </c>
      <c r="R3125" t="str">
        <f t="shared" si="340"/>
        <v>spaces</v>
      </c>
      <c r="S3125" s="12">
        <f t="shared" si="341"/>
        <v>42530.993032407408</v>
      </c>
      <c r="T3125" s="12">
        <f t="shared" si="342"/>
        <v>42560.993032407408</v>
      </c>
      <c r="U3125" s="14" t="str">
        <f t="shared" si="343"/>
        <v>Jun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38"/>
        <v>3.2499999999999999E-3</v>
      </c>
      <c r="P3126">
        <f t="shared" si="344"/>
        <v>200000</v>
      </c>
      <c r="Q3126" t="str">
        <f t="shared" si="339"/>
        <v>theater</v>
      </c>
      <c r="R3126" t="str">
        <f t="shared" si="340"/>
        <v>spaces</v>
      </c>
      <c r="S3126" s="12">
        <f t="shared" si="341"/>
        <v>41977.780104166668</v>
      </c>
      <c r="T3126" s="12">
        <f t="shared" si="342"/>
        <v>42037.780104166668</v>
      </c>
      <c r="U3126" s="14" t="str">
        <f t="shared" si="343"/>
        <v>Dec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38"/>
        <v>0</v>
      </c>
      <c r="P3127" t="e">
        <f t="shared" si="344"/>
        <v>#DIV/0!</v>
      </c>
      <c r="Q3127" t="str">
        <f t="shared" si="339"/>
        <v>theater</v>
      </c>
      <c r="R3127" t="str">
        <f t="shared" si="340"/>
        <v>spaces</v>
      </c>
      <c r="S3127" s="12">
        <f t="shared" si="341"/>
        <v>42346.20685185185</v>
      </c>
      <c r="T3127" s="12">
        <f t="shared" si="342"/>
        <v>42376.20685185185</v>
      </c>
      <c r="U3127" s="14" t="str">
        <f t="shared" si="343"/>
        <v>Dec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38"/>
        <v>4.16</v>
      </c>
      <c r="P3128">
        <f t="shared" si="344"/>
        <v>1470.5882352941176</v>
      </c>
      <c r="Q3128" t="str">
        <f t="shared" si="339"/>
        <v>theater</v>
      </c>
      <c r="R3128" t="str">
        <f t="shared" si="340"/>
        <v>spaces</v>
      </c>
      <c r="S3128" s="12">
        <f t="shared" si="341"/>
        <v>42427.01807870371</v>
      </c>
      <c r="T3128" s="12">
        <f t="shared" si="342"/>
        <v>42456.976412037038</v>
      </c>
      <c r="U3128" s="14" t="str">
        <f t="shared" si="343"/>
        <v>Feb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38"/>
        <v>0</v>
      </c>
      <c r="P3129" t="e">
        <f t="shared" si="344"/>
        <v>#DIV/0!</v>
      </c>
      <c r="Q3129" t="str">
        <f t="shared" si="339"/>
        <v>theater</v>
      </c>
      <c r="R3129" t="str">
        <f t="shared" si="340"/>
        <v>spaces</v>
      </c>
      <c r="S3129" s="12">
        <f t="shared" si="341"/>
        <v>42034.856817129628</v>
      </c>
      <c r="T3129" s="12">
        <f t="shared" si="342"/>
        <v>42064.856817129628</v>
      </c>
      <c r="U3129" s="14" t="str">
        <f t="shared" si="343"/>
        <v>Jan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38"/>
        <v>108.60666666666667</v>
      </c>
      <c r="P3130">
        <f t="shared" si="344"/>
        <v>128.2051282051282</v>
      </c>
      <c r="Q3130" t="str">
        <f t="shared" si="339"/>
        <v>theater</v>
      </c>
      <c r="R3130" t="str">
        <f t="shared" si="340"/>
        <v>plays</v>
      </c>
      <c r="S3130" s="12">
        <f t="shared" si="341"/>
        <v>42780.825706018513</v>
      </c>
      <c r="T3130" s="12">
        <f t="shared" si="342"/>
        <v>42810.784039351856</v>
      </c>
      <c r="U3130" s="14" t="str">
        <f t="shared" si="343"/>
        <v>Feb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38"/>
        <v>0.8</v>
      </c>
      <c r="P3131">
        <f t="shared" si="344"/>
        <v>1250</v>
      </c>
      <c r="Q3131" t="str">
        <f t="shared" si="339"/>
        <v>theater</v>
      </c>
      <c r="R3131" t="str">
        <f t="shared" si="340"/>
        <v>plays</v>
      </c>
      <c r="S3131" s="12">
        <f t="shared" si="341"/>
        <v>42803.842812499999</v>
      </c>
      <c r="T3131" s="12">
        <f t="shared" si="342"/>
        <v>42843.801145833335</v>
      </c>
      <c r="U3131" s="14" t="str">
        <f t="shared" si="343"/>
        <v>Mar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38"/>
        <v>3.75</v>
      </c>
      <c r="P3132">
        <f t="shared" si="344"/>
        <v>2500</v>
      </c>
      <c r="Q3132" t="str">
        <f t="shared" si="339"/>
        <v>theater</v>
      </c>
      <c r="R3132" t="str">
        <f t="shared" si="340"/>
        <v>plays</v>
      </c>
      <c r="S3132" s="12">
        <f t="shared" si="341"/>
        <v>42808.640231481477</v>
      </c>
      <c r="T3132" s="12">
        <f t="shared" si="342"/>
        <v>42839.207638888889</v>
      </c>
      <c r="U3132" s="14" t="str">
        <f t="shared" si="343"/>
        <v>Mar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38"/>
        <v>15.731707317073171</v>
      </c>
      <c r="P3133">
        <f t="shared" si="344"/>
        <v>341.66666666666669</v>
      </c>
      <c r="Q3133" t="str">
        <f t="shared" si="339"/>
        <v>theater</v>
      </c>
      <c r="R3133" t="str">
        <f t="shared" si="340"/>
        <v>plays</v>
      </c>
      <c r="S3133" s="12">
        <f t="shared" si="341"/>
        <v>42803.579224537039</v>
      </c>
      <c r="T3133" s="12">
        <f t="shared" si="342"/>
        <v>42833.537557870368</v>
      </c>
      <c r="U3133" s="14" t="str">
        <f t="shared" si="343"/>
        <v>Mar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38"/>
        <v>3.3333333333333333E-2</v>
      </c>
      <c r="P3134">
        <f t="shared" si="344"/>
        <v>30000</v>
      </c>
      <c r="Q3134" t="str">
        <f t="shared" si="339"/>
        <v>theater</v>
      </c>
      <c r="R3134" t="str">
        <f t="shared" si="340"/>
        <v>plays</v>
      </c>
      <c r="S3134" s="12">
        <f t="shared" si="341"/>
        <v>42786.350231481483</v>
      </c>
      <c r="T3134" s="12">
        <f t="shared" si="342"/>
        <v>42846.308564814812</v>
      </c>
      <c r="U3134" s="14" t="str">
        <f t="shared" si="343"/>
        <v>Feb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38"/>
        <v>108</v>
      </c>
      <c r="P3135">
        <f t="shared" si="344"/>
        <v>31.25</v>
      </c>
      <c r="Q3135" t="str">
        <f t="shared" si="339"/>
        <v>theater</v>
      </c>
      <c r="R3135" t="str">
        <f t="shared" si="340"/>
        <v>plays</v>
      </c>
      <c r="S3135" s="12">
        <f t="shared" si="341"/>
        <v>42788.565208333333</v>
      </c>
      <c r="T3135" s="12">
        <f t="shared" si="342"/>
        <v>42818.523541666669</v>
      </c>
      <c r="U3135" s="14" t="str">
        <f t="shared" si="343"/>
        <v>Feb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38"/>
        <v>22.5</v>
      </c>
      <c r="P3136">
        <f t="shared" si="344"/>
        <v>83.333333333333329</v>
      </c>
      <c r="Q3136" t="str">
        <f t="shared" si="339"/>
        <v>theater</v>
      </c>
      <c r="R3136" t="str">
        <f t="shared" si="340"/>
        <v>plays</v>
      </c>
      <c r="S3136" s="12">
        <f t="shared" si="341"/>
        <v>42800.720127314817</v>
      </c>
      <c r="T3136" s="12">
        <f t="shared" si="342"/>
        <v>42821.678460648152</v>
      </c>
      <c r="U3136" s="14" t="str">
        <f t="shared" si="343"/>
        <v>Mar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38"/>
        <v>20.849420849420849</v>
      </c>
      <c r="P3137">
        <f t="shared" si="344"/>
        <v>111</v>
      </c>
      <c r="Q3137" t="str">
        <f t="shared" si="339"/>
        <v>theater</v>
      </c>
      <c r="R3137" t="str">
        <f t="shared" si="340"/>
        <v>plays</v>
      </c>
      <c r="S3137" s="12">
        <f t="shared" si="341"/>
        <v>42807.151863425926</v>
      </c>
      <c r="T3137" s="12">
        <f t="shared" si="342"/>
        <v>42829.151863425926</v>
      </c>
      <c r="U3137" s="14" t="str">
        <f t="shared" si="343"/>
        <v>Mar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38"/>
        <v>127.8</v>
      </c>
      <c r="P3138">
        <f t="shared" si="344"/>
        <v>22.727272727272727</v>
      </c>
      <c r="Q3138" t="str">
        <f t="shared" si="339"/>
        <v>theater</v>
      </c>
      <c r="R3138" t="str">
        <f t="shared" si="340"/>
        <v>plays</v>
      </c>
      <c r="S3138" s="12">
        <f t="shared" si="341"/>
        <v>42789.462430555555</v>
      </c>
      <c r="T3138" s="12">
        <f t="shared" si="342"/>
        <v>42825.957638888889</v>
      </c>
      <c r="U3138" s="14" t="str">
        <f t="shared" si="343"/>
        <v>Feb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45">E3139/D3139 * 100</f>
        <v>3.3333333333333335</v>
      </c>
      <c r="P3139">
        <f t="shared" si="344"/>
        <v>1500</v>
      </c>
      <c r="Q3139" t="str">
        <f t="shared" ref="Q3139:Q3202" si="346">LEFT(N3139,FIND("/",N3139) -1)</f>
        <v>theater</v>
      </c>
      <c r="R3139" t="str">
        <f t="shared" ref="R3139:R3202" si="347">RIGHT(N3139,LEN(N3139)-FIND("/",N3139))</f>
        <v>plays</v>
      </c>
      <c r="S3139" s="12">
        <f t="shared" ref="S3139:U3202" si="348">(((J3139/60)/60)/24)+DATE(1970,1,1)</f>
        <v>42807.885057870371</v>
      </c>
      <c r="T3139" s="12">
        <f t="shared" ref="T3139:V3202" si="349">(((I3139/60)/60)/24)+DATE(1970,1,1)</f>
        <v>42858.8</v>
      </c>
      <c r="U3139" s="14" t="str">
        <f t="shared" ref="U3139:U3202" si="350">TEXT(S3139, "mmm")</f>
        <v>Mar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45"/>
        <v>0</v>
      </c>
      <c r="P3140" t="e">
        <f t="shared" si="344"/>
        <v>#DIV/0!</v>
      </c>
      <c r="Q3140" t="str">
        <f t="shared" si="346"/>
        <v>theater</v>
      </c>
      <c r="R3140" t="str">
        <f t="shared" si="347"/>
        <v>plays</v>
      </c>
      <c r="S3140" s="12">
        <f t="shared" si="348"/>
        <v>42809.645914351851</v>
      </c>
      <c r="T3140" s="12">
        <f t="shared" si="349"/>
        <v>42828.645914351851</v>
      </c>
      <c r="U3140" s="14" t="str">
        <f t="shared" si="350"/>
        <v>Mar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45"/>
        <v>5.4</v>
      </c>
      <c r="P3141">
        <f t="shared" si="344"/>
        <v>8333.3333333333339</v>
      </c>
      <c r="Q3141" t="str">
        <f t="shared" si="346"/>
        <v>theater</v>
      </c>
      <c r="R3141" t="str">
        <f t="shared" si="347"/>
        <v>plays</v>
      </c>
      <c r="S3141" s="12">
        <f t="shared" si="348"/>
        <v>42785.270370370374</v>
      </c>
      <c r="T3141" s="12">
        <f t="shared" si="349"/>
        <v>42819.189583333333</v>
      </c>
      <c r="U3141" s="14" t="str">
        <f t="shared" si="350"/>
        <v>Feb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45"/>
        <v>0.96</v>
      </c>
      <c r="P3142">
        <f t="shared" si="344"/>
        <v>2500</v>
      </c>
      <c r="Q3142" t="str">
        <f t="shared" si="346"/>
        <v>theater</v>
      </c>
      <c r="R3142" t="str">
        <f t="shared" si="347"/>
        <v>plays</v>
      </c>
      <c r="S3142" s="12">
        <f t="shared" si="348"/>
        <v>42802.718784722223</v>
      </c>
      <c r="T3142" s="12">
        <f t="shared" si="349"/>
        <v>42832.677118055552</v>
      </c>
      <c r="U3142" s="14" t="str">
        <f t="shared" si="350"/>
        <v>Mar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45"/>
        <v>51.6</v>
      </c>
      <c r="P3143">
        <f t="shared" si="344"/>
        <v>62.5</v>
      </c>
      <c r="Q3143" t="str">
        <f t="shared" si="346"/>
        <v>theater</v>
      </c>
      <c r="R3143" t="str">
        <f t="shared" si="347"/>
        <v>plays</v>
      </c>
      <c r="S3143" s="12">
        <f t="shared" si="348"/>
        <v>42800.753333333334</v>
      </c>
      <c r="T3143" s="12">
        <f t="shared" si="349"/>
        <v>42841.833333333328</v>
      </c>
      <c r="U3143" s="14" t="str">
        <f t="shared" si="350"/>
        <v>Mar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45"/>
        <v>1.6363636363636365</v>
      </c>
      <c r="P3144">
        <f t="shared" si="344"/>
        <v>916.66666666666663</v>
      </c>
      <c r="Q3144" t="str">
        <f t="shared" si="346"/>
        <v>theater</v>
      </c>
      <c r="R3144" t="str">
        <f t="shared" si="347"/>
        <v>plays</v>
      </c>
      <c r="S3144" s="12">
        <f t="shared" si="348"/>
        <v>42783.513182870374</v>
      </c>
      <c r="T3144" s="12">
        <f t="shared" si="349"/>
        <v>42813.471516203703</v>
      </c>
      <c r="U3144" s="14" t="str">
        <f t="shared" si="350"/>
        <v>Feb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45"/>
        <v>0</v>
      </c>
      <c r="P3145" t="e">
        <f t="shared" si="344"/>
        <v>#DIV/0!</v>
      </c>
      <c r="Q3145" t="str">
        <f t="shared" si="346"/>
        <v>theater</v>
      </c>
      <c r="R3145" t="str">
        <f t="shared" si="347"/>
        <v>plays</v>
      </c>
      <c r="S3145" s="12">
        <f t="shared" si="348"/>
        <v>42808.358287037037</v>
      </c>
      <c r="T3145" s="12">
        <f t="shared" si="349"/>
        <v>42834.358287037037</v>
      </c>
      <c r="U3145" s="14" t="str">
        <f t="shared" si="350"/>
        <v>Mar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45"/>
        <v>75.400000000000006</v>
      </c>
      <c r="P3146">
        <f t="shared" si="344"/>
        <v>333.33333333333331</v>
      </c>
      <c r="Q3146" t="str">
        <f t="shared" si="346"/>
        <v>theater</v>
      </c>
      <c r="R3146" t="str">
        <f t="shared" si="347"/>
        <v>plays</v>
      </c>
      <c r="S3146" s="12">
        <f t="shared" si="348"/>
        <v>42796.538275462968</v>
      </c>
      <c r="T3146" s="12">
        <f t="shared" si="349"/>
        <v>42813.25</v>
      </c>
      <c r="U3146" s="14" t="str">
        <f t="shared" si="350"/>
        <v>Mar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45"/>
        <v>0</v>
      </c>
      <c r="P3147" t="e">
        <f t="shared" si="344"/>
        <v>#DIV/0!</v>
      </c>
      <c r="Q3147" t="str">
        <f t="shared" si="346"/>
        <v>theater</v>
      </c>
      <c r="R3147" t="str">
        <f t="shared" si="347"/>
        <v>plays</v>
      </c>
      <c r="S3147" s="12">
        <f t="shared" si="348"/>
        <v>42762.040902777779</v>
      </c>
      <c r="T3147" s="12">
        <f t="shared" si="349"/>
        <v>42821.999236111107</v>
      </c>
      <c r="U3147" s="14" t="str">
        <f t="shared" si="350"/>
        <v>Jan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45"/>
        <v>10.5</v>
      </c>
      <c r="P3148">
        <f t="shared" si="344"/>
        <v>4166.666666666667</v>
      </c>
      <c r="Q3148" t="str">
        <f t="shared" si="346"/>
        <v>theater</v>
      </c>
      <c r="R3148" t="str">
        <f t="shared" si="347"/>
        <v>plays</v>
      </c>
      <c r="S3148" s="12">
        <f t="shared" si="348"/>
        <v>42796.682476851856</v>
      </c>
      <c r="T3148" s="12">
        <f t="shared" si="349"/>
        <v>42841.640810185185</v>
      </c>
      <c r="U3148" s="14" t="str">
        <f t="shared" si="350"/>
        <v>Mar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45"/>
        <v>117.52499999999999</v>
      </c>
      <c r="P3149">
        <f t="shared" si="344"/>
        <v>93.896713615023472</v>
      </c>
      <c r="Q3149" t="str">
        <f t="shared" si="346"/>
        <v>theater</v>
      </c>
      <c r="R3149" t="str">
        <f t="shared" si="347"/>
        <v>plays</v>
      </c>
      <c r="S3149" s="12">
        <f t="shared" si="348"/>
        <v>41909.969386574077</v>
      </c>
      <c r="T3149" s="12">
        <f t="shared" si="349"/>
        <v>41950.011053240742</v>
      </c>
      <c r="U3149" s="14" t="str">
        <f t="shared" si="350"/>
        <v>Sep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45"/>
        <v>131.16666666666669</v>
      </c>
      <c r="P3150">
        <f t="shared" ref="P3150:P3213" si="351">D3150 / L3150</f>
        <v>31.578947368421051</v>
      </c>
      <c r="Q3150" t="str">
        <f t="shared" si="346"/>
        <v>theater</v>
      </c>
      <c r="R3150" t="str">
        <f t="shared" si="347"/>
        <v>plays</v>
      </c>
      <c r="S3150" s="12">
        <f t="shared" si="348"/>
        <v>41891.665324074071</v>
      </c>
      <c r="T3150" s="12">
        <f t="shared" si="349"/>
        <v>41913.166666666664</v>
      </c>
      <c r="U3150" s="14" t="str">
        <f t="shared" si="350"/>
        <v>Sep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45"/>
        <v>104</v>
      </c>
      <c r="P3151">
        <f t="shared" si="351"/>
        <v>50</v>
      </c>
      <c r="Q3151" t="str">
        <f t="shared" si="346"/>
        <v>theater</v>
      </c>
      <c r="R3151" t="str">
        <f t="shared" si="347"/>
        <v>plays</v>
      </c>
      <c r="S3151" s="12">
        <f t="shared" si="348"/>
        <v>41226.017361111109</v>
      </c>
      <c r="T3151" s="12">
        <f t="shared" si="349"/>
        <v>41250.083333333336</v>
      </c>
      <c r="U3151" s="14" t="str">
        <f t="shared" si="350"/>
        <v>Nov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45"/>
        <v>101</v>
      </c>
      <c r="P3152">
        <f t="shared" si="351"/>
        <v>33.653846153846153</v>
      </c>
      <c r="Q3152" t="str">
        <f t="shared" si="346"/>
        <v>theater</v>
      </c>
      <c r="R3152" t="str">
        <f t="shared" si="347"/>
        <v>plays</v>
      </c>
      <c r="S3152" s="12">
        <f t="shared" si="348"/>
        <v>40478.263923611114</v>
      </c>
      <c r="T3152" s="12">
        <f t="shared" si="349"/>
        <v>40568.166666666664</v>
      </c>
      <c r="U3152" s="14" t="str">
        <f t="shared" si="350"/>
        <v>Oct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45"/>
        <v>100.4</v>
      </c>
      <c r="P3153">
        <f t="shared" si="351"/>
        <v>102.94117647058823</v>
      </c>
      <c r="Q3153" t="str">
        <f t="shared" si="346"/>
        <v>theater</v>
      </c>
      <c r="R3153" t="str">
        <f t="shared" si="347"/>
        <v>plays</v>
      </c>
      <c r="S3153" s="12">
        <f t="shared" si="348"/>
        <v>41862.83997685185</v>
      </c>
      <c r="T3153" s="12">
        <f t="shared" si="349"/>
        <v>41892.83997685185</v>
      </c>
      <c r="U3153" s="14" t="str">
        <f t="shared" si="350"/>
        <v>Aug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45"/>
        <v>105.95454545454545</v>
      </c>
      <c r="P3154">
        <f t="shared" si="351"/>
        <v>32.835820895522389</v>
      </c>
      <c r="Q3154" t="str">
        <f t="shared" si="346"/>
        <v>theater</v>
      </c>
      <c r="R3154" t="str">
        <f t="shared" si="347"/>
        <v>plays</v>
      </c>
      <c r="S3154" s="12">
        <f t="shared" si="348"/>
        <v>41550.867673611108</v>
      </c>
      <c r="T3154" s="12">
        <f t="shared" si="349"/>
        <v>41580.867673611108</v>
      </c>
      <c r="U3154" s="14" t="str">
        <f t="shared" si="350"/>
        <v>Oct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45"/>
        <v>335.58333333333337</v>
      </c>
      <c r="P3155">
        <f t="shared" si="351"/>
        <v>12.448132780082988</v>
      </c>
      <c r="Q3155" t="str">
        <f t="shared" si="346"/>
        <v>theater</v>
      </c>
      <c r="R3155" t="str">
        <f t="shared" si="347"/>
        <v>plays</v>
      </c>
      <c r="S3155" s="12">
        <f t="shared" si="348"/>
        <v>40633.154363425929</v>
      </c>
      <c r="T3155" s="12">
        <f t="shared" si="349"/>
        <v>40664.207638888889</v>
      </c>
      <c r="U3155" s="14" t="str">
        <f t="shared" si="350"/>
        <v>Mar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45"/>
        <v>112.92857142857142</v>
      </c>
      <c r="P3156">
        <f t="shared" si="351"/>
        <v>56.91056910569106</v>
      </c>
      <c r="Q3156" t="str">
        <f t="shared" si="346"/>
        <v>theater</v>
      </c>
      <c r="R3156" t="str">
        <f t="shared" si="347"/>
        <v>plays</v>
      </c>
      <c r="S3156" s="12">
        <f t="shared" si="348"/>
        <v>40970.875671296293</v>
      </c>
      <c r="T3156" s="12">
        <f t="shared" si="349"/>
        <v>41000.834004629629</v>
      </c>
      <c r="U3156" s="14" t="str">
        <f t="shared" si="350"/>
        <v>Mar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45"/>
        <v>188.50460000000001</v>
      </c>
      <c r="P3157">
        <f t="shared" si="351"/>
        <v>16.556291390728475</v>
      </c>
      <c r="Q3157" t="str">
        <f t="shared" si="346"/>
        <v>theater</v>
      </c>
      <c r="R3157" t="str">
        <f t="shared" si="347"/>
        <v>plays</v>
      </c>
      <c r="S3157" s="12">
        <f t="shared" si="348"/>
        <v>41233.499131944445</v>
      </c>
      <c r="T3157" s="12">
        <f t="shared" si="349"/>
        <v>41263.499131944445</v>
      </c>
      <c r="U3157" s="14" t="str">
        <f t="shared" si="350"/>
        <v>Nov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45"/>
        <v>101.81818181818181</v>
      </c>
      <c r="P3158">
        <f t="shared" si="351"/>
        <v>61.797752808988761</v>
      </c>
      <c r="Q3158" t="str">
        <f t="shared" si="346"/>
        <v>theater</v>
      </c>
      <c r="R3158" t="str">
        <f t="shared" si="347"/>
        <v>plays</v>
      </c>
      <c r="S3158" s="12">
        <f t="shared" si="348"/>
        <v>41026.953055555554</v>
      </c>
      <c r="T3158" s="12">
        <f t="shared" si="349"/>
        <v>41061.953055555554</v>
      </c>
      <c r="U3158" s="14" t="str">
        <f t="shared" si="350"/>
        <v>Apr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45"/>
        <v>101</v>
      </c>
      <c r="P3159">
        <f t="shared" si="351"/>
        <v>97.560975609756099</v>
      </c>
      <c r="Q3159" t="str">
        <f t="shared" si="346"/>
        <v>theater</v>
      </c>
      <c r="R3159" t="str">
        <f t="shared" si="347"/>
        <v>plays</v>
      </c>
      <c r="S3159" s="12">
        <f t="shared" si="348"/>
        <v>41829.788252314815</v>
      </c>
      <c r="T3159" s="12">
        <f t="shared" si="349"/>
        <v>41839.208333333336</v>
      </c>
      <c r="U3159" s="14" t="str">
        <f t="shared" si="350"/>
        <v>Jul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45"/>
        <v>113.99999999999999</v>
      </c>
      <c r="P3160">
        <f t="shared" si="351"/>
        <v>72.463768115942031</v>
      </c>
      <c r="Q3160" t="str">
        <f t="shared" si="346"/>
        <v>theater</v>
      </c>
      <c r="R3160" t="str">
        <f t="shared" si="347"/>
        <v>plays</v>
      </c>
      <c r="S3160" s="12">
        <f t="shared" si="348"/>
        <v>41447.839722222219</v>
      </c>
      <c r="T3160" s="12">
        <f t="shared" si="349"/>
        <v>41477.839722222219</v>
      </c>
      <c r="U3160" s="14" t="str">
        <f t="shared" si="350"/>
        <v>Jun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45"/>
        <v>133.48133333333334</v>
      </c>
      <c r="P3161">
        <f t="shared" si="351"/>
        <v>28.846153846153847</v>
      </c>
      <c r="Q3161" t="str">
        <f t="shared" si="346"/>
        <v>theater</v>
      </c>
      <c r="R3161" t="str">
        <f t="shared" si="347"/>
        <v>plays</v>
      </c>
      <c r="S3161" s="12">
        <f t="shared" si="348"/>
        <v>40884.066678240742</v>
      </c>
      <c r="T3161" s="12">
        <f t="shared" si="349"/>
        <v>40926.958333333336</v>
      </c>
      <c r="U3161" s="14" t="str">
        <f t="shared" si="350"/>
        <v>Dec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45"/>
        <v>101.53333333333335</v>
      </c>
      <c r="P3162">
        <f t="shared" si="351"/>
        <v>78.94736842105263</v>
      </c>
      <c r="Q3162" t="str">
        <f t="shared" si="346"/>
        <v>theater</v>
      </c>
      <c r="R3162" t="str">
        <f t="shared" si="347"/>
        <v>plays</v>
      </c>
      <c r="S3162" s="12">
        <f t="shared" si="348"/>
        <v>41841.26489583333</v>
      </c>
      <c r="T3162" s="12">
        <f t="shared" si="349"/>
        <v>41864.207638888889</v>
      </c>
      <c r="U3162" s="14" t="str">
        <f t="shared" si="350"/>
        <v>Jul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45"/>
        <v>105.1</v>
      </c>
      <c r="P3163">
        <f t="shared" si="351"/>
        <v>27.027027027027028</v>
      </c>
      <c r="Q3163" t="str">
        <f t="shared" si="346"/>
        <v>theater</v>
      </c>
      <c r="R3163" t="str">
        <f t="shared" si="347"/>
        <v>plays</v>
      </c>
      <c r="S3163" s="12">
        <f t="shared" si="348"/>
        <v>41897.536134259259</v>
      </c>
      <c r="T3163" s="12">
        <f t="shared" si="349"/>
        <v>41927.536134259259</v>
      </c>
      <c r="U3163" s="14" t="str">
        <f t="shared" si="350"/>
        <v>Sep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45"/>
        <v>127.15</v>
      </c>
      <c r="P3164">
        <f t="shared" si="351"/>
        <v>63.492063492063494</v>
      </c>
      <c r="Q3164" t="str">
        <f t="shared" si="346"/>
        <v>theater</v>
      </c>
      <c r="R3164" t="str">
        <f t="shared" si="347"/>
        <v>plays</v>
      </c>
      <c r="S3164" s="12">
        <f t="shared" si="348"/>
        <v>41799.685902777775</v>
      </c>
      <c r="T3164" s="12">
        <f t="shared" si="349"/>
        <v>41827.083333333336</v>
      </c>
      <c r="U3164" s="14" t="str">
        <f t="shared" si="350"/>
        <v>Jun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45"/>
        <v>111.15384615384616</v>
      </c>
      <c r="P3165">
        <f t="shared" si="351"/>
        <v>180.55555555555554</v>
      </c>
      <c r="Q3165" t="str">
        <f t="shared" si="346"/>
        <v>theater</v>
      </c>
      <c r="R3165" t="str">
        <f t="shared" si="347"/>
        <v>plays</v>
      </c>
      <c r="S3165" s="12">
        <f t="shared" si="348"/>
        <v>41775.753761574073</v>
      </c>
      <c r="T3165" s="12">
        <f t="shared" si="349"/>
        <v>41805.753761574073</v>
      </c>
      <c r="U3165" s="14" t="str">
        <f t="shared" si="350"/>
        <v>May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45"/>
        <v>106.76</v>
      </c>
      <c r="P3166">
        <f t="shared" si="351"/>
        <v>35.2112676056338</v>
      </c>
      <c r="Q3166" t="str">
        <f t="shared" si="346"/>
        <v>theater</v>
      </c>
      <c r="R3166" t="str">
        <f t="shared" si="347"/>
        <v>plays</v>
      </c>
      <c r="S3166" s="12">
        <f t="shared" si="348"/>
        <v>41766.80572916667</v>
      </c>
      <c r="T3166" s="12">
        <f t="shared" si="349"/>
        <v>41799.80572916667</v>
      </c>
      <c r="U3166" s="14" t="str">
        <f t="shared" si="350"/>
        <v>May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45"/>
        <v>162.66666666666666</v>
      </c>
      <c r="P3167">
        <f t="shared" si="351"/>
        <v>35.714285714285715</v>
      </c>
      <c r="Q3167" t="str">
        <f t="shared" si="346"/>
        <v>theater</v>
      </c>
      <c r="R3167" t="str">
        <f t="shared" si="347"/>
        <v>plays</v>
      </c>
      <c r="S3167" s="12">
        <f t="shared" si="348"/>
        <v>40644.159259259257</v>
      </c>
      <c r="T3167" s="12">
        <f t="shared" si="349"/>
        <v>40666.165972222225</v>
      </c>
      <c r="U3167" s="14" t="str">
        <f t="shared" si="350"/>
        <v>Apr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45"/>
        <v>160.22808571428573</v>
      </c>
      <c r="P3168">
        <f t="shared" si="351"/>
        <v>37.634408602150536</v>
      </c>
      <c r="Q3168" t="str">
        <f t="shared" si="346"/>
        <v>theater</v>
      </c>
      <c r="R3168" t="str">
        <f t="shared" si="347"/>
        <v>plays</v>
      </c>
      <c r="S3168" s="12">
        <f t="shared" si="348"/>
        <v>41940.69158564815</v>
      </c>
      <c r="T3168" s="12">
        <f t="shared" si="349"/>
        <v>41969.332638888889</v>
      </c>
      <c r="U3168" s="14" t="str">
        <f t="shared" si="350"/>
        <v>Oct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45"/>
        <v>116.16666666666666</v>
      </c>
      <c r="P3169">
        <f t="shared" si="351"/>
        <v>54.545454545454547</v>
      </c>
      <c r="Q3169" t="str">
        <f t="shared" si="346"/>
        <v>theater</v>
      </c>
      <c r="R3169" t="str">
        <f t="shared" si="347"/>
        <v>plays</v>
      </c>
      <c r="S3169" s="12">
        <f t="shared" si="348"/>
        <v>41839.175706018519</v>
      </c>
      <c r="T3169" s="12">
        <f t="shared" si="349"/>
        <v>41853.175706018519</v>
      </c>
      <c r="U3169" s="14" t="str">
        <f t="shared" si="350"/>
        <v>Jul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45"/>
        <v>124.2</v>
      </c>
      <c r="P3170">
        <f t="shared" si="351"/>
        <v>40.983606557377051</v>
      </c>
      <c r="Q3170" t="str">
        <f t="shared" si="346"/>
        <v>theater</v>
      </c>
      <c r="R3170" t="str">
        <f t="shared" si="347"/>
        <v>plays</v>
      </c>
      <c r="S3170" s="12">
        <f t="shared" si="348"/>
        <v>41772.105937500004</v>
      </c>
      <c r="T3170" s="12">
        <f t="shared" si="349"/>
        <v>41803.916666666664</v>
      </c>
      <c r="U3170" s="14" t="str">
        <f t="shared" si="350"/>
        <v>May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45"/>
        <v>103.01249999999999</v>
      </c>
      <c r="P3171">
        <f t="shared" si="351"/>
        <v>97.560975609756099</v>
      </c>
      <c r="Q3171" t="str">
        <f t="shared" si="346"/>
        <v>theater</v>
      </c>
      <c r="R3171" t="str">
        <f t="shared" si="347"/>
        <v>plays</v>
      </c>
      <c r="S3171" s="12">
        <f t="shared" si="348"/>
        <v>41591.737974537034</v>
      </c>
      <c r="T3171" s="12">
        <f t="shared" si="349"/>
        <v>41621.207638888889</v>
      </c>
      <c r="U3171" s="14" t="str">
        <f t="shared" si="350"/>
        <v>Nov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45"/>
        <v>112.25</v>
      </c>
      <c r="P3172">
        <f t="shared" si="351"/>
        <v>28.169014084507044</v>
      </c>
      <c r="Q3172" t="str">
        <f t="shared" si="346"/>
        <v>theater</v>
      </c>
      <c r="R3172" t="str">
        <f t="shared" si="347"/>
        <v>plays</v>
      </c>
      <c r="S3172" s="12">
        <f t="shared" si="348"/>
        <v>41789.080370370371</v>
      </c>
      <c r="T3172" s="12">
        <f t="shared" si="349"/>
        <v>41822.166666666664</v>
      </c>
      <c r="U3172" s="14" t="str">
        <f t="shared" si="350"/>
        <v>May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45"/>
        <v>108.8142857142857</v>
      </c>
      <c r="P3173">
        <f t="shared" si="351"/>
        <v>59.82905982905983</v>
      </c>
      <c r="Q3173" t="str">
        <f t="shared" si="346"/>
        <v>theater</v>
      </c>
      <c r="R3173" t="str">
        <f t="shared" si="347"/>
        <v>plays</v>
      </c>
      <c r="S3173" s="12">
        <f t="shared" si="348"/>
        <v>42466.608310185184</v>
      </c>
      <c r="T3173" s="12">
        <f t="shared" si="349"/>
        <v>42496.608310185184</v>
      </c>
      <c r="U3173" s="14" t="str">
        <f t="shared" si="350"/>
        <v>Apr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45"/>
        <v>114.99999999999999</v>
      </c>
      <c r="P3174">
        <f t="shared" si="351"/>
        <v>68.965517241379317</v>
      </c>
      <c r="Q3174" t="str">
        <f t="shared" si="346"/>
        <v>theater</v>
      </c>
      <c r="R3174" t="str">
        <f t="shared" si="347"/>
        <v>plays</v>
      </c>
      <c r="S3174" s="12">
        <f t="shared" si="348"/>
        <v>40923.729953703703</v>
      </c>
      <c r="T3174" s="12">
        <f t="shared" si="349"/>
        <v>40953.729953703703</v>
      </c>
      <c r="U3174" s="14" t="str">
        <f t="shared" si="350"/>
        <v>Jan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45"/>
        <v>103</v>
      </c>
      <c r="P3175">
        <f t="shared" si="351"/>
        <v>135.13513513513513</v>
      </c>
      <c r="Q3175" t="str">
        <f t="shared" si="346"/>
        <v>theater</v>
      </c>
      <c r="R3175" t="str">
        <f t="shared" si="347"/>
        <v>plays</v>
      </c>
      <c r="S3175" s="12">
        <f t="shared" si="348"/>
        <v>41878.878379629627</v>
      </c>
      <c r="T3175" s="12">
        <f t="shared" si="349"/>
        <v>41908.878379629627</v>
      </c>
      <c r="U3175" s="14" t="str">
        <f t="shared" si="350"/>
        <v>Aug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45"/>
        <v>101.13333333333334</v>
      </c>
      <c r="P3176">
        <f t="shared" si="351"/>
        <v>130.43478260869566</v>
      </c>
      <c r="Q3176" t="str">
        <f t="shared" si="346"/>
        <v>theater</v>
      </c>
      <c r="R3176" t="str">
        <f t="shared" si="347"/>
        <v>plays</v>
      </c>
      <c r="S3176" s="12">
        <f t="shared" si="348"/>
        <v>41862.864675925928</v>
      </c>
      <c r="T3176" s="12">
        <f t="shared" si="349"/>
        <v>41876.864675925928</v>
      </c>
      <c r="U3176" s="14" t="str">
        <f t="shared" si="350"/>
        <v>Aug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45"/>
        <v>109.55999999999999</v>
      </c>
      <c r="P3177">
        <f t="shared" si="351"/>
        <v>83.333333333333329</v>
      </c>
      <c r="Q3177" t="str">
        <f t="shared" si="346"/>
        <v>theater</v>
      </c>
      <c r="R3177" t="str">
        <f t="shared" si="347"/>
        <v>plays</v>
      </c>
      <c r="S3177" s="12">
        <f t="shared" si="348"/>
        <v>40531.886886574073</v>
      </c>
      <c r="T3177" s="12">
        <f t="shared" si="349"/>
        <v>40591.886886574073</v>
      </c>
      <c r="U3177" s="14" t="str">
        <f t="shared" si="350"/>
        <v>Dec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45"/>
        <v>114.8421052631579</v>
      </c>
      <c r="P3178">
        <f t="shared" si="351"/>
        <v>34.545454545454547</v>
      </c>
      <c r="Q3178" t="str">
        <f t="shared" si="346"/>
        <v>theater</v>
      </c>
      <c r="R3178" t="str">
        <f t="shared" si="347"/>
        <v>plays</v>
      </c>
      <c r="S3178" s="12">
        <f t="shared" si="348"/>
        <v>41477.930914351848</v>
      </c>
      <c r="T3178" s="12">
        <f t="shared" si="349"/>
        <v>41504.625</v>
      </c>
      <c r="U3178" s="14" t="str">
        <f t="shared" si="350"/>
        <v>Jul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45"/>
        <v>117.39999999999999</v>
      </c>
      <c r="P3179">
        <f t="shared" si="351"/>
        <v>49.019607843137258</v>
      </c>
      <c r="Q3179" t="str">
        <f t="shared" si="346"/>
        <v>theater</v>
      </c>
      <c r="R3179" t="str">
        <f t="shared" si="347"/>
        <v>plays</v>
      </c>
      <c r="S3179" s="12">
        <f t="shared" si="348"/>
        <v>41781.666770833333</v>
      </c>
      <c r="T3179" s="12">
        <f t="shared" si="349"/>
        <v>41811.666770833333</v>
      </c>
      <c r="U3179" s="14" t="str">
        <f t="shared" si="350"/>
        <v>May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45"/>
        <v>171.73333333333335</v>
      </c>
      <c r="P3180">
        <f t="shared" si="351"/>
        <v>19.23076923076923</v>
      </c>
      <c r="Q3180" t="str">
        <f t="shared" si="346"/>
        <v>theater</v>
      </c>
      <c r="R3180" t="str">
        <f t="shared" si="347"/>
        <v>plays</v>
      </c>
      <c r="S3180" s="12">
        <f t="shared" si="348"/>
        <v>41806.605034722219</v>
      </c>
      <c r="T3180" s="12">
        <f t="shared" si="349"/>
        <v>41836.605034722219</v>
      </c>
      <c r="U3180" s="14" t="str">
        <f t="shared" si="350"/>
        <v>Jun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45"/>
        <v>114.16238095238094</v>
      </c>
      <c r="P3181">
        <f t="shared" si="351"/>
        <v>67.741935483870961</v>
      </c>
      <c r="Q3181" t="str">
        <f t="shared" si="346"/>
        <v>theater</v>
      </c>
      <c r="R3181" t="str">
        <f t="shared" si="347"/>
        <v>plays</v>
      </c>
      <c r="S3181" s="12">
        <f t="shared" si="348"/>
        <v>41375.702210648145</v>
      </c>
      <c r="T3181" s="12">
        <f t="shared" si="349"/>
        <v>41400.702210648145</v>
      </c>
      <c r="U3181" s="14" t="str">
        <f t="shared" si="350"/>
        <v>Apr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45"/>
        <v>119.75</v>
      </c>
      <c r="P3182">
        <f t="shared" si="351"/>
        <v>26.666666666666668</v>
      </c>
      <c r="Q3182" t="str">
        <f t="shared" si="346"/>
        <v>theater</v>
      </c>
      <c r="R3182" t="str">
        <f t="shared" si="347"/>
        <v>plays</v>
      </c>
      <c r="S3182" s="12">
        <f t="shared" si="348"/>
        <v>41780.412604166668</v>
      </c>
      <c r="T3182" s="12">
        <f t="shared" si="349"/>
        <v>41810.412604166668</v>
      </c>
      <c r="U3182" s="14" t="str">
        <f t="shared" si="350"/>
        <v>May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45"/>
        <v>109.00000000000001</v>
      </c>
      <c r="P3183">
        <f t="shared" si="351"/>
        <v>33.333333333333336</v>
      </c>
      <c r="Q3183" t="str">
        <f t="shared" si="346"/>
        <v>theater</v>
      </c>
      <c r="R3183" t="str">
        <f t="shared" si="347"/>
        <v>plays</v>
      </c>
      <c r="S3183" s="12">
        <f t="shared" si="348"/>
        <v>41779.310034722221</v>
      </c>
      <c r="T3183" s="12">
        <f t="shared" si="349"/>
        <v>41805.666666666664</v>
      </c>
      <c r="U3183" s="14" t="str">
        <f t="shared" si="350"/>
        <v>May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45"/>
        <v>100.88571428571429</v>
      </c>
      <c r="P3184">
        <f t="shared" si="351"/>
        <v>46.357615894039732</v>
      </c>
      <c r="Q3184" t="str">
        <f t="shared" si="346"/>
        <v>theater</v>
      </c>
      <c r="R3184" t="str">
        <f t="shared" si="347"/>
        <v>plays</v>
      </c>
      <c r="S3184" s="12">
        <f t="shared" si="348"/>
        <v>40883.949317129627</v>
      </c>
      <c r="T3184" s="12">
        <f t="shared" si="349"/>
        <v>40939.708333333336</v>
      </c>
      <c r="U3184" s="14" t="str">
        <f t="shared" si="350"/>
        <v>Dec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45"/>
        <v>109.00000000000001</v>
      </c>
      <c r="P3185">
        <f t="shared" si="351"/>
        <v>36.764705882352942</v>
      </c>
      <c r="Q3185" t="str">
        <f t="shared" si="346"/>
        <v>theater</v>
      </c>
      <c r="R3185" t="str">
        <f t="shared" si="347"/>
        <v>plays</v>
      </c>
      <c r="S3185" s="12">
        <f t="shared" si="348"/>
        <v>41491.79478009259</v>
      </c>
      <c r="T3185" s="12">
        <f t="shared" si="349"/>
        <v>41509.79478009259</v>
      </c>
      <c r="U3185" s="14" t="str">
        <f t="shared" si="350"/>
        <v>Aug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45"/>
        <v>107.20930232558139</v>
      </c>
      <c r="P3186">
        <f t="shared" si="351"/>
        <v>93.478260869565219</v>
      </c>
      <c r="Q3186" t="str">
        <f t="shared" si="346"/>
        <v>theater</v>
      </c>
      <c r="R3186" t="str">
        <f t="shared" si="347"/>
        <v>plays</v>
      </c>
      <c r="S3186" s="12">
        <f t="shared" si="348"/>
        <v>41791.993414351848</v>
      </c>
      <c r="T3186" s="12">
        <f t="shared" si="349"/>
        <v>41821.993414351848</v>
      </c>
      <c r="U3186" s="14" t="str">
        <f t="shared" si="350"/>
        <v>Jun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45"/>
        <v>100</v>
      </c>
      <c r="P3187">
        <f t="shared" si="351"/>
        <v>41.666666666666664</v>
      </c>
      <c r="Q3187" t="str">
        <f t="shared" si="346"/>
        <v>theater</v>
      </c>
      <c r="R3187" t="str">
        <f t="shared" si="347"/>
        <v>plays</v>
      </c>
      <c r="S3187" s="12">
        <f t="shared" si="348"/>
        <v>41829.977326388893</v>
      </c>
      <c r="T3187" s="12">
        <f t="shared" si="349"/>
        <v>41836.977326388893</v>
      </c>
      <c r="U3187" s="14" t="str">
        <f t="shared" si="350"/>
        <v>Jul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45"/>
        <v>102.18750000000001</v>
      </c>
      <c r="P3188">
        <f t="shared" si="351"/>
        <v>45.714285714285715</v>
      </c>
      <c r="Q3188" t="str">
        <f t="shared" si="346"/>
        <v>theater</v>
      </c>
      <c r="R3188" t="str">
        <f t="shared" si="347"/>
        <v>plays</v>
      </c>
      <c r="S3188" s="12">
        <f t="shared" si="348"/>
        <v>41868.924050925925</v>
      </c>
      <c r="T3188" s="12">
        <f t="shared" si="349"/>
        <v>41898.875</v>
      </c>
      <c r="U3188" s="14" t="str">
        <f t="shared" si="350"/>
        <v>Aug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45"/>
        <v>116.29333333333334</v>
      </c>
      <c r="P3189">
        <f t="shared" si="351"/>
        <v>61.475409836065573</v>
      </c>
      <c r="Q3189" t="str">
        <f t="shared" si="346"/>
        <v>theater</v>
      </c>
      <c r="R3189" t="str">
        <f t="shared" si="347"/>
        <v>plays</v>
      </c>
      <c r="S3189" s="12">
        <f t="shared" si="348"/>
        <v>41835.666354166664</v>
      </c>
      <c r="T3189" s="12">
        <f t="shared" si="349"/>
        <v>41855.666354166664</v>
      </c>
      <c r="U3189" s="14" t="str">
        <f t="shared" si="350"/>
        <v>Jul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45"/>
        <v>65</v>
      </c>
      <c r="P3190">
        <f t="shared" si="351"/>
        <v>22.222222222222221</v>
      </c>
      <c r="Q3190" t="str">
        <f t="shared" si="346"/>
        <v>theater</v>
      </c>
      <c r="R3190" t="str">
        <f t="shared" si="347"/>
        <v>musical</v>
      </c>
      <c r="S3190" s="12">
        <f t="shared" si="348"/>
        <v>42144.415532407409</v>
      </c>
      <c r="T3190" s="12">
        <f t="shared" si="349"/>
        <v>42165.415532407409</v>
      </c>
      <c r="U3190" s="14" t="str">
        <f t="shared" si="350"/>
        <v>May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45"/>
        <v>12.327272727272726</v>
      </c>
      <c r="P3191">
        <f t="shared" si="351"/>
        <v>2894.7368421052633</v>
      </c>
      <c r="Q3191" t="str">
        <f t="shared" si="346"/>
        <v>theater</v>
      </c>
      <c r="R3191" t="str">
        <f t="shared" si="347"/>
        <v>musical</v>
      </c>
      <c r="S3191" s="12">
        <f t="shared" si="348"/>
        <v>42118.346435185187</v>
      </c>
      <c r="T3191" s="12">
        <f t="shared" si="349"/>
        <v>42148.346435185187</v>
      </c>
      <c r="U3191" s="14" t="str">
        <f t="shared" si="350"/>
        <v>Apr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45"/>
        <v>0</v>
      </c>
      <c r="P3192" t="e">
        <f t="shared" si="351"/>
        <v>#DIV/0!</v>
      </c>
      <c r="Q3192" t="str">
        <f t="shared" si="346"/>
        <v>theater</v>
      </c>
      <c r="R3192" t="str">
        <f t="shared" si="347"/>
        <v>musical</v>
      </c>
      <c r="S3192" s="12">
        <f t="shared" si="348"/>
        <v>42683.151331018518</v>
      </c>
      <c r="T3192" s="12">
        <f t="shared" si="349"/>
        <v>42713.192997685182</v>
      </c>
      <c r="U3192" s="14" t="str">
        <f t="shared" si="350"/>
        <v>Nov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45"/>
        <v>4.0266666666666664</v>
      </c>
      <c r="P3193">
        <f t="shared" si="351"/>
        <v>937.5</v>
      </c>
      <c r="Q3193" t="str">
        <f t="shared" si="346"/>
        <v>theater</v>
      </c>
      <c r="R3193" t="str">
        <f t="shared" si="347"/>
        <v>musical</v>
      </c>
      <c r="S3193" s="12">
        <f t="shared" si="348"/>
        <v>42538.755428240736</v>
      </c>
      <c r="T3193" s="12">
        <f t="shared" si="349"/>
        <v>42598.755428240736</v>
      </c>
      <c r="U3193" s="14" t="str">
        <f t="shared" si="350"/>
        <v>Jun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45"/>
        <v>1.02</v>
      </c>
      <c r="P3194">
        <f t="shared" si="351"/>
        <v>1250</v>
      </c>
      <c r="Q3194" t="str">
        <f t="shared" si="346"/>
        <v>theater</v>
      </c>
      <c r="R3194" t="str">
        <f t="shared" si="347"/>
        <v>musical</v>
      </c>
      <c r="S3194" s="12">
        <f t="shared" si="348"/>
        <v>42018.94049768518</v>
      </c>
      <c r="T3194" s="12">
        <f t="shared" si="349"/>
        <v>42063.916666666672</v>
      </c>
      <c r="U3194" s="14" t="str">
        <f t="shared" si="350"/>
        <v>Jan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45"/>
        <v>11.74</v>
      </c>
      <c r="P3195">
        <f t="shared" si="351"/>
        <v>208.33333333333334</v>
      </c>
      <c r="Q3195" t="str">
        <f t="shared" si="346"/>
        <v>theater</v>
      </c>
      <c r="R3195" t="str">
        <f t="shared" si="347"/>
        <v>musical</v>
      </c>
      <c r="S3195" s="12">
        <f t="shared" si="348"/>
        <v>42010.968240740738</v>
      </c>
      <c r="T3195" s="12">
        <f t="shared" si="349"/>
        <v>42055.968240740738</v>
      </c>
      <c r="U3195" s="14" t="str">
        <f t="shared" si="350"/>
        <v>Jan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45"/>
        <v>0</v>
      </c>
      <c r="P3196" t="e">
        <f t="shared" si="351"/>
        <v>#DIV/0!</v>
      </c>
      <c r="Q3196" t="str">
        <f t="shared" si="346"/>
        <v>theater</v>
      </c>
      <c r="R3196" t="str">
        <f t="shared" si="347"/>
        <v>musical</v>
      </c>
      <c r="S3196" s="12">
        <f t="shared" si="348"/>
        <v>42182.062476851846</v>
      </c>
      <c r="T3196" s="12">
        <f t="shared" si="349"/>
        <v>42212.062476851846</v>
      </c>
      <c r="U3196" s="14" t="str">
        <f t="shared" si="350"/>
        <v>Jun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45"/>
        <v>59.142857142857139</v>
      </c>
      <c r="P3197">
        <f t="shared" si="351"/>
        <v>89.743589743589737</v>
      </c>
      <c r="Q3197" t="str">
        <f t="shared" si="346"/>
        <v>theater</v>
      </c>
      <c r="R3197" t="str">
        <f t="shared" si="347"/>
        <v>musical</v>
      </c>
      <c r="S3197" s="12">
        <f t="shared" si="348"/>
        <v>42017.594236111108</v>
      </c>
      <c r="T3197" s="12">
        <f t="shared" si="349"/>
        <v>42047.594236111108</v>
      </c>
      <c r="U3197" s="14" t="str">
        <f t="shared" si="350"/>
        <v>Jan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45"/>
        <v>0.06</v>
      </c>
      <c r="P3198">
        <f t="shared" si="351"/>
        <v>500000</v>
      </c>
      <c r="Q3198" t="str">
        <f t="shared" si="346"/>
        <v>theater</v>
      </c>
      <c r="R3198" t="str">
        <f t="shared" si="347"/>
        <v>musical</v>
      </c>
      <c r="S3198" s="12">
        <f t="shared" si="348"/>
        <v>42157.598090277781</v>
      </c>
      <c r="T3198" s="12">
        <f t="shared" si="349"/>
        <v>42217.583333333328</v>
      </c>
      <c r="U3198" s="14" t="str">
        <f t="shared" si="350"/>
        <v>Jun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45"/>
        <v>11.450000000000001</v>
      </c>
      <c r="P3199">
        <f t="shared" si="351"/>
        <v>2500</v>
      </c>
      <c r="Q3199" t="str">
        <f t="shared" si="346"/>
        <v>theater</v>
      </c>
      <c r="R3199" t="str">
        <f t="shared" si="347"/>
        <v>musical</v>
      </c>
      <c r="S3199" s="12">
        <f t="shared" si="348"/>
        <v>42009.493263888886</v>
      </c>
      <c r="T3199" s="12">
        <f t="shared" si="349"/>
        <v>42039.493263888886</v>
      </c>
      <c r="U3199" s="14" t="str">
        <f t="shared" si="350"/>
        <v>Jan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45"/>
        <v>0.36666666666666664</v>
      </c>
      <c r="P3200">
        <f t="shared" si="351"/>
        <v>10000</v>
      </c>
      <c r="Q3200" t="str">
        <f t="shared" si="346"/>
        <v>theater</v>
      </c>
      <c r="R3200" t="str">
        <f t="shared" si="347"/>
        <v>musical</v>
      </c>
      <c r="S3200" s="12">
        <f t="shared" si="348"/>
        <v>42013.424502314811</v>
      </c>
      <c r="T3200" s="12">
        <f t="shared" si="349"/>
        <v>42051.424502314811</v>
      </c>
      <c r="U3200" s="14" t="str">
        <f t="shared" si="350"/>
        <v>Jan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45"/>
        <v>52.16</v>
      </c>
      <c r="P3201">
        <f t="shared" si="351"/>
        <v>94.339622641509436</v>
      </c>
      <c r="Q3201" t="str">
        <f t="shared" si="346"/>
        <v>theater</v>
      </c>
      <c r="R3201" t="str">
        <f t="shared" si="347"/>
        <v>musical</v>
      </c>
      <c r="S3201" s="12">
        <f t="shared" si="348"/>
        <v>41858.761782407404</v>
      </c>
      <c r="T3201" s="12">
        <f t="shared" si="349"/>
        <v>41888.875</v>
      </c>
      <c r="U3201" s="14" t="str">
        <f t="shared" si="350"/>
        <v>Aug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45"/>
        <v>2E-3</v>
      </c>
      <c r="P3202">
        <f t="shared" si="351"/>
        <v>50000</v>
      </c>
      <c r="Q3202" t="str">
        <f t="shared" si="346"/>
        <v>theater</v>
      </c>
      <c r="R3202" t="str">
        <f t="shared" si="347"/>
        <v>musical</v>
      </c>
      <c r="S3202" s="12">
        <f t="shared" si="348"/>
        <v>42460.320613425924</v>
      </c>
      <c r="T3202" s="12">
        <f t="shared" si="349"/>
        <v>42490.231944444444</v>
      </c>
      <c r="U3202" s="14" t="str">
        <f t="shared" si="350"/>
        <v>Mar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52">E3203/D3203 * 100</f>
        <v>1.25</v>
      </c>
      <c r="P3203">
        <f t="shared" si="351"/>
        <v>1000</v>
      </c>
      <c r="Q3203" t="str">
        <f t="shared" ref="Q3203:Q3266" si="353">LEFT(N3203,FIND("/",N3203) -1)</f>
        <v>theater</v>
      </c>
      <c r="R3203" t="str">
        <f t="shared" ref="R3203:R3266" si="354">RIGHT(N3203,LEN(N3203)-FIND("/",N3203))</f>
        <v>musical</v>
      </c>
      <c r="S3203" s="12">
        <f t="shared" ref="S3203:U3266" si="355">(((J3203/60)/60)/24)+DATE(1970,1,1)</f>
        <v>41861.767094907409</v>
      </c>
      <c r="T3203" s="12">
        <f t="shared" ref="T3203:V3266" si="356">(((I3203/60)/60)/24)+DATE(1970,1,1)</f>
        <v>41882.767094907409</v>
      </c>
      <c r="U3203" s="14" t="str">
        <f t="shared" ref="U3203:U3266" si="357">TEXT(S3203, "mmm")</f>
        <v>Aug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52"/>
        <v>54.52</v>
      </c>
      <c r="P3204">
        <f t="shared" si="351"/>
        <v>200</v>
      </c>
      <c r="Q3204" t="str">
        <f t="shared" si="353"/>
        <v>theater</v>
      </c>
      <c r="R3204" t="str">
        <f t="shared" si="354"/>
        <v>musical</v>
      </c>
      <c r="S3204" s="12">
        <f t="shared" si="355"/>
        <v>42293.853541666671</v>
      </c>
      <c r="T3204" s="12">
        <f t="shared" si="356"/>
        <v>42352.249305555553</v>
      </c>
      <c r="U3204" s="14" t="str">
        <f t="shared" si="357"/>
        <v>Oct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52"/>
        <v>25</v>
      </c>
      <c r="P3205">
        <f t="shared" si="351"/>
        <v>166.66666666666666</v>
      </c>
      <c r="Q3205" t="str">
        <f t="shared" si="353"/>
        <v>theater</v>
      </c>
      <c r="R3205" t="str">
        <f t="shared" si="354"/>
        <v>musical</v>
      </c>
      <c r="S3205" s="12">
        <f t="shared" si="355"/>
        <v>42242.988680555558</v>
      </c>
      <c r="T3205" s="12">
        <f t="shared" si="356"/>
        <v>42272.988680555558</v>
      </c>
      <c r="U3205" s="14" t="str">
        <f t="shared" si="357"/>
        <v>Aug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52"/>
        <v>0</v>
      </c>
      <c r="P3206" t="e">
        <f t="shared" si="351"/>
        <v>#DIV/0!</v>
      </c>
      <c r="Q3206" t="str">
        <f t="shared" si="353"/>
        <v>theater</v>
      </c>
      <c r="R3206" t="str">
        <f t="shared" si="354"/>
        <v>musical</v>
      </c>
      <c r="S3206" s="12">
        <f t="shared" si="355"/>
        <v>42172.686099537037</v>
      </c>
      <c r="T3206" s="12">
        <f t="shared" si="356"/>
        <v>42202.676388888889</v>
      </c>
      <c r="U3206" s="14" t="str">
        <f t="shared" si="357"/>
        <v>Jun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52"/>
        <v>3.4125000000000001</v>
      </c>
      <c r="P3207">
        <f t="shared" si="351"/>
        <v>666.66666666666663</v>
      </c>
      <c r="Q3207" t="str">
        <f t="shared" si="353"/>
        <v>theater</v>
      </c>
      <c r="R3207" t="str">
        <f t="shared" si="354"/>
        <v>musical</v>
      </c>
      <c r="S3207" s="12">
        <f t="shared" si="355"/>
        <v>42095.374675925923</v>
      </c>
      <c r="T3207" s="12">
        <f t="shared" si="356"/>
        <v>42125.374675925923</v>
      </c>
      <c r="U3207" s="14" t="str">
        <f t="shared" si="357"/>
        <v>Apr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52"/>
        <v>0</v>
      </c>
      <c r="P3208" t="e">
        <f t="shared" si="351"/>
        <v>#DIV/0!</v>
      </c>
      <c r="Q3208" t="str">
        <f t="shared" si="353"/>
        <v>theater</v>
      </c>
      <c r="R3208" t="str">
        <f t="shared" si="354"/>
        <v>musical</v>
      </c>
      <c r="S3208" s="12">
        <f t="shared" si="355"/>
        <v>42236.276053240741</v>
      </c>
      <c r="T3208" s="12">
        <f t="shared" si="356"/>
        <v>42266.276053240741</v>
      </c>
      <c r="U3208" s="14" t="str">
        <f t="shared" si="357"/>
        <v>Aug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52"/>
        <v>46.36363636363636</v>
      </c>
      <c r="P3209">
        <f t="shared" si="351"/>
        <v>152.77777777777777</v>
      </c>
      <c r="Q3209" t="str">
        <f t="shared" si="353"/>
        <v>theater</v>
      </c>
      <c r="R3209" t="str">
        <f t="shared" si="354"/>
        <v>musical</v>
      </c>
      <c r="S3209" s="12">
        <f t="shared" si="355"/>
        <v>42057.277858796297</v>
      </c>
      <c r="T3209" s="12">
        <f t="shared" si="356"/>
        <v>42117.236192129625</v>
      </c>
      <c r="U3209" s="14" t="str">
        <f t="shared" si="357"/>
        <v>Feb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52"/>
        <v>103.49999999999999</v>
      </c>
      <c r="P3210">
        <f t="shared" si="351"/>
        <v>60.975609756097562</v>
      </c>
      <c r="Q3210" t="str">
        <f t="shared" si="353"/>
        <v>theater</v>
      </c>
      <c r="R3210" t="str">
        <f t="shared" si="354"/>
        <v>plays</v>
      </c>
      <c r="S3210" s="12">
        <f t="shared" si="355"/>
        <v>41827.605057870373</v>
      </c>
      <c r="T3210" s="12">
        <f t="shared" si="356"/>
        <v>41848.605057870373</v>
      </c>
      <c r="U3210" s="14" t="str">
        <f t="shared" si="357"/>
        <v>Jul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52"/>
        <v>119.32315789473684</v>
      </c>
      <c r="P3211">
        <f t="shared" si="351"/>
        <v>42.035398230088497</v>
      </c>
      <c r="Q3211" t="str">
        <f t="shared" si="353"/>
        <v>theater</v>
      </c>
      <c r="R3211" t="str">
        <f t="shared" si="354"/>
        <v>plays</v>
      </c>
      <c r="S3211" s="12">
        <f t="shared" si="355"/>
        <v>41778.637245370373</v>
      </c>
      <c r="T3211" s="12">
        <f t="shared" si="356"/>
        <v>41810.958333333336</v>
      </c>
      <c r="U3211" s="14" t="str">
        <f t="shared" si="357"/>
        <v>May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52"/>
        <v>125.76666666666667</v>
      </c>
      <c r="P3212">
        <f t="shared" si="351"/>
        <v>50</v>
      </c>
      <c r="Q3212" t="str">
        <f t="shared" si="353"/>
        <v>theater</v>
      </c>
      <c r="R3212" t="str">
        <f t="shared" si="354"/>
        <v>plays</v>
      </c>
      <c r="S3212" s="12">
        <f t="shared" si="355"/>
        <v>41013.936562499999</v>
      </c>
      <c r="T3212" s="12">
        <f t="shared" si="356"/>
        <v>41061.165972222225</v>
      </c>
      <c r="U3212" s="14" t="str">
        <f t="shared" si="357"/>
        <v>Apr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52"/>
        <v>119.74347826086958</v>
      </c>
      <c r="P3213">
        <f t="shared" si="351"/>
        <v>71.428571428571431</v>
      </c>
      <c r="Q3213" t="str">
        <f t="shared" si="353"/>
        <v>theater</v>
      </c>
      <c r="R3213" t="str">
        <f t="shared" si="354"/>
        <v>plays</v>
      </c>
      <c r="S3213" s="12">
        <f t="shared" si="355"/>
        <v>41834.586574074077</v>
      </c>
      <c r="T3213" s="12">
        <f t="shared" si="356"/>
        <v>41866.083333333336</v>
      </c>
      <c r="U3213" s="14" t="str">
        <f t="shared" si="357"/>
        <v>Jul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52"/>
        <v>126.25</v>
      </c>
      <c r="P3214">
        <f t="shared" ref="P3214:P3277" si="358">D3214 / L3214</f>
        <v>42.553191489361701</v>
      </c>
      <c r="Q3214" t="str">
        <f t="shared" si="353"/>
        <v>theater</v>
      </c>
      <c r="R3214" t="str">
        <f t="shared" si="354"/>
        <v>plays</v>
      </c>
      <c r="S3214" s="12">
        <f t="shared" si="355"/>
        <v>41829.795729166668</v>
      </c>
      <c r="T3214" s="12">
        <f t="shared" si="356"/>
        <v>41859.795729166668</v>
      </c>
      <c r="U3214" s="14" t="str">
        <f t="shared" si="357"/>
        <v>Jul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52"/>
        <v>100.11666666666667</v>
      </c>
      <c r="P3215">
        <f t="shared" si="358"/>
        <v>127.65957446808511</v>
      </c>
      <c r="Q3215" t="str">
        <f t="shared" si="353"/>
        <v>theater</v>
      </c>
      <c r="R3215" t="str">
        <f t="shared" si="354"/>
        <v>plays</v>
      </c>
      <c r="S3215" s="12">
        <f t="shared" si="355"/>
        <v>42171.763414351852</v>
      </c>
      <c r="T3215" s="12">
        <f t="shared" si="356"/>
        <v>42211.763414351852</v>
      </c>
      <c r="U3215" s="14" t="str">
        <f t="shared" si="357"/>
        <v>Jun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52"/>
        <v>102.13333333333334</v>
      </c>
      <c r="P3216">
        <f t="shared" si="358"/>
        <v>104.34782608695652</v>
      </c>
      <c r="Q3216" t="str">
        <f t="shared" si="353"/>
        <v>theater</v>
      </c>
      <c r="R3216" t="str">
        <f t="shared" si="354"/>
        <v>plays</v>
      </c>
      <c r="S3216" s="12">
        <f t="shared" si="355"/>
        <v>42337.792511574073</v>
      </c>
      <c r="T3216" s="12">
        <f t="shared" si="356"/>
        <v>42374.996527777781</v>
      </c>
      <c r="U3216" s="14" t="str">
        <f t="shared" si="357"/>
        <v>Nov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52"/>
        <v>100.35142857142858</v>
      </c>
      <c r="P3217">
        <f t="shared" si="358"/>
        <v>261.19402985074629</v>
      </c>
      <c r="Q3217" t="str">
        <f t="shared" si="353"/>
        <v>theater</v>
      </c>
      <c r="R3217" t="str">
        <f t="shared" si="354"/>
        <v>plays</v>
      </c>
      <c r="S3217" s="12">
        <f t="shared" si="355"/>
        <v>42219.665173611109</v>
      </c>
      <c r="T3217" s="12">
        <f t="shared" si="356"/>
        <v>42257.165972222225</v>
      </c>
      <c r="U3217" s="14" t="str">
        <f t="shared" si="357"/>
        <v>Aug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52"/>
        <v>100.05</v>
      </c>
      <c r="P3218">
        <f t="shared" si="358"/>
        <v>57.142857142857146</v>
      </c>
      <c r="Q3218" t="str">
        <f t="shared" si="353"/>
        <v>theater</v>
      </c>
      <c r="R3218" t="str">
        <f t="shared" si="354"/>
        <v>plays</v>
      </c>
      <c r="S3218" s="12">
        <f t="shared" si="355"/>
        <v>42165.462627314817</v>
      </c>
      <c r="T3218" s="12">
        <f t="shared" si="356"/>
        <v>42196.604166666672</v>
      </c>
      <c r="U3218" s="14" t="str">
        <f t="shared" si="357"/>
        <v>Jun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52"/>
        <v>116.02222222222223</v>
      </c>
      <c r="P3219">
        <f t="shared" si="358"/>
        <v>43.269230769230766</v>
      </c>
      <c r="Q3219" t="str">
        <f t="shared" si="353"/>
        <v>theater</v>
      </c>
      <c r="R3219" t="str">
        <f t="shared" si="354"/>
        <v>plays</v>
      </c>
      <c r="S3219" s="12">
        <f t="shared" si="355"/>
        <v>42648.546111111107</v>
      </c>
      <c r="T3219" s="12">
        <f t="shared" si="356"/>
        <v>42678.546111111107</v>
      </c>
      <c r="U3219" s="14" t="str">
        <f t="shared" si="357"/>
        <v>Oct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52"/>
        <v>102.1</v>
      </c>
      <c r="P3220">
        <f t="shared" si="358"/>
        <v>65.217391304347828</v>
      </c>
      <c r="Q3220" t="str">
        <f t="shared" si="353"/>
        <v>theater</v>
      </c>
      <c r="R3220" t="str">
        <f t="shared" si="354"/>
        <v>plays</v>
      </c>
      <c r="S3220" s="12">
        <f t="shared" si="355"/>
        <v>41971.002152777779</v>
      </c>
      <c r="T3220" s="12">
        <f t="shared" si="356"/>
        <v>42004</v>
      </c>
      <c r="U3220" s="14" t="str">
        <f t="shared" si="357"/>
        <v>Nov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52"/>
        <v>100.11000000000001</v>
      </c>
      <c r="P3221">
        <f t="shared" si="358"/>
        <v>168.0672268907563</v>
      </c>
      <c r="Q3221" t="str">
        <f t="shared" si="353"/>
        <v>theater</v>
      </c>
      <c r="R3221" t="str">
        <f t="shared" si="354"/>
        <v>plays</v>
      </c>
      <c r="S3221" s="12">
        <f t="shared" si="355"/>
        <v>42050.983182870375</v>
      </c>
      <c r="T3221" s="12">
        <f t="shared" si="356"/>
        <v>42085.941516203704</v>
      </c>
      <c r="U3221" s="14" t="str">
        <f t="shared" si="357"/>
        <v>Feb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52"/>
        <v>100.84</v>
      </c>
      <c r="P3222">
        <f t="shared" si="358"/>
        <v>254.23728813559322</v>
      </c>
      <c r="Q3222" t="str">
        <f t="shared" si="353"/>
        <v>theater</v>
      </c>
      <c r="R3222" t="str">
        <f t="shared" si="354"/>
        <v>plays</v>
      </c>
      <c r="S3222" s="12">
        <f t="shared" si="355"/>
        <v>42772.833379629628</v>
      </c>
      <c r="T3222" s="12">
        <f t="shared" si="356"/>
        <v>42806.875</v>
      </c>
      <c r="U3222" s="14" t="str">
        <f t="shared" si="357"/>
        <v>Feb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52"/>
        <v>103.42499999999998</v>
      </c>
      <c r="P3223">
        <f t="shared" si="358"/>
        <v>35.398230088495573</v>
      </c>
      <c r="Q3223" t="str">
        <f t="shared" si="353"/>
        <v>theater</v>
      </c>
      <c r="R3223" t="str">
        <f t="shared" si="354"/>
        <v>plays</v>
      </c>
      <c r="S3223" s="12">
        <f t="shared" si="355"/>
        <v>42155.696793981479</v>
      </c>
      <c r="T3223" s="12">
        <f t="shared" si="356"/>
        <v>42190.696793981479</v>
      </c>
      <c r="U3223" s="14" t="str">
        <f t="shared" si="357"/>
        <v>May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52"/>
        <v>124.8</v>
      </c>
      <c r="P3224">
        <f t="shared" si="358"/>
        <v>29.761904761904763</v>
      </c>
      <c r="Q3224" t="str">
        <f t="shared" si="353"/>
        <v>theater</v>
      </c>
      <c r="R3224" t="str">
        <f t="shared" si="354"/>
        <v>plays</v>
      </c>
      <c r="S3224" s="12">
        <f t="shared" si="355"/>
        <v>42270.582141203704</v>
      </c>
      <c r="T3224" s="12">
        <f t="shared" si="356"/>
        <v>42301.895138888889</v>
      </c>
      <c r="U3224" s="14" t="str">
        <f t="shared" si="357"/>
        <v>Sep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52"/>
        <v>109.51612903225806</v>
      </c>
      <c r="P3225">
        <f t="shared" si="358"/>
        <v>41.891891891891895</v>
      </c>
      <c r="Q3225" t="str">
        <f t="shared" si="353"/>
        <v>theater</v>
      </c>
      <c r="R3225" t="str">
        <f t="shared" si="354"/>
        <v>plays</v>
      </c>
      <c r="S3225" s="12">
        <f t="shared" si="355"/>
        <v>42206.835370370376</v>
      </c>
      <c r="T3225" s="12">
        <f t="shared" si="356"/>
        <v>42236.835370370376</v>
      </c>
      <c r="U3225" s="14" t="str">
        <f t="shared" si="357"/>
        <v>Jul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52"/>
        <v>102.03333333333333</v>
      </c>
      <c r="P3226">
        <f t="shared" si="358"/>
        <v>138.88888888888889</v>
      </c>
      <c r="Q3226" t="str">
        <f t="shared" si="353"/>
        <v>theater</v>
      </c>
      <c r="R3226" t="str">
        <f t="shared" si="354"/>
        <v>plays</v>
      </c>
      <c r="S3226" s="12">
        <f t="shared" si="355"/>
        <v>42697.850844907407</v>
      </c>
      <c r="T3226" s="12">
        <f t="shared" si="356"/>
        <v>42745.208333333328</v>
      </c>
      <c r="U3226" s="14" t="str">
        <f t="shared" si="357"/>
        <v>Nov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52"/>
        <v>102.35000000000001</v>
      </c>
      <c r="P3227">
        <f t="shared" si="358"/>
        <v>51.282051282051285</v>
      </c>
      <c r="Q3227" t="str">
        <f t="shared" si="353"/>
        <v>theater</v>
      </c>
      <c r="R3227" t="str">
        <f t="shared" si="354"/>
        <v>plays</v>
      </c>
      <c r="S3227" s="12">
        <f t="shared" si="355"/>
        <v>42503.559467592597</v>
      </c>
      <c r="T3227" s="12">
        <f t="shared" si="356"/>
        <v>42524.875</v>
      </c>
      <c r="U3227" s="14" t="str">
        <f t="shared" si="357"/>
        <v>May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52"/>
        <v>104.16666666666667</v>
      </c>
      <c r="P3228">
        <f t="shared" si="358"/>
        <v>57.142857142857146</v>
      </c>
      <c r="Q3228" t="str">
        <f t="shared" si="353"/>
        <v>theater</v>
      </c>
      <c r="R3228" t="str">
        <f t="shared" si="354"/>
        <v>plays</v>
      </c>
      <c r="S3228" s="12">
        <f t="shared" si="355"/>
        <v>42277.583472222221</v>
      </c>
      <c r="T3228" s="12">
        <f t="shared" si="356"/>
        <v>42307.583472222221</v>
      </c>
      <c r="U3228" s="14" t="str">
        <f t="shared" si="357"/>
        <v>Sep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52"/>
        <v>125</v>
      </c>
      <c r="P3229">
        <f t="shared" si="358"/>
        <v>40</v>
      </c>
      <c r="Q3229" t="str">
        <f t="shared" si="353"/>
        <v>theater</v>
      </c>
      <c r="R3229" t="str">
        <f t="shared" si="354"/>
        <v>plays</v>
      </c>
      <c r="S3229" s="12">
        <f t="shared" si="355"/>
        <v>42722.882361111115</v>
      </c>
      <c r="T3229" s="12">
        <f t="shared" si="356"/>
        <v>42752.882361111115</v>
      </c>
      <c r="U3229" s="14" t="str">
        <f t="shared" si="357"/>
        <v>Dec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52"/>
        <v>102.34285714285714</v>
      </c>
      <c r="P3230">
        <f t="shared" si="358"/>
        <v>189.18918918918919</v>
      </c>
      <c r="Q3230" t="str">
        <f t="shared" si="353"/>
        <v>theater</v>
      </c>
      <c r="R3230" t="str">
        <f t="shared" si="354"/>
        <v>plays</v>
      </c>
      <c r="S3230" s="12">
        <f t="shared" si="355"/>
        <v>42323.70930555556</v>
      </c>
      <c r="T3230" s="12">
        <f t="shared" si="356"/>
        <v>42355.207638888889</v>
      </c>
      <c r="U3230" s="14" t="str">
        <f t="shared" si="357"/>
        <v>Nov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52"/>
        <v>107.86500000000001</v>
      </c>
      <c r="P3231">
        <f t="shared" si="358"/>
        <v>99.009900990099013</v>
      </c>
      <c r="Q3231" t="str">
        <f t="shared" si="353"/>
        <v>theater</v>
      </c>
      <c r="R3231" t="str">
        <f t="shared" si="354"/>
        <v>plays</v>
      </c>
      <c r="S3231" s="12">
        <f t="shared" si="355"/>
        <v>41933.291643518518</v>
      </c>
      <c r="T3231" s="12">
        <f t="shared" si="356"/>
        <v>41963.333310185189</v>
      </c>
      <c r="U3231" s="14" t="str">
        <f t="shared" si="357"/>
        <v>Oct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52"/>
        <v>109.88461538461539</v>
      </c>
      <c r="P3232">
        <f t="shared" si="358"/>
        <v>70.270270270270274</v>
      </c>
      <c r="Q3232" t="str">
        <f t="shared" si="353"/>
        <v>theater</v>
      </c>
      <c r="R3232" t="str">
        <f t="shared" si="354"/>
        <v>plays</v>
      </c>
      <c r="S3232" s="12">
        <f t="shared" si="355"/>
        <v>41898.168125000004</v>
      </c>
      <c r="T3232" s="12">
        <f t="shared" si="356"/>
        <v>41913.165972222225</v>
      </c>
      <c r="U3232" s="14" t="str">
        <f t="shared" si="357"/>
        <v>Sep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52"/>
        <v>161</v>
      </c>
      <c r="P3233">
        <f t="shared" si="358"/>
        <v>35.714285714285715</v>
      </c>
      <c r="Q3233" t="str">
        <f t="shared" si="353"/>
        <v>theater</v>
      </c>
      <c r="R3233" t="str">
        <f t="shared" si="354"/>
        <v>plays</v>
      </c>
      <c r="S3233" s="12">
        <f t="shared" si="355"/>
        <v>42446.943831018521</v>
      </c>
      <c r="T3233" s="12">
        <f t="shared" si="356"/>
        <v>42476.943831018521</v>
      </c>
      <c r="U3233" s="14" t="str">
        <f t="shared" si="357"/>
        <v>Mar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52"/>
        <v>131.20000000000002</v>
      </c>
      <c r="P3234">
        <f t="shared" si="358"/>
        <v>38.46153846153846</v>
      </c>
      <c r="Q3234" t="str">
        <f t="shared" si="353"/>
        <v>theater</v>
      </c>
      <c r="R3234" t="str">
        <f t="shared" si="354"/>
        <v>plays</v>
      </c>
      <c r="S3234" s="12">
        <f t="shared" si="355"/>
        <v>42463.81385416667</v>
      </c>
      <c r="T3234" s="12">
        <f t="shared" si="356"/>
        <v>42494.165972222225</v>
      </c>
      <c r="U3234" s="14" t="str">
        <f t="shared" si="357"/>
        <v>Apr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52"/>
        <v>118.8</v>
      </c>
      <c r="P3235">
        <f t="shared" si="358"/>
        <v>81.967213114754102</v>
      </c>
      <c r="Q3235" t="str">
        <f t="shared" si="353"/>
        <v>theater</v>
      </c>
      <c r="R3235" t="str">
        <f t="shared" si="354"/>
        <v>plays</v>
      </c>
      <c r="S3235" s="12">
        <f t="shared" si="355"/>
        <v>42766.805034722223</v>
      </c>
      <c r="T3235" s="12">
        <f t="shared" si="356"/>
        <v>42796.805034722223</v>
      </c>
      <c r="U3235" s="14" t="str">
        <f t="shared" si="357"/>
        <v>Jan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52"/>
        <v>100.39275000000001</v>
      </c>
      <c r="P3236">
        <f t="shared" si="358"/>
        <v>34.782608695652172</v>
      </c>
      <c r="Q3236" t="str">
        <f t="shared" si="353"/>
        <v>theater</v>
      </c>
      <c r="R3236" t="str">
        <f t="shared" si="354"/>
        <v>plays</v>
      </c>
      <c r="S3236" s="12">
        <f t="shared" si="355"/>
        <v>42734.789444444439</v>
      </c>
      <c r="T3236" s="12">
        <f t="shared" si="356"/>
        <v>42767.979861111111</v>
      </c>
      <c r="U3236" s="14" t="str">
        <f t="shared" si="357"/>
        <v>Dec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52"/>
        <v>103.20666666666666</v>
      </c>
      <c r="P3237">
        <f t="shared" si="358"/>
        <v>82.872928176795583</v>
      </c>
      <c r="Q3237" t="str">
        <f t="shared" si="353"/>
        <v>theater</v>
      </c>
      <c r="R3237" t="str">
        <f t="shared" si="354"/>
        <v>plays</v>
      </c>
      <c r="S3237" s="12">
        <f t="shared" si="355"/>
        <v>42522.347812499997</v>
      </c>
      <c r="T3237" s="12">
        <f t="shared" si="356"/>
        <v>42552.347812499997</v>
      </c>
      <c r="U3237" s="14" t="str">
        <f t="shared" si="357"/>
        <v>Jun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52"/>
        <v>100.6</v>
      </c>
      <c r="P3238">
        <f t="shared" si="358"/>
        <v>181.81818181818181</v>
      </c>
      <c r="Q3238" t="str">
        <f t="shared" si="353"/>
        <v>theater</v>
      </c>
      <c r="R3238" t="str">
        <f t="shared" si="354"/>
        <v>plays</v>
      </c>
      <c r="S3238" s="12">
        <f t="shared" si="355"/>
        <v>42702.917048611111</v>
      </c>
      <c r="T3238" s="12">
        <f t="shared" si="356"/>
        <v>42732.917048611111</v>
      </c>
      <c r="U3238" s="14" t="str">
        <f t="shared" si="357"/>
        <v>Nov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52"/>
        <v>100.78754285714287</v>
      </c>
      <c r="P3239">
        <f t="shared" si="358"/>
        <v>130.11152416356876</v>
      </c>
      <c r="Q3239" t="str">
        <f t="shared" si="353"/>
        <v>theater</v>
      </c>
      <c r="R3239" t="str">
        <f t="shared" si="354"/>
        <v>plays</v>
      </c>
      <c r="S3239" s="12">
        <f t="shared" si="355"/>
        <v>42252.474351851852</v>
      </c>
      <c r="T3239" s="12">
        <f t="shared" si="356"/>
        <v>42276.165972222225</v>
      </c>
      <c r="U3239" s="14" t="str">
        <f t="shared" si="357"/>
        <v>Sep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52"/>
        <v>112.32142857142857</v>
      </c>
      <c r="P3240">
        <f t="shared" si="358"/>
        <v>35.443037974683541</v>
      </c>
      <c r="Q3240" t="str">
        <f t="shared" si="353"/>
        <v>theater</v>
      </c>
      <c r="R3240" t="str">
        <f t="shared" si="354"/>
        <v>plays</v>
      </c>
      <c r="S3240" s="12">
        <f t="shared" si="355"/>
        <v>42156.510393518518</v>
      </c>
      <c r="T3240" s="12">
        <f t="shared" si="356"/>
        <v>42186.510393518518</v>
      </c>
      <c r="U3240" s="14" t="str">
        <f t="shared" si="357"/>
        <v>Jun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52"/>
        <v>105.91914022517912</v>
      </c>
      <c r="P3241">
        <f t="shared" si="358"/>
        <v>56.365384615384613</v>
      </c>
      <c r="Q3241" t="str">
        <f t="shared" si="353"/>
        <v>theater</v>
      </c>
      <c r="R3241" t="str">
        <f t="shared" si="354"/>
        <v>plays</v>
      </c>
      <c r="S3241" s="12">
        <f t="shared" si="355"/>
        <v>42278.089039351849</v>
      </c>
      <c r="T3241" s="12">
        <f t="shared" si="356"/>
        <v>42302.999305555553</v>
      </c>
      <c r="U3241" s="14" t="str">
        <f t="shared" si="357"/>
        <v>Oct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52"/>
        <v>100.56666666666668</v>
      </c>
      <c r="P3242">
        <f t="shared" si="358"/>
        <v>88.235294117647058</v>
      </c>
      <c r="Q3242" t="str">
        <f t="shared" si="353"/>
        <v>theater</v>
      </c>
      <c r="R3242" t="str">
        <f t="shared" si="354"/>
        <v>plays</v>
      </c>
      <c r="S3242" s="12">
        <f t="shared" si="355"/>
        <v>42754.693842592591</v>
      </c>
      <c r="T3242" s="12">
        <f t="shared" si="356"/>
        <v>42782.958333333328</v>
      </c>
      <c r="U3242" s="14" t="str">
        <f t="shared" si="357"/>
        <v>Jan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52"/>
        <v>115.30588235294117</v>
      </c>
      <c r="P3243">
        <f t="shared" si="358"/>
        <v>50.898203592814369</v>
      </c>
      <c r="Q3243" t="str">
        <f t="shared" si="353"/>
        <v>theater</v>
      </c>
      <c r="R3243" t="str">
        <f t="shared" si="354"/>
        <v>plays</v>
      </c>
      <c r="S3243" s="12">
        <f t="shared" si="355"/>
        <v>41893.324884259258</v>
      </c>
      <c r="T3243" s="12">
        <f t="shared" si="356"/>
        <v>41926.290972222225</v>
      </c>
      <c r="U3243" s="14" t="str">
        <f t="shared" si="357"/>
        <v>Sep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52"/>
        <v>127.30419999999999</v>
      </c>
      <c r="P3244">
        <f t="shared" si="358"/>
        <v>54.644808743169399</v>
      </c>
      <c r="Q3244" t="str">
        <f t="shared" si="353"/>
        <v>theater</v>
      </c>
      <c r="R3244" t="str">
        <f t="shared" si="354"/>
        <v>plays</v>
      </c>
      <c r="S3244" s="12">
        <f t="shared" si="355"/>
        <v>41871.755694444444</v>
      </c>
      <c r="T3244" s="12">
        <f t="shared" si="356"/>
        <v>41901.755694444444</v>
      </c>
      <c r="U3244" s="14" t="str">
        <f t="shared" si="357"/>
        <v>Aug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52"/>
        <v>102.83750000000001</v>
      </c>
      <c r="P3245">
        <f t="shared" si="358"/>
        <v>112.67605633802818</v>
      </c>
      <c r="Q3245" t="str">
        <f t="shared" si="353"/>
        <v>theater</v>
      </c>
      <c r="R3245" t="str">
        <f t="shared" si="354"/>
        <v>plays</v>
      </c>
      <c r="S3245" s="12">
        <f t="shared" si="355"/>
        <v>42262.096782407403</v>
      </c>
      <c r="T3245" s="12">
        <f t="shared" si="356"/>
        <v>42286</v>
      </c>
      <c r="U3245" s="14" t="str">
        <f t="shared" si="357"/>
        <v>Sep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52"/>
        <v>102.9375</v>
      </c>
      <c r="P3246">
        <f t="shared" si="358"/>
        <v>23.188405797101449</v>
      </c>
      <c r="Q3246" t="str">
        <f t="shared" si="353"/>
        <v>theater</v>
      </c>
      <c r="R3246" t="str">
        <f t="shared" si="354"/>
        <v>plays</v>
      </c>
      <c r="S3246" s="12">
        <f t="shared" si="355"/>
        <v>42675.694236111114</v>
      </c>
      <c r="T3246" s="12">
        <f t="shared" si="356"/>
        <v>42705.735902777778</v>
      </c>
      <c r="U3246" s="14" t="str">
        <f t="shared" si="357"/>
        <v>Nov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52"/>
        <v>104.3047619047619</v>
      </c>
      <c r="P3247">
        <f t="shared" si="358"/>
        <v>77.777777777777771</v>
      </c>
      <c r="Q3247" t="str">
        <f t="shared" si="353"/>
        <v>theater</v>
      </c>
      <c r="R3247" t="str">
        <f t="shared" si="354"/>
        <v>plays</v>
      </c>
      <c r="S3247" s="12">
        <f t="shared" si="355"/>
        <v>42135.60020833333</v>
      </c>
      <c r="T3247" s="12">
        <f t="shared" si="356"/>
        <v>42167.083333333328</v>
      </c>
      <c r="U3247" s="14" t="str">
        <f t="shared" si="357"/>
        <v>May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52"/>
        <v>111.22000000000001</v>
      </c>
      <c r="P3248">
        <f t="shared" si="358"/>
        <v>51.813471502590673</v>
      </c>
      <c r="Q3248" t="str">
        <f t="shared" si="353"/>
        <v>theater</v>
      </c>
      <c r="R3248" t="str">
        <f t="shared" si="354"/>
        <v>plays</v>
      </c>
      <c r="S3248" s="12">
        <f t="shared" si="355"/>
        <v>42230.472222222219</v>
      </c>
      <c r="T3248" s="12">
        <f t="shared" si="356"/>
        <v>42259.165972222225</v>
      </c>
      <c r="U3248" s="14" t="str">
        <f t="shared" si="357"/>
        <v>Aug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52"/>
        <v>105.86</v>
      </c>
      <c r="P3249">
        <f t="shared" si="358"/>
        <v>43.859649122807021</v>
      </c>
      <c r="Q3249" t="str">
        <f t="shared" si="353"/>
        <v>theater</v>
      </c>
      <c r="R3249" t="str">
        <f t="shared" si="354"/>
        <v>plays</v>
      </c>
      <c r="S3249" s="12">
        <f t="shared" si="355"/>
        <v>42167.434166666666</v>
      </c>
      <c r="T3249" s="12">
        <f t="shared" si="356"/>
        <v>42197.434166666666</v>
      </c>
      <c r="U3249" s="14" t="str">
        <f t="shared" si="357"/>
        <v>Jun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52"/>
        <v>100.79166666666666</v>
      </c>
      <c r="P3250">
        <f t="shared" si="358"/>
        <v>60</v>
      </c>
      <c r="Q3250" t="str">
        <f t="shared" si="353"/>
        <v>theater</v>
      </c>
      <c r="R3250" t="str">
        <f t="shared" si="354"/>
        <v>plays</v>
      </c>
      <c r="S3250" s="12">
        <f t="shared" si="355"/>
        <v>42068.888391203705</v>
      </c>
      <c r="T3250" s="12">
        <f t="shared" si="356"/>
        <v>42098.846724537041</v>
      </c>
      <c r="U3250" s="14" t="str">
        <f t="shared" si="357"/>
        <v>Mar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52"/>
        <v>104.92727272727274</v>
      </c>
      <c r="P3251">
        <f t="shared" si="358"/>
        <v>62.5</v>
      </c>
      <c r="Q3251" t="str">
        <f t="shared" si="353"/>
        <v>theater</v>
      </c>
      <c r="R3251" t="str">
        <f t="shared" si="354"/>
        <v>plays</v>
      </c>
      <c r="S3251" s="12">
        <f t="shared" si="355"/>
        <v>42145.746689814812</v>
      </c>
      <c r="T3251" s="12">
        <f t="shared" si="356"/>
        <v>42175.746689814812</v>
      </c>
      <c r="U3251" s="14" t="str">
        <f t="shared" si="357"/>
        <v>May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52"/>
        <v>101.55199999999999</v>
      </c>
      <c r="P3252">
        <f t="shared" si="358"/>
        <v>117.37089201877934</v>
      </c>
      <c r="Q3252" t="str">
        <f t="shared" si="353"/>
        <v>theater</v>
      </c>
      <c r="R3252" t="str">
        <f t="shared" si="354"/>
        <v>plays</v>
      </c>
      <c r="S3252" s="12">
        <f t="shared" si="355"/>
        <v>41918.742175925923</v>
      </c>
      <c r="T3252" s="12">
        <f t="shared" si="356"/>
        <v>41948.783842592595</v>
      </c>
      <c r="U3252" s="14" t="str">
        <f t="shared" si="357"/>
        <v>Oct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52"/>
        <v>110.73333333333333</v>
      </c>
      <c r="P3253">
        <f t="shared" si="358"/>
        <v>75</v>
      </c>
      <c r="Q3253" t="str">
        <f t="shared" si="353"/>
        <v>theater</v>
      </c>
      <c r="R3253" t="str">
        <f t="shared" si="354"/>
        <v>plays</v>
      </c>
      <c r="S3253" s="12">
        <f t="shared" si="355"/>
        <v>42146.731087962966</v>
      </c>
      <c r="T3253" s="12">
        <f t="shared" si="356"/>
        <v>42176.731087962966</v>
      </c>
      <c r="U3253" s="14" t="str">
        <f t="shared" si="357"/>
        <v>May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52"/>
        <v>127.82222222222221</v>
      </c>
      <c r="P3254">
        <f t="shared" si="358"/>
        <v>45</v>
      </c>
      <c r="Q3254" t="str">
        <f t="shared" si="353"/>
        <v>theater</v>
      </c>
      <c r="R3254" t="str">
        <f t="shared" si="354"/>
        <v>plays</v>
      </c>
      <c r="S3254" s="12">
        <f t="shared" si="355"/>
        <v>42590.472685185188</v>
      </c>
      <c r="T3254" s="12">
        <f t="shared" si="356"/>
        <v>42620.472685185188</v>
      </c>
      <c r="U3254" s="14" t="str">
        <f t="shared" si="357"/>
        <v>Aug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52"/>
        <v>101.82500000000002</v>
      </c>
      <c r="P3255">
        <f t="shared" si="358"/>
        <v>173.91304347826087</v>
      </c>
      <c r="Q3255" t="str">
        <f t="shared" si="353"/>
        <v>theater</v>
      </c>
      <c r="R3255" t="str">
        <f t="shared" si="354"/>
        <v>plays</v>
      </c>
      <c r="S3255" s="12">
        <f t="shared" si="355"/>
        <v>42602.576712962968</v>
      </c>
      <c r="T3255" s="12">
        <f t="shared" si="356"/>
        <v>42621.15625</v>
      </c>
      <c r="U3255" s="14" t="str">
        <f t="shared" si="357"/>
        <v>Aug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52"/>
        <v>101.25769230769231</v>
      </c>
      <c r="P3256">
        <f t="shared" si="358"/>
        <v>69.892473118279568</v>
      </c>
      <c r="Q3256" t="str">
        <f t="shared" si="353"/>
        <v>theater</v>
      </c>
      <c r="R3256" t="str">
        <f t="shared" si="354"/>
        <v>plays</v>
      </c>
      <c r="S3256" s="12">
        <f t="shared" si="355"/>
        <v>42059.085752314815</v>
      </c>
      <c r="T3256" s="12">
        <f t="shared" si="356"/>
        <v>42089.044085648144</v>
      </c>
      <c r="U3256" s="14" t="str">
        <f t="shared" si="357"/>
        <v>Feb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52"/>
        <v>175</v>
      </c>
      <c r="P3257">
        <f t="shared" si="358"/>
        <v>16.666666666666668</v>
      </c>
      <c r="Q3257" t="str">
        <f t="shared" si="353"/>
        <v>theater</v>
      </c>
      <c r="R3257" t="str">
        <f t="shared" si="354"/>
        <v>plays</v>
      </c>
      <c r="S3257" s="12">
        <f t="shared" si="355"/>
        <v>41889.768229166664</v>
      </c>
      <c r="T3257" s="12">
        <f t="shared" si="356"/>
        <v>41919.768229166664</v>
      </c>
      <c r="U3257" s="14" t="str">
        <f t="shared" si="357"/>
        <v>Sep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52"/>
        <v>128.06</v>
      </c>
      <c r="P3258">
        <f t="shared" si="358"/>
        <v>56.81818181818182</v>
      </c>
      <c r="Q3258" t="str">
        <f t="shared" si="353"/>
        <v>theater</v>
      </c>
      <c r="R3258" t="str">
        <f t="shared" si="354"/>
        <v>plays</v>
      </c>
      <c r="S3258" s="12">
        <f t="shared" si="355"/>
        <v>42144.573807870373</v>
      </c>
      <c r="T3258" s="12">
        <f t="shared" si="356"/>
        <v>42166.165972222225</v>
      </c>
      <c r="U3258" s="14" t="str">
        <f t="shared" si="357"/>
        <v>May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52"/>
        <v>106.29949999999999</v>
      </c>
      <c r="P3259">
        <f t="shared" si="358"/>
        <v>48.780487804878049</v>
      </c>
      <c r="Q3259" t="str">
        <f t="shared" si="353"/>
        <v>theater</v>
      </c>
      <c r="R3259" t="str">
        <f t="shared" si="354"/>
        <v>plays</v>
      </c>
      <c r="S3259" s="12">
        <f t="shared" si="355"/>
        <v>42758.559629629628</v>
      </c>
      <c r="T3259" s="12">
        <f t="shared" si="356"/>
        <v>42788.559629629628</v>
      </c>
      <c r="U3259" s="14" t="str">
        <f t="shared" si="357"/>
        <v>Jan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52"/>
        <v>105.21428571428571</v>
      </c>
      <c r="P3260">
        <f t="shared" si="358"/>
        <v>93.333333333333329</v>
      </c>
      <c r="Q3260" t="str">
        <f t="shared" si="353"/>
        <v>theater</v>
      </c>
      <c r="R3260" t="str">
        <f t="shared" si="354"/>
        <v>plays</v>
      </c>
      <c r="S3260" s="12">
        <f t="shared" si="355"/>
        <v>41982.887280092589</v>
      </c>
      <c r="T3260" s="12">
        <f t="shared" si="356"/>
        <v>42012.887280092589</v>
      </c>
      <c r="U3260" s="14" t="str">
        <f t="shared" si="357"/>
        <v>Dec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52"/>
        <v>106.16782608695652</v>
      </c>
      <c r="P3261">
        <f t="shared" si="358"/>
        <v>237.11340206185568</v>
      </c>
      <c r="Q3261" t="str">
        <f t="shared" si="353"/>
        <v>theater</v>
      </c>
      <c r="R3261" t="str">
        <f t="shared" si="354"/>
        <v>plays</v>
      </c>
      <c r="S3261" s="12">
        <f t="shared" si="355"/>
        <v>42614.760937500003</v>
      </c>
      <c r="T3261" s="12">
        <f t="shared" si="356"/>
        <v>42644.165972222225</v>
      </c>
      <c r="U3261" s="14" t="str">
        <f t="shared" si="357"/>
        <v>Sep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52"/>
        <v>109.24000000000001</v>
      </c>
      <c r="P3262">
        <f t="shared" si="358"/>
        <v>68.493150684931507</v>
      </c>
      <c r="Q3262" t="str">
        <f t="shared" si="353"/>
        <v>theater</v>
      </c>
      <c r="R3262" t="str">
        <f t="shared" si="354"/>
        <v>plays</v>
      </c>
      <c r="S3262" s="12">
        <f t="shared" si="355"/>
        <v>42303.672662037032</v>
      </c>
      <c r="T3262" s="12">
        <f t="shared" si="356"/>
        <v>42338.714328703703</v>
      </c>
      <c r="U3262" s="14" t="str">
        <f t="shared" si="357"/>
        <v>Oct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52"/>
        <v>100.45454545454547</v>
      </c>
      <c r="P3263">
        <f t="shared" si="358"/>
        <v>67.34693877551021</v>
      </c>
      <c r="Q3263" t="str">
        <f t="shared" si="353"/>
        <v>theater</v>
      </c>
      <c r="R3263" t="str">
        <f t="shared" si="354"/>
        <v>plays</v>
      </c>
      <c r="S3263" s="12">
        <f t="shared" si="355"/>
        <v>42171.725416666668</v>
      </c>
      <c r="T3263" s="12">
        <f t="shared" si="356"/>
        <v>42201.725416666668</v>
      </c>
      <c r="U3263" s="14" t="str">
        <f t="shared" si="357"/>
        <v>Jun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52"/>
        <v>103.04098360655738</v>
      </c>
      <c r="P3264">
        <f t="shared" si="358"/>
        <v>91.044776119402982</v>
      </c>
      <c r="Q3264" t="str">
        <f t="shared" si="353"/>
        <v>theater</v>
      </c>
      <c r="R3264" t="str">
        <f t="shared" si="354"/>
        <v>plays</v>
      </c>
      <c r="S3264" s="12">
        <f t="shared" si="355"/>
        <v>41964.315532407403</v>
      </c>
      <c r="T3264" s="12">
        <f t="shared" si="356"/>
        <v>41995.166666666672</v>
      </c>
      <c r="U3264" s="14" t="str">
        <f t="shared" si="357"/>
        <v>Nov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52"/>
        <v>112.1664</v>
      </c>
      <c r="P3265">
        <f t="shared" si="358"/>
        <v>36.764705882352942</v>
      </c>
      <c r="Q3265" t="str">
        <f t="shared" si="353"/>
        <v>theater</v>
      </c>
      <c r="R3265" t="str">
        <f t="shared" si="354"/>
        <v>plays</v>
      </c>
      <c r="S3265" s="12">
        <f t="shared" si="355"/>
        <v>42284.516064814816</v>
      </c>
      <c r="T3265" s="12">
        <f t="shared" si="356"/>
        <v>42307.875</v>
      </c>
      <c r="U3265" s="14" t="str">
        <f t="shared" si="357"/>
        <v>Oct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52"/>
        <v>103</v>
      </c>
      <c r="P3266">
        <f t="shared" si="358"/>
        <v>51.020408163265309</v>
      </c>
      <c r="Q3266" t="str">
        <f t="shared" si="353"/>
        <v>theater</v>
      </c>
      <c r="R3266" t="str">
        <f t="shared" si="354"/>
        <v>plays</v>
      </c>
      <c r="S3266" s="12">
        <f t="shared" si="355"/>
        <v>42016.800208333334</v>
      </c>
      <c r="T3266" s="12">
        <f t="shared" si="356"/>
        <v>42032.916666666672</v>
      </c>
      <c r="U3266" s="14" t="str">
        <f t="shared" si="357"/>
        <v>Jan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59">E3267/D3267 * 100</f>
        <v>164</v>
      </c>
      <c r="P3267">
        <f t="shared" si="358"/>
        <v>42.857142857142854</v>
      </c>
      <c r="Q3267" t="str">
        <f t="shared" ref="Q3267:Q3330" si="360">LEFT(N3267,FIND("/",N3267) -1)</f>
        <v>theater</v>
      </c>
      <c r="R3267" t="str">
        <f t="shared" ref="R3267:R3330" si="361">RIGHT(N3267,LEN(N3267)-FIND("/",N3267))</f>
        <v>plays</v>
      </c>
      <c r="S3267" s="12">
        <f t="shared" ref="S3267:U3330" si="362">(((J3267/60)/60)/24)+DATE(1970,1,1)</f>
        <v>42311.711979166663</v>
      </c>
      <c r="T3267" s="12">
        <f t="shared" ref="T3267:V3330" si="363">(((I3267/60)/60)/24)+DATE(1970,1,1)</f>
        <v>42341.708333333328</v>
      </c>
      <c r="U3267" s="14" t="str">
        <f t="shared" ref="U3267:U3330" si="364">TEXT(S3267, "mmm")</f>
        <v>Nov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59"/>
        <v>131.28333333333333</v>
      </c>
      <c r="P3268">
        <f t="shared" si="358"/>
        <v>36.809815950920246</v>
      </c>
      <c r="Q3268" t="str">
        <f t="shared" si="360"/>
        <v>theater</v>
      </c>
      <c r="R3268" t="str">
        <f t="shared" si="361"/>
        <v>plays</v>
      </c>
      <c r="S3268" s="12">
        <f t="shared" si="362"/>
        <v>42136.536134259266</v>
      </c>
      <c r="T3268" s="12">
        <f t="shared" si="363"/>
        <v>42167.875</v>
      </c>
      <c r="U3268" s="14" t="str">
        <f t="shared" si="364"/>
        <v>May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59"/>
        <v>102.1</v>
      </c>
      <c r="P3269">
        <f t="shared" si="358"/>
        <v>52.083333333333336</v>
      </c>
      <c r="Q3269" t="str">
        <f t="shared" si="360"/>
        <v>theater</v>
      </c>
      <c r="R3269" t="str">
        <f t="shared" si="361"/>
        <v>plays</v>
      </c>
      <c r="S3269" s="12">
        <f t="shared" si="362"/>
        <v>42172.757638888885</v>
      </c>
      <c r="T3269" s="12">
        <f t="shared" si="363"/>
        <v>42202.757638888885</v>
      </c>
      <c r="U3269" s="14" t="str">
        <f t="shared" si="364"/>
        <v>Jun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59"/>
        <v>128</v>
      </c>
      <c r="P3270">
        <f t="shared" si="358"/>
        <v>47.61904761904762</v>
      </c>
      <c r="Q3270" t="str">
        <f t="shared" si="360"/>
        <v>theater</v>
      </c>
      <c r="R3270" t="str">
        <f t="shared" si="361"/>
        <v>plays</v>
      </c>
      <c r="S3270" s="12">
        <f t="shared" si="362"/>
        <v>42590.90425925926</v>
      </c>
      <c r="T3270" s="12">
        <f t="shared" si="363"/>
        <v>42606.90425925926</v>
      </c>
      <c r="U3270" s="14" t="str">
        <f t="shared" si="364"/>
        <v>Aug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59"/>
        <v>101.49999999999999</v>
      </c>
      <c r="P3271">
        <f t="shared" si="358"/>
        <v>114.28571428571429</v>
      </c>
      <c r="Q3271" t="str">
        <f t="shared" si="360"/>
        <v>theater</v>
      </c>
      <c r="R3271" t="str">
        <f t="shared" si="361"/>
        <v>plays</v>
      </c>
      <c r="S3271" s="12">
        <f t="shared" si="362"/>
        <v>42137.395798611105</v>
      </c>
      <c r="T3271" s="12">
        <f t="shared" si="363"/>
        <v>42171.458333333328</v>
      </c>
      <c r="U3271" s="14" t="str">
        <f t="shared" si="364"/>
        <v>May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59"/>
        <v>101.66666666666666</v>
      </c>
      <c r="P3272">
        <f t="shared" si="358"/>
        <v>60</v>
      </c>
      <c r="Q3272" t="str">
        <f t="shared" si="360"/>
        <v>theater</v>
      </c>
      <c r="R3272" t="str">
        <f t="shared" si="361"/>
        <v>plays</v>
      </c>
      <c r="S3272" s="12">
        <f t="shared" si="362"/>
        <v>42167.533159722225</v>
      </c>
      <c r="T3272" s="12">
        <f t="shared" si="363"/>
        <v>42197.533159722225</v>
      </c>
      <c r="U3272" s="14" t="str">
        <f t="shared" si="364"/>
        <v>Jun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59"/>
        <v>130</v>
      </c>
      <c r="P3273">
        <f t="shared" si="358"/>
        <v>29.411764705882351</v>
      </c>
      <c r="Q3273" t="str">
        <f t="shared" si="360"/>
        <v>theater</v>
      </c>
      <c r="R3273" t="str">
        <f t="shared" si="361"/>
        <v>plays</v>
      </c>
      <c r="S3273" s="12">
        <f t="shared" si="362"/>
        <v>41915.437210648146</v>
      </c>
      <c r="T3273" s="12">
        <f t="shared" si="363"/>
        <v>41945.478877314818</v>
      </c>
      <c r="U3273" s="14" t="str">
        <f t="shared" si="364"/>
        <v>Oct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59"/>
        <v>154.43</v>
      </c>
      <c r="P3274">
        <f t="shared" si="358"/>
        <v>68.965517241379317</v>
      </c>
      <c r="Q3274" t="str">
        <f t="shared" si="360"/>
        <v>theater</v>
      </c>
      <c r="R3274" t="str">
        <f t="shared" si="361"/>
        <v>plays</v>
      </c>
      <c r="S3274" s="12">
        <f t="shared" si="362"/>
        <v>42284.500104166669</v>
      </c>
      <c r="T3274" s="12">
        <f t="shared" si="363"/>
        <v>42314.541770833333</v>
      </c>
      <c r="U3274" s="14" t="str">
        <f t="shared" si="364"/>
        <v>Oct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59"/>
        <v>107.4</v>
      </c>
      <c r="P3275">
        <f t="shared" si="358"/>
        <v>190.47619047619048</v>
      </c>
      <c r="Q3275" t="str">
        <f t="shared" si="360"/>
        <v>theater</v>
      </c>
      <c r="R3275" t="str">
        <f t="shared" si="361"/>
        <v>plays</v>
      </c>
      <c r="S3275" s="12">
        <f t="shared" si="362"/>
        <v>42611.801412037035</v>
      </c>
      <c r="T3275" s="12">
        <f t="shared" si="363"/>
        <v>42627.791666666672</v>
      </c>
      <c r="U3275" s="14" t="str">
        <f t="shared" si="364"/>
        <v>Aug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59"/>
        <v>101.32258064516128</v>
      </c>
      <c r="P3276">
        <f t="shared" si="358"/>
        <v>54.195804195804193</v>
      </c>
      <c r="Q3276" t="str">
        <f t="shared" si="360"/>
        <v>theater</v>
      </c>
      <c r="R3276" t="str">
        <f t="shared" si="361"/>
        <v>plays</v>
      </c>
      <c r="S3276" s="12">
        <f t="shared" si="362"/>
        <v>42400.704537037032</v>
      </c>
      <c r="T3276" s="12">
        <f t="shared" si="363"/>
        <v>42444.875</v>
      </c>
      <c r="U3276" s="14" t="str">
        <f t="shared" si="364"/>
        <v>Jan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59"/>
        <v>100.27777777777777</v>
      </c>
      <c r="P3277">
        <f t="shared" si="358"/>
        <v>150</v>
      </c>
      <c r="Q3277" t="str">
        <f t="shared" si="360"/>
        <v>theater</v>
      </c>
      <c r="R3277" t="str">
        <f t="shared" si="361"/>
        <v>plays</v>
      </c>
      <c r="S3277" s="12">
        <f t="shared" si="362"/>
        <v>42017.88045138889</v>
      </c>
      <c r="T3277" s="12">
        <f t="shared" si="363"/>
        <v>42044.1875</v>
      </c>
      <c r="U3277" s="14" t="str">
        <f t="shared" si="364"/>
        <v>Jan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59"/>
        <v>116.84444444444443</v>
      </c>
      <c r="P3278">
        <f t="shared" ref="P3278:P3341" si="365">D3278 / L3278</f>
        <v>45</v>
      </c>
      <c r="Q3278" t="str">
        <f t="shared" si="360"/>
        <v>theater</v>
      </c>
      <c r="R3278" t="str">
        <f t="shared" si="361"/>
        <v>plays</v>
      </c>
      <c r="S3278" s="12">
        <f t="shared" si="362"/>
        <v>42426.949988425928</v>
      </c>
      <c r="T3278" s="12">
        <f t="shared" si="363"/>
        <v>42461.165972222225</v>
      </c>
      <c r="U3278" s="14" t="str">
        <f t="shared" si="364"/>
        <v>Feb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59"/>
        <v>108.60000000000001</v>
      </c>
      <c r="P3279">
        <f t="shared" si="365"/>
        <v>50</v>
      </c>
      <c r="Q3279" t="str">
        <f t="shared" si="360"/>
        <v>theater</v>
      </c>
      <c r="R3279" t="str">
        <f t="shared" si="361"/>
        <v>plays</v>
      </c>
      <c r="S3279" s="12">
        <f t="shared" si="362"/>
        <v>41931.682939814818</v>
      </c>
      <c r="T3279" s="12">
        <f t="shared" si="363"/>
        <v>41961.724606481483</v>
      </c>
      <c r="U3279" s="14" t="str">
        <f t="shared" si="364"/>
        <v>Oct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59"/>
        <v>103.4</v>
      </c>
      <c r="P3280">
        <f t="shared" si="365"/>
        <v>73.529411764705884</v>
      </c>
      <c r="Q3280" t="str">
        <f t="shared" si="360"/>
        <v>theater</v>
      </c>
      <c r="R3280" t="str">
        <f t="shared" si="361"/>
        <v>plays</v>
      </c>
      <c r="S3280" s="12">
        <f t="shared" si="362"/>
        <v>42124.848414351851</v>
      </c>
      <c r="T3280" s="12">
        <f t="shared" si="363"/>
        <v>42154.848414351851</v>
      </c>
      <c r="U3280" s="14" t="str">
        <f t="shared" si="364"/>
        <v>Apr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59"/>
        <v>114.27586206896552</v>
      </c>
      <c r="P3281">
        <f t="shared" si="365"/>
        <v>92.063492063492063</v>
      </c>
      <c r="Q3281" t="str">
        <f t="shared" si="360"/>
        <v>theater</v>
      </c>
      <c r="R3281" t="str">
        <f t="shared" si="361"/>
        <v>plays</v>
      </c>
      <c r="S3281" s="12">
        <f t="shared" si="362"/>
        <v>42431.102534722217</v>
      </c>
      <c r="T3281" s="12">
        <f t="shared" si="363"/>
        <v>42461.06086805556</v>
      </c>
      <c r="U3281" s="14" t="str">
        <f t="shared" si="364"/>
        <v>Mar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59"/>
        <v>103</v>
      </c>
      <c r="P3282">
        <f t="shared" si="365"/>
        <v>66.666666666666671</v>
      </c>
      <c r="Q3282" t="str">
        <f t="shared" si="360"/>
        <v>theater</v>
      </c>
      <c r="R3282" t="str">
        <f t="shared" si="361"/>
        <v>plays</v>
      </c>
      <c r="S3282" s="12">
        <f t="shared" si="362"/>
        <v>42121.756921296299</v>
      </c>
      <c r="T3282" s="12">
        <f t="shared" si="363"/>
        <v>42156.208333333328</v>
      </c>
      <c r="U3282" s="14" t="str">
        <f t="shared" si="364"/>
        <v>Apr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59"/>
        <v>121.6</v>
      </c>
      <c r="P3283">
        <f t="shared" si="365"/>
        <v>106.38297872340425</v>
      </c>
      <c r="Q3283" t="str">
        <f t="shared" si="360"/>
        <v>theater</v>
      </c>
      <c r="R3283" t="str">
        <f t="shared" si="361"/>
        <v>plays</v>
      </c>
      <c r="S3283" s="12">
        <f t="shared" si="362"/>
        <v>42219.019733796296</v>
      </c>
      <c r="T3283" s="12">
        <f t="shared" si="363"/>
        <v>42249.019733796296</v>
      </c>
      <c r="U3283" s="14" t="str">
        <f t="shared" si="364"/>
        <v>Aug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59"/>
        <v>102.6467741935484</v>
      </c>
      <c r="P3284">
        <f t="shared" si="365"/>
        <v>130.80168776371309</v>
      </c>
      <c r="Q3284" t="str">
        <f t="shared" si="360"/>
        <v>theater</v>
      </c>
      <c r="R3284" t="str">
        <f t="shared" si="361"/>
        <v>plays</v>
      </c>
      <c r="S3284" s="12">
        <f t="shared" si="362"/>
        <v>42445.19430555556</v>
      </c>
      <c r="T3284" s="12">
        <f t="shared" si="363"/>
        <v>42489.19430555556</v>
      </c>
      <c r="U3284" s="14" t="str">
        <f t="shared" si="364"/>
        <v>Mar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59"/>
        <v>104.75000000000001</v>
      </c>
      <c r="P3285">
        <f t="shared" si="365"/>
        <v>17.021276595744681</v>
      </c>
      <c r="Q3285" t="str">
        <f t="shared" si="360"/>
        <v>theater</v>
      </c>
      <c r="R3285" t="str">
        <f t="shared" si="361"/>
        <v>plays</v>
      </c>
      <c r="S3285" s="12">
        <f t="shared" si="362"/>
        <v>42379.74418981481</v>
      </c>
      <c r="T3285" s="12">
        <f t="shared" si="363"/>
        <v>42410.875</v>
      </c>
      <c r="U3285" s="14" t="str">
        <f t="shared" si="364"/>
        <v>Jan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59"/>
        <v>101.6</v>
      </c>
      <c r="P3286">
        <f t="shared" si="365"/>
        <v>200</v>
      </c>
      <c r="Q3286" t="str">
        <f t="shared" si="360"/>
        <v>theater</v>
      </c>
      <c r="R3286" t="str">
        <f t="shared" si="361"/>
        <v>plays</v>
      </c>
      <c r="S3286" s="12">
        <f t="shared" si="362"/>
        <v>42380.884872685187</v>
      </c>
      <c r="T3286" s="12">
        <f t="shared" si="363"/>
        <v>42398.249305555553</v>
      </c>
      <c r="U3286" s="14" t="str">
        <f t="shared" si="364"/>
        <v>Jan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59"/>
        <v>112.10242048409683</v>
      </c>
      <c r="P3287">
        <f t="shared" si="365"/>
        <v>61.716049382716051</v>
      </c>
      <c r="Q3287" t="str">
        <f t="shared" si="360"/>
        <v>theater</v>
      </c>
      <c r="R3287" t="str">
        <f t="shared" si="361"/>
        <v>plays</v>
      </c>
      <c r="S3287" s="12">
        <f t="shared" si="362"/>
        <v>42762.942430555559</v>
      </c>
      <c r="T3287" s="12">
        <f t="shared" si="363"/>
        <v>42794.208333333328</v>
      </c>
      <c r="U3287" s="14" t="str">
        <f t="shared" si="364"/>
        <v>Jan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59"/>
        <v>101.76666666666667</v>
      </c>
      <c r="P3288">
        <f t="shared" si="365"/>
        <v>122.95081967213115</v>
      </c>
      <c r="Q3288" t="str">
        <f t="shared" si="360"/>
        <v>theater</v>
      </c>
      <c r="R3288" t="str">
        <f t="shared" si="361"/>
        <v>plays</v>
      </c>
      <c r="S3288" s="12">
        <f t="shared" si="362"/>
        <v>42567.840069444443</v>
      </c>
      <c r="T3288" s="12">
        <f t="shared" si="363"/>
        <v>42597.840069444443</v>
      </c>
      <c r="U3288" s="14" t="str">
        <f t="shared" si="364"/>
        <v>Jul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59"/>
        <v>100</v>
      </c>
      <c r="P3289">
        <f t="shared" si="365"/>
        <v>73.529411764705884</v>
      </c>
      <c r="Q3289" t="str">
        <f t="shared" si="360"/>
        <v>theater</v>
      </c>
      <c r="R3289" t="str">
        <f t="shared" si="361"/>
        <v>plays</v>
      </c>
      <c r="S3289" s="12">
        <f t="shared" si="362"/>
        <v>42311.750324074077</v>
      </c>
      <c r="T3289" s="12">
        <f t="shared" si="363"/>
        <v>42336.750324074077</v>
      </c>
      <c r="U3289" s="14" t="str">
        <f t="shared" si="364"/>
        <v>Nov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59"/>
        <v>100.26489999999998</v>
      </c>
      <c r="P3290">
        <f t="shared" si="365"/>
        <v>48.309178743961354</v>
      </c>
      <c r="Q3290" t="str">
        <f t="shared" si="360"/>
        <v>theater</v>
      </c>
      <c r="R3290" t="str">
        <f t="shared" si="361"/>
        <v>plays</v>
      </c>
      <c r="S3290" s="12">
        <f t="shared" si="362"/>
        <v>42505.774479166663</v>
      </c>
      <c r="T3290" s="12">
        <f t="shared" si="363"/>
        <v>42541.958333333328</v>
      </c>
      <c r="U3290" s="14" t="str">
        <f t="shared" si="364"/>
        <v>May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59"/>
        <v>133.04200000000003</v>
      </c>
      <c r="P3291">
        <f t="shared" si="365"/>
        <v>20</v>
      </c>
      <c r="Q3291" t="str">
        <f t="shared" si="360"/>
        <v>theater</v>
      </c>
      <c r="R3291" t="str">
        <f t="shared" si="361"/>
        <v>plays</v>
      </c>
      <c r="S3291" s="12">
        <f t="shared" si="362"/>
        <v>42758.368078703701</v>
      </c>
      <c r="T3291" s="12">
        <f t="shared" si="363"/>
        <v>42786.368078703701</v>
      </c>
      <c r="U3291" s="14" t="str">
        <f t="shared" si="364"/>
        <v>Jan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59"/>
        <v>121.2</v>
      </c>
      <c r="P3292">
        <f t="shared" si="365"/>
        <v>27.777777777777779</v>
      </c>
      <c r="Q3292" t="str">
        <f t="shared" si="360"/>
        <v>theater</v>
      </c>
      <c r="R3292" t="str">
        <f t="shared" si="361"/>
        <v>plays</v>
      </c>
      <c r="S3292" s="12">
        <f t="shared" si="362"/>
        <v>42775.51494212963</v>
      </c>
      <c r="T3292" s="12">
        <f t="shared" si="363"/>
        <v>42805.51494212963</v>
      </c>
      <c r="U3292" s="14" t="str">
        <f t="shared" si="364"/>
        <v>Feb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59"/>
        <v>113.99999999999999</v>
      </c>
      <c r="P3293">
        <f t="shared" si="365"/>
        <v>35.714285714285715</v>
      </c>
      <c r="Q3293" t="str">
        <f t="shared" si="360"/>
        <v>theater</v>
      </c>
      <c r="R3293" t="str">
        <f t="shared" si="361"/>
        <v>plays</v>
      </c>
      <c r="S3293" s="12">
        <f t="shared" si="362"/>
        <v>42232.702546296292</v>
      </c>
      <c r="T3293" s="12">
        <f t="shared" si="363"/>
        <v>42264.165972222225</v>
      </c>
      <c r="U3293" s="14" t="str">
        <f t="shared" si="364"/>
        <v>Aug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59"/>
        <v>286.13861386138615</v>
      </c>
      <c r="P3294">
        <f t="shared" si="365"/>
        <v>6.7333333333333334</v>
      </c>
      <c r="Q3294" t="str">
        <f t="shared" si="360"/>
        <v>theater</v>
      </c>
      <c r="R3294" t="str">
        <f t="shared" si="361"/>
        <v>plays</v>
      </c>
      <c r="S3294" s="12">
        <f t="shared" si="362"/>
        <v>42282.770231481481</v>
      </c>
      <c r="T3294" s="12">
        <f t="shared" si="363"/>
        <v>42342.811898148153</v>
      </c>
      <c r="U3294" s="14" t="str">
        <f t="shared" si="364"/>
        <v>Oct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59"/>
        <v>170.44444444444446</v>
      </c>
      <c r="P3295">
        <f t="shared" si="365"/>
        <v>49.450549450549453</v>
      </c>
      <c r="Q3295" t="str">
        <f t="shared" si="360"/>
        <v>theater</v>
      </c>
      <c r="R3295" t="str">
        <f t="shared" si="361"/>
        <v>plays</v>
      </c>
      <c r="S3295" s="12">
        <f t="shared" si="362"/>
        <v>42768.425370370373</v>
      </c>
      <c r="T3295" s="12">
        <f t="shared" si="363"/>
        <v>42798.425370370373</v>
      </c>
      <c r="U3295" s="14" t="str">
        <f t="shared" si="364"/>
        <v>Feb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59"/>
        <v>118.33333333333333</v>
      </c>
      <c r="P3296">
        <f t="shared" si="365"/>
        <v>25</v>
      </c>
      <c r="Q3296" t="str">
        <f t="shared" si="360"/>
        <v>theater</v>
      </c>
      <c r="R3296" t="str">
        <f t="shared" si="361"/>
        <v>plays</v>
      </c>
      <c r="S3296" s="12">
        <f t="shared" si="362"/>
        <v>42141.541134259256</v>
      </c>
      <c r="T3296" s="12">
        <f t="shared" si="363"/>
        <v>42171.541134259256</v>
      </c>
      <c r="U3296" s="14" t="str">
        <f t="shared" si="364"/>
        <v>May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59"/>
        <v>102.85857142857142</v>
      </c>
      <c r="P3297">
        <f t="shared" si="365"/>
        <v>25.925925925925927</v>
      </c>
      <c r="Q3297" t="str">
        <f t="shared" si="360"/>
        <v>theater</v>
      </c>
      <c r="R3297" t="str">
        <f t="shared" si="361"/>
        <v>plays</v>
      </c>
      <c r="S3297" s="12">
        <f t="shared" si="362"/>
        <v>42609.442465277782</v>
      </c>
      <c r="T3297" s="12">
        <f t="shared" si="363"/>
        <v>42639.442465277782</v>
      </c>
      <c r="U3297" s="14" t="str">
        <f t="shared" si="364"/>
        <v>Aug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59"/>
        <v>144.06666666666666</v>
      </c>
      <c r="P3298">
        <f t="shared" si="365"/>
        <v>31.914893617021278</v>
      </c>
      <c r="Q3298" t="str">
        <f t="shared" si="360"/>
        <v>theater</v>
      </c>
      <c r="R3298" t="str">
        <f t="shared" si="361"/>
        <v>plays</v>
      </c>
      <c r="S3298" s="12">
        <f t="shared" si="362"/>
        <v>42309.756620370375</v>
      </c>
      <c r="T3298" s="12">
        <f t="shared" si="363"/>
        <v>42330.916666666672</v>
      </c>
      <c r="U3298" s="14" t="str">
        <f t="shared" si="364"/>
        <v>Nov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59"/>
        <v>100.07272727272726</v>
      </c>
      <c r="P3299">
        <f t="shared" si="365"/>
        <v>125</v>
      </c>
      <c r="Q3299" t="str">
        <f t="shared" si="360"/>
        <v>theater</v>
      </c>
      <c r="R3299" t="str">
        <f t="shared" si="361"/>
        <v>plays</v>
      </c>
      <c r="S3299" s="12">
        <f t="shared" si="362"/>
        <v>42193.771481481483</v>
      </c>
      <c r="T3299" s="12">
        <f t="shared" si="363"/>
        <v>42212.957638888889</v>
      </c>
      <c r="U3299" s="14" t="str">
        <f t="shared" si="364"/>
        <v>Jul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59"/>
        <v>101.73</v>
      </c>
      <c r="P3300">
        <f t="shared" si="365"/>
        <v>138.88888888888889</v>
      </c>
      <c r="Q3300" t="str">
        <f t="shared" si="360"/>
        <v>theater</v>
      </c>
      <c r="R3300" t="str">
        <f t="shared" si="361"/>
        <v>plays</v>
      </c>
      <c r="S3300" s="12">
        <f t="shared" si="362"/>
        <v>42239.957962962959</v>
      </c>
      <c r="T3300" s="12">
        <f t="shared" si="363"/>
        <v>42260</v>
      </c>
      <c r="U3300" s="14" t="str">
        <f t="shared" si="364"/>
        <v>Aug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59"/>
        <v>116.19999999999999</v>
      </c>
      <c r="P3301">
        <f t="shared" si="365"/>
        <v>47.61904761904762</v>
      </c>
      <c r="Q3301" t="str">
        <f t="shared" si="360"/>
        <v>theater</v>
      </c>
      <c r="R3301" t="str">
        <f t="shared" si="361"/>
        <v>plays</v>
      </c>
      <c r="S3301" s="12">
        <f t="shared" si="362"/>
        <v>42261.917395833334</v>
      </c>
      <c r="T3301" s="12">
        <f t="shared" si="363"/>
        <v>42291.917395833334</v>
      </c>
      <c r="U3301" s="14" t="str">
        <f t="shared" si="364"/>
        <v>Sep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59"/>
        <v>136.16666666666666</v>
      </c>
      <c r="P3302">
        <f t="shared" si="365"/>
        <v>34.090909090909093</v>
      </c>
      <c r="Q3302" t="str">
        <f t="shared" si="360"/>
        <v>theater</v>
      </c>
      <c r="R3302" t="str">
        <f t="shared" si="361"/>
        <v>plays</v>
      </c>
      <c r="S3302" s="12">
        <f t="shared" si="362"/>
        <v>42102.743773148148</v>
      </c>
      <c r="T3302" s="12">
        <f t="shared" si="363"/>
        <v>42123.743773148148</v>
      </c>
      <c r="U3302" s="14" t="str">
        <f t="shared" si="364"/>
        <v>Apr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59"/>
        <v>133.46666666666667</v>
      </c>
      <c r="P3303">
        <f t="shared" si="365"/>
        <v>42.857142857142854</v>
      </c>
      <c r="Q3303" t="str">
        <f t="shared" si="360"/>
        <v>theater</v>
      </c>
      <c r="R3303" t="str">
        <f t="shared" si="361"/>
        <v>plays</v>
      </c>
      <c r="S3303" s="12">
        <f t="shared" si="362"/>
        <v>42538.73583333334</v>
      </c>
      <c r="T3303" s="12">
        <f t="shared" si="363"/>
        <v>42583.290972222225</v>
      </c>
      <c r="U3303" s="14" t="str">
        <f t="shared" si="364"/>
        <v>Jun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59"/>
        <v>103.39285714285715</v>
      </c>
      <c r="P3304">
        <f t="shared" si="365"/>
        <v>168</v>
      </c>
      <c r="Q3304" t="str">
        <f t="shared" si="360"/>
        <v>theater</v>
      </c>
      <c r="R3304" t="str">
        <f t="shared" si="361"/>
        <v>plays</v>
      </c>
      <c r="S3304" s="12">
        <f t="shared" si="362"/>
        <v>42681.35157407407</v>
      </c>
      <c r="T3304" s="12">
        <f t="shared" si="363"/>
        <v>42711.35157407407</v>
      </c>
      <c r="U3304" s="14" t="str">
        <f t="shared" si="364"/>
        <v>Nov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59"/>
        <v>115.88888888888889</v>
      </c>
      <c r="P3305">
        <f t="shared" si="365"/>
        <v>51.428571428571431</v>
      </c>
      <c r="Q3305" t="str">
        <f t="shared" si="360"/>
        <v>theater</v>
      </c>
      <c r="R3305" t="str">
        <f t="shared" si="361"/>
        <v>plays</v>
      </c>
      <c r="S3305" s="12">
        <f t="shared" si="362"/>
        <v>42056.65143518518</v>
      </c>
      <c r="T3305" s="12">
        <f t="shared" si="363"/>
        <v>42091.609768518523</v>
      </c>
      <c r="U3305" s="14" t="str">
        <f t="shared" si="364"/>
        <v>Feb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59"/>
        <v>104.51666666666665</v>
      </c>
      <c r="P3306">
        <f t="shared" si="365"/>
        <v>85.714285714285708</v>
      </c>
      <c r="Q3306" t="str">
        <f t="shared" si="360"/>
        <v>theater</v>
      </c>
      <c r="R3306" t="str">
        <f t="shared" si="361"/>
        <v>plays</v>
      </c>
      <c r="S3306" s="12">
        <f t="shared" si="362"/>
        <v>42696.624444444446</v>
      </c>
      <c r="T3306" s="12">
        <f t="shared" si="363"/>
        <v>42726.624444444446</v>
      </c>
      <c r="U3306" s="14" t="str">
        <f t="shared" si="364"/>
        <v>Nov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59"/>
        <v>102.02500000000001</v>
      </c>
      <c r="P3307">
        <f t="shared" si="365"/>
        <v>200</v>
      </c>
      <c r="Q3307" t="str">
        <f t="shared" si="360"/>
        <v>theater</v>
      </c>
      <c r="R3307" t="str">
        <f t="shared" si="361"/>
        <v>plays</v>
      </c>
      <c r="S3307" s="12">
        <f t="shared" si="362"/>
        <v>42186.855879629627</v>
      </c>
      <c r="T3307" s="12">
        <f t="shared" si="363"/>
        <v>42216.855879629627</v>
      </c>
      <c r="U3307" s="14" t="str">
        <f t="shared" si="364"/>
        <v>Jul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59"/>
        <v>175.33333333333334</v>
      </c>
      <c r="P3308">
        <f t="shared" si="365"/>
        <v>27.777777777777779</v>
      </c>
      <c r="Q3308" t="str">
        <f t="shared" si="360"/>
        <v>theater</v>
      </c>
      <c r="R3308" t="str">
        <f t="shared" si="361"/>
        <v>plays</v>
      </c>
      <c r="S3308" s="12">
        <f t="shared" si="362"/>
        <v>42493.219236111108</v>
      </c>
      <c r="T3308" s="12">
        <f t="shared" si="363"/>
        <v>42531.125</v>
      </c>
      <c r="U3308" s="14" t="str">
        <f t="shared" si="364"/>
        <v>May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59"/>
        <v>106.67999999999999</v>
      </c>
      <c r="P3309">
        <f t="shared" si="365"/>
        <v>50</v>
      </c>
      <c r="Q3309" t="str">
        <f t="shared" si="360"/>
        <v>theater</v>
      </c>
      <c r="R3309" t="str">
        <f t="shared" si="361"/>
        <v>plays</v>
      </c>
      <c r="S3309" s="12">
        <f t="shared" si="362"/>
        <v>42475.057164351849</v>
      </c>
      <c r="T3309" s="12">
        <f t="shared" si="363"/>
        <v>42505.057164351849</v>
      </c>
      <c r="U3309" s="14" t="str">
        <f t="shared" si="364"/>
        <v>Apr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59"/>
        <v>122.28571428571429</v>
      </c>
      <c r="P3310">
        <f t="shared" si="365"/>
        <v>61.403508771929822</v>
      </c>
      <c r="Q3310" t="str">
        <f t="shared" si="360"/>
        <v>theater</v>
      </c>
      <c r="R3310" t="str">
        <f t="shared" si="361"/>
        <v>plays</v>
      </c>
      <c r="S3310" s="12">
        <f t="shared" si="362"/>
        <v>42452.876909722225</v>
      </c>
      <c r="T3310" s="12">
        <f t="shared" si="363"/>
        <v>42473.876909722225</v>
      </c>
      <c r="U3310" s="14" t="str">
        <f t="shared" si="364"/>
        <v>Mar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59"/>
        <v>159.42857142857144</v>
      </c>
      <c r="P3311">
        <f t="shared" si="365"/>
        <v>11.290322580645162</v>
      </c>
      <c r="Q3311" t="str">
        <f t="shared" si="360"/>
        <v>theater</v>
      </c>
      <c r="R3311" t="str">
        <f t="shared" si="361"/>
        <v>plays</v>
      </c>
      <c r="S3311" s="12">
        <f t="shared" si="362"/>
        <v>42628.650208333333</v>
      </c>
      <c r="T3311" s="12">
        <f t="shared" si="363"/>
        <v>42659.650208333333</v>
      </c>
      <c r="U3311" s="14" t="str">
        <f t="shared" si="364"/>
        <v>Sep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59"/>
        <v>100.07692307692308</v>
      </c>
      <c r="P3312">
        <f t="shared" si="365"/>
        <v>209.67741935483872</v>
      </c>
      <c r="Q3312" t="str">
        <f t="shared" si="360"/>
        <v>theater</v>
      </c>
      <c r="R3312" t="str">
        <f t="shared" si="361"/>
        <v>plays</v>
      </c>
      <c r="S3312" s="12">
        <f t="shared" si="362"/>
        <v>42253.928530092591</v>
      </c>
      <c r="T3312" s="12">
        <f t="shared" si="363"/>
        <v>42283.928530092591</v>
      </c>
      <c r="U3312" s="14" t="str">
        <f t="shared" si="364"/>
        <v>Sep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59"/>
        <v>109.84</v>
      </c>
      <c r="P3313">
        <f t="shared" si="365"/>
        <v>55.555555555555557</v>
      </c>
      <c r="Q3313" t="str">
        <f t="shared" si="360"/>
        <v>theater</v>
      </c>
      <c r="R3313" t="str">
        <f t="shared" si="361"/>
        <v>plays</v>
      </c>
      <c r="S3313" s="12">
        <f t="shared" si="362"/>
        <v>42264.29178240741</v>
      </c>
      <c r="T3313" s="12">
        <f t="shared" si="363"/>
        <v>42294.29178240741</v>
      </c>
      <c r="U3313" s="14" t="str">
        <f t="shared" si="364"/>
        <v>Sep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59"/>
        <v>100.03999999999999</v>
      </c>
      <c r="P3314">
        <f t="shared" si="365"/>
        <v>60.975609756097562</v>
      </c>
      <c r="Q3314" t="str">
        <f t="shared" si="360"/>
        <v>theater</v>
      </c>
      <c r="R3314" t="str">
        <f t="shared" si="361"/>
        <v>plays</v>
      </c>
      <c r="S3314" s="12">
        <f t="shared" si="362"/>
        <v>42664.809560185182</v>
      </c>
      <c r="T3314" s="12">
        <f t="shared" si="363"/>
        <v>42685.916666666672</v>
      </c>
      <c r="U3314" s="14" t="str">
        <f t="shared" si="364"/>
        <v>Oct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59"/>
        <v>116.05000000000001</v>
      </c>
      <c r="P3315">
        <f t="shared" si="365"/>
        <v>68.965517241379317</v>
      </c>
      <c r="Q3315" t="str">
        <f t="shared" si="360"/>
        <v>theater</v>
      </c>
      <c r="R3315" t="str">
        <f t="shared" si="361"/>
        <v>plays</v>
      </c>
      <c r="S3315" s="12">
        <f t="shared" si="362"/>
        <v>42382.244409722218</v>
      </c>
      <c r="T3315" s="12">
        <f t="shared" si="363"/>
        <v>42396.041666666672</v>
      </c>
      <c r="U3315" s="14" t="str">
        <f t="shared" si="364"/>
        <v>Jan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59"/>
        <v>210.75</v>
      </c>
      <c r="P3316">
        <f t="shared" si="365"/>
        <v>13.793103448275861</v>
      </c>
      <c r="Q3316" t="str">
        <f t="shared" si="360"/>
        <v>theater</v>
      </c>
      <c r="R3316" t="str">
        <f t="shared" si="361"/>
        <v>plays</v>
      </c>
      <c r="S3316" s="12">
        <f t="shared" si="362"/>
        <v>42105.267488425925</v>
      </c>
      <c r="T3316" s="12">
        <f t="shared" si="363"/>
        <v>42132.836805555555</v>
      </c>
      <c r="U3316" s="14" t="str">
        <f t="shared" si="364"/>
        <v>Apr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59"/>
        <v>110.00000000000001</v>
      </c>
      <c r="P3317">
        <f t="shared" si="365"/>
        <v>44.943820224719104</v>
      </c>
      <c r="Q3317" t="str">
        <f t="shared" si="360"/>
        <v>theater</v>
      </c>
      <c r="R3317" t="str">
        <f t="shared" si="361"/>
        <v>plays</v>
      </c>
      <c r="S3317" s="12">
        <f t="shared" si="362"/>
        <v>42466.303715277783</v>
      </c>
      <c r="T3317" s="12">
        <f t="shared" si="363"/>
        <v>42496.303715277783</v>
      </c>
      <c r="U3317" s="14" t="str">
        <f t="shared" si="364"/>
        <v>Apr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59"/>
        <v>100.08673425918037</v>
      </c>
      <c r="P3318">
        <f t="shared" si="365"/>
        <v>93.896000000000001</v>
      </c>
      <c r="Q3318" t="str">
        <f t="shared" si="360"/>
        <v>theater</v>
      </c>
      <c r="R3318" t="str">
        <f t="shared" si="361"/>
        <v>plays</v>
      </c>
      <c r="S3318" s="12">
        <f t="shared" si="362"/>
        <v>41826.871238425927</v>
      </c>
      <c r="T3318" s="12">
        <f t="shared" si="363"/>
        <v>41859.57916666667</v>
      </c>
      <c r="U3318" s="14" t="str">
        <f t="shared" si="364"/>
        <v>Jul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59"/>
        <v>106.19047619047619</v>
      </c>
      <c r="P3319">
        <f t="shared" si="365"/>
        <v>58.333333333333336</v>
      </c>
      <c r="Q3319" t="str">
        <f t="shared" si="360"/>
        <v>theater</v>
      </c>
      <c r="R3319" t="str">
        <f t="shared" si="361"/>
        <v>plays</v>
      </c>
      <c r="S3319" s="12">
        <f t="shared" si="362"/>
        <v>42499.039629629624</v>
      </c>
      <c r="T3319" s="12">
        <f t="shared" si="363"/>
        <v>42529.039629629624</v>
      </c>
      <c r="U3319" s="14" t="str">
        <f t="shared" si="364"/>
        <v>May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59"/>
        <v>125.6</v>
      </c>
      <c r="P3320">
        <f t="shared" si="365"/>
        <v>62.5</v>
      </c>
      <c r="Q3320" t="str">
        <f t="shared" si="360"/>
        <v>theater</v>
      </c>
      <c r="R3320" t="str">
        <f t="shared" si="361"/>
        <v>plays</v>
      </c>
      <c r="S3320" s="12">
        <f t="shared" si="362"/>
        <v>42431.302002314813</v>
      </c>
      <c r="T3320" s="12">
        <f t="shared" si="363"/>
        <v>42471.104166666672</v>
      </c>
      <c r="U3320" s="14" t="str">
        <f t="shared" si="364"/>
        <v>Mar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59"/>
        <v>108</v>
      </c>
      <c r="P3321">
        <f t="shared" si="365"/>
        <v>31.25</v>
      </c>
      <c r="Q3321" t="str">
        <f t="shared" si="360"/>
        <v>theater</v>
      </c>
      <c r="R3321" t="str">
        <f t="shared" si="361"/>
        <v>plays</v>
      </c>
      <c r="S3321" s="12">
        <f t="shared" si="362"/>
        <v>41990.585486111115</v>
      </c>
      <c r="T3321" s="12">
        <f t="shared" si="363"/>
        <v>42035.585486111115</v>
      </c>
      <c r="U3321" s="14" t="str">
        <f t="shared" si="364"/>
        <v>Dec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59"/>
        <v>101</v>
      </c>
      <c r="P3322">
        <f t="shared" si="365"/>
        <v>65.78947368421052</v>
      </c>
      <c r="Q3322" t="str">
        <f t="shared" si="360"/>
        <v>theater</v>
      </c>
      <c r="R3322" t="str">
        <f t="shared" si="361"/>
        <v>plays</v>
      </c>
      <c r="S3322" s="12">
        <f t="shared" si="362"/>
        <v>42513.045798611114</v>
      </c>
      <c r="T3322" s="12">
        <f t="shared" si="363"/>
        <v>42543.045798611114</v>
      </c>
      <c r="U3322" s="14" t="str">
        <f t="shared" si="364"/>
        <v>May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59"/>
        <v>107.4</v>
      </c>
      <c r="P3323">
        <f t="shared" si="365"/>
        <v>33.333333333333336</v>
      </c>
      <c r="Q3323" t="str">
        <f t="shared" si="360"/>
        <v>theater</v>
      </c>
      <c r="R3323" t="str">
        <f t="shared" si="361"/>
        <v>plays</v>
      </c>
      <c r="S3323" s="12">
        <f t="shared" si="362"/>
        <v>41914.100289351853</v>
      </c>
      <c r="T3323" s="12">
        <f t="shared" si="363"/>
        <v>41928.165972222225</v>
      </c>
      <c r="U3323" s="14" t="str">
        <f t="shared" si="364"/>
        <v>Oct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59"/>
        <v>101.51515151515152</v>
      </c>
      <c r="P3324">
        <f t="shared" si="365"/>
        <v>143.47826086956522</v>
      </c>
      <c r="Q3324" t="str">
        <f t="shared" si="360"/>
        <v>theater</v>
      </c>
      <c r="R3324" t="str">
        <f t="shared" si="361"/>
        <v>plays</v>
      </c>
      <c r="S3324" s="12">
        <f t="shared" si="362"/>
        <v>42521.010370370372</v>
      </c>
      <c r="T3324" s="12">
        <f t="shared" si="363"/>
        <v>42543.163194444445</v>
      </c>
      <c r="U3324" s="14" t="str">
        <f t="shared" si="364"/>
        <v>May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59"/>
        <v>125.89999999999999</v>
      </c>
      <c r="P3325">
        <f t="shared" si="365"/>
        <v>20.408163265306122</v>
      </c>
      <c r="Q3325" t="str">
        <f t="shared" si="360"/>
        <v>theater</v>
      </c>
      <c r="R3325" t="str">
        <f t="shared" si="361"/>
        <v>plays</v>
      </c>
      <c r="S3325" s="12">
        <f t="shared" si="362"/>
        <v>42608.36583333333</v>
      </c>
      <c r="T3325" s="12">
        <f t="shared" si="363"/>
        <v>42638.36583333333</v>
      </c>
      <c r="U3325" s="14" t="str">
        <f t="shared" si="364"/>
        <v>Aug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59"/>
        <v>101.66666666666666</v>
      </c>
      <c r="P3326">
        <f t="shared" si="365"/>
        <v>150</v>
      </c>
      <c r="Q3326" t="str">
        <f t="shared" si="360"/>
        <v>theater</v>
      </c>
      <c r="R3326" t="str">
        <f t="shared" si="361"/>
        <v>plays</v>
      </c>
      <c r="S3326" s="12">
        <f t="shared" si="362"/>
        <v>42512.58321759259</v>
      </c>
      <c r="T3326" s="12">
        <f t="shared" si="363"/>
        <v>42526.58321759259</v>
      </c>
      <c r="U3326" s="14" t="str">
        <f t="shared" si="364"/>
        <v>May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59"/>
        <v>112.5</v>
      </c>
      <c r="P3327">
        <f t="shared" si="365"/>
        <v>26.666666666666668</v>
      </c>
      <c r="Q3327" t="str">
        <f t="shared" si="360"/>
        <v>theater</v>
      </c>
      <c r="R3327" t="str">
        <f t="shared" si="361"/>
        <v>plays</v>
      </c>
      <c r="S3327" s="12">
        <f t="shared" si="362"/>
        <v>42064.785613425927</v>
      </c>
      <c r="T3327" s="12">
        <f t="shared" si="363"/>
        <v>42099.743946759263</v>
      </c>
      <c r="U3327" s="14" t="str">
        <f t="shared" si="364"/>
        <v>Mar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59"/>
        <v>101.375</v>
      </c>
      <c r="P3328">
        <f t="shared" si="365"/>
        <v>140.35087719298247</v>
      </c>
      <c r="Q3328" t="str">
        <f t="shared" si="360"/>
        <v>theater</v>
      </c>
      <c r="R3328" t="str">
        <f t="shared" si="361"/>
        <v>plays</v>
      </c>
      <c r="S3328" s="12">
        <f t="shared" si="362"/>
        <v>42041.714178240742</v>
      </c>
      <c r="T3328" s="12">
        <f t="shared" si="363"/>
        <v>42071.67251157407</v>
      </c>
      <c r="U3328" s="14" t="str">
        <f t="shared" si="364"/>
        <v>Feb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59"/>
        <v>101.25</v>
      </c>
      <c r="P3329">
        <f t="shared" si="365"/>
        <v>24.242424242424242</v>
      </c>
      <c r="Q3329" t="str">
        <f t="shared" si="360"/>
        <v>theater</v>
      </c>
      <c r="R3329" t="str">
        <f t="shared" si="361"/>
        <v>plays</v>
      </c>
      <c r="S3329" s="12">
        <f t="shared" si="362"/>
        <v>42468.374606481477</v>
      </c>
      <c r="T3329" s="12">
        <f t="shared" si="363"/>
        <v>42498.374606481477</v>
      </c>
      <c r="U3329" s="14" t="str">
        <f t="shared" si="364"/>
        <v>Apr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59"/>
        <v>146.38888888888889</v>
      </c>
      <c r="P3330">
        <f t="shared" si="365"/>
        <v>200</v>
      </c>
      <c r="Q3330" t="str">
        <f t="shared" si="360"/>
        <v>theater</v>
      </c>
      <c r="R3330" t="str">
        <f t="shared" si="361"/>
        <v>plays</v>
      </c>
      <c r="S3330" s="12">
        <f t="shared" si="362"/>
        <v>41822.57503472222</v>
      </c>
      <c r="T3330" s="12">
        <f t="shared" si="363"/>
        <v>41825.041666666664</v>
      </c>
      <c r="U3330" s="14" t="str">
        <f t="shared" si="364"/>
        <v>Jul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66">E3331/D3331 * 100</f>
        <v>116.8</v>
      </c>
      <c r="P3331">
        <f t="shared" si="365"/>
        <v>38.46153846153846</v>
      </c>
      <c r="Q3331" t="str">
        <f t="shared" ref="Q3331:Q3394" si="367">LEFT(N3331,FIND("/",N3331) -1)</f>
        <v>theater</v>
      </c>
      <c r="R3331" t="str">
        <f t="shared" ref="R3331:R3394" si="368">RIGHT(N3331,LEN(N3331)-FIND("/",N3331))</f>
        <v>plays</v>
      </c>
      <c r="S3331" s="12">
        <f t="shared" ref="S3331:U3394" si="369">(((J3331/60)/60)/24)+DATE(1970,1,1)</f>
        <v>41837.323009259257</v>
      </c>
      <c r="T3331" s="12">
        <f t="shared" ref="T3331:V3394" si="370">(((I3331/60)/60)/24)+DATE(1970,1,1)</f>
        <v>41847.958333333336</v>
      </c>
      <c r="U3331" s="14" t="str">
        <f t="shared" ref="U3331:U3394" si="371">TEXT(S3331, "mmm")</f>
        <v>Jul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66"/>
        <v>106.26666666666667</v>
      </c>
      <c r="P3332">
        <f t="shared" si="365"/>
        <v>21.739130434782609</v>
      </c>
      <c r="Q3332" t="str">
        <f t="shared" si="367"/>
        <v>theater</v>
      </c>
      <c r="R3332" t="str">
        <f t="shared" si="368"/>
        <v>plays</v>
      </c>
      <c r="S3332" s="12">
        <f t="shared" si="369"/>
        <v>42065.887361111112</v>
      </c>
      <c r="T3332" s="12">
        <f t="shared" si="370"/>
        <v>42095.845694444448</v>
      </c>
      <c r="U3332" s="14" t="str">
        <f t="shared" si="371"/>
        <v>Mar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66"/>
        <v>104.52</v>
      </c>
      <c r="P3333">
        <f t="shared" si="365"/>
        <v>76.92307692307692</v>
      </c>
      <c r="Q3333" t="str">
        <f t="shared" si="367"/>
        <v>theater</v>
      </c>
      <c r="R3333" t="str">
        <f t="shared" si="368"/>
        <v>plays</v>
      </c>
      <c r="S3333" s="12">
        <f t="shared" si="369"/>
        <v>42248.697754629626</v>
      </c>
      <c r="T3333" s="12">
        <f t="shared" si="370"/>
        <v>42283.697754629626</v>
      </c>
      <c r="U3333" s="14" t="str">
        <f t="shared" si="371"/>
        <v>Sep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66"/>
        <v>100</v>
      </c>
      <c r="P3334">
        <f t="shared" si="365"/>
        <v>72.289156626506028</v>
      </c>
      <c r="Q3334" t="str">
        <f t="shared" si="367"/>
        <v>theater</v>
      </c>
      <c r="R3334" t="str">
        <f t="shared" si="368"/>
        <v>plays</v>
      </c>
      <c r="S3334" s="12">
        <f t="shared" si="369"/>
        <v>41809.860300925924</v>
      </c>
      <c r="T3334" s="12">
        <f t="shared" si="370"/>
        <v>41839.860300925924</v>
      </c>
      <c r="U3334" s="14" t="str">
        <f t="shared" si="371"/>
        <v>Jun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66"/>
        <v>104.57142857142858</v>
      </c>
      <c r="P3335">
        <f t="shared" si="365"/>
        <v>31.531531531531531</v>
      </c>
      <c r="Q3335" t="str">
        <f t="shared" si="367"/>
        <v>theater</v>
      </c>
      <c r="R3335" t="str">
        <f t="shared" si="368"/>
        <v>plays</v>
      </c>
      <c r="S3335" s="12">
        <f t="shared" si="369"/>
        <v>42148.676851851851</v>
      </c>
      <c r="T3335" s="12">
        <f t="shared" si="370"/>
        <v>42170.676851851851</v>
      </c>
      <c r="U3335" s="14" t="str">
        <f t="shared" si="371"/>
        <v>May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66"/>
        <v>138.62051149573753</v>
      </c>
      <c r="P3336">
        <f t="shared" si="365"/>
        <v>84.152173913043484</v>
      </c>
      <c r="Q3336" t="str">
        <f t="shared" si="367"/>
        <v>theater</v>
      </c>
      <c r="R3336" t="str">
        <f t="shared" si="368"/>
        <v>plays</v>
      </c>
      <c r="S3336" s="12">
        <f t="shared" si="369"/>
        <v>42185.521087962959</v>
      </c>
      <c r="T3336" s="12">
        <f t="shared" si="370"/>
        <v>42215.521087962959</v>
      </c>
      <c r="U3336" s="14" t="str">
        <f t="shared" si="371"/>
        <v>Jun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66"/>
        <v>100.32000000000001</v>
      </c>
      <c r="P3337">
        <f t="shared" si="365"/>
        <v>79.365079365079367</v>
      </c>
      <c r="Q3337" t="str">
        <f t="shared" si="367"/>
        <v>theater</v>
      </c>
      <c r="R3337" t="str">
        <f t="shared" si="368"/>
        <v>plays</v>
      </c>
      <c r="S3337" s="12">
        <f t="shared" si="369"/>
        <v>41827.674143518518</v>
      </c>
      <c r="T3337" s="12">
        <f t="shared" si="370"/>
        <v>41854.958333333336</v>
      </c>
      <c r="U3337" s="14" t="str">
        <f t="shared" si="371"/>
        <v>Jul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66"/>
        <v>100</v>
      </c>
      <c r="P3338">
        <f t="shared" si="365"/>
        <v>27.777777777777779</v>
      </c>
      <c r="Q3338" t="str">
        <f t="shared" si="367"/>
        <v>theater</v>
      </c>
      <c r="R3338" t="str">
        <f t="shared" si="368"/>
        <v>plays</v>
      </c>
      <c r="S3338" s="12">
        <f t="shared" si="369"/>
        <v>42437.398680555561</v>
      </c>
      <c r="T3338" s="12">
        <f t="shared" si="370"/>
        <v>42465.35701388889</v>
      </c>
      <c r="U3338" s="14" t="str">
        <f t="shared" si="371"/>
        <v>Mar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66"/>
        <v>110.2</v>
      </c>
      <c r="P3339">
        <f t="shared" si="365"/>
        <v>73.529411764705884</v>
      </c>
      <c r="Q3339" t="str">
        <f t="shared" si="367"/>
        <v>theater</v>
      </c>
      <c r="R3339" t="str">
        <f t="shared" si="368"/>
        <v>plays</v>
      </c>
      <c r="S3339" s="12">
        <f t="shared" si="369"/>
        <v>41901.282025462962</v>
      </c>
      <c r="T3339" s="12">
        <f t="shared" si="370"/>
        <v>41922.875</v>
      </c>
      <c r="U3339" s="14" t="str">
        <f t="shared" si="371"/>
        <v>Sep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66"/>
        <v>102.18</v>
      </c>
      <c r="P3340">
        <f t="shared" si="365"/>
        <v>133.92857142857142</v>
      </c>
      <c r="Q3340" t="str">
        <f t="shared" si="367"/>
        <v>theater</v>
      </c>
      <c r="R3340" t="str">
        <f t="shared" si="368"/>
        <v>plays</v>
      </c>
      <c r="S3340" s="12">
        <f t="shared" si="369"/>
        <v>42769.574999999997</v>
      </c>
      <c r="T3340" s="12">
        <f t="shared" si="370"/>
        <v>42790.574999999997</v>
      </c>
      <c r="U3340" s="14" t="str">
        <f t="shared" si="371"/>
        <v>Feb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66"/>
        <v>104.35000000000001</v>
      </c>
      <c r="P3341">
        <f t="shared" si="365"/>
        <v>170.21276595744681</v>
      </c>
      <c r="Q3341" t="str">
        <f t="shared" si="367"/>
        <v>theater</v>
      </c>
      <c r="R3341" t="str">
        <f t="shared" si="368"/>
        <v>plays</v>
      </c>
      <c r="S3341" s="12">
        <f t="shared" si="369"/>
        <v>42549.665717592594</v>
      </c>
      <c r="T3341" s="12">
        <f t="shared" si="370"/>
        <v>42579.665717592594</v>
      </c>
      <c r="U3341" s="14" t="str">
        <f t="shared" si="371"/>
        <v>Jun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66"/>
        <v>138.16666666666666</v>
      </c>
      <c r="P3342">
        <f t="shared" ref="P3342:P3405" si="372">D3342 / L3342</f>
        <v>78.94736842105263</v>
      </c>
      <c r="Q3342" t="str">
        <f t="shared" si="367"/>
        <v>theater</v>
      </c>
      <c r="R3342" t="str">
        <f t="shared" si="368"/>
        <v>plays</v>
      </c>
      <c r="S3342" s="12">
        <f t="shared" si="369"/>
        <v>42685.974004629628</v>
      </c>
      <c r="T3342" s="12">
        <f t="shared" si="370"/>
        <v>42710.974004629628</v>
      </c>
      <c r="U3342" s="14" t="str">
        <f t="shared" si="371"/>
        <v>Nov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66"/>
        <v>100</v>
      </c>
      <c r="P3343">
        <f t="shared" si="372"/>
        <v>119.64285714285714</v>
      </c>
      <c r="Q3343" t="str">
        <f t="shared" si="367"/>
        <v>theater</v>
      </c>
      <c r="R3343" t="str">
        <f t="shared" si="368"/>
        <v>plays</v>
      </c>
      <c r="S3343" s="12">
        <f t="shared" si="369"/>
        <v>42510.798854166671</v>
      </c>
      <c r="T3343" s="12">
        <f t="shared" si="370"/>
        <v>42533.708333333328</v>
      </c>
      <c r="U3343" s="14" t="str">
        <f t="shared" si="371"/>
        <v>May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66"/>
        <v>101.66666666666666</v>
      </c>
      <c r="P3344">
        <f t="shared" si="372"/>
        <v>76.92307692307692</v>
      </c>
      <c r="Q3344" t="str">
        <f t="shared" si="367"/>
        <v>theater</v>
      </c>
      <c r="R3344" t="str">
        <f t="shared" si="368"/>
        <v>plays</v>
      </c>
      <c r="S3344" s="12">
        <f t="shared" si="369"/>
        <v>42062.296412037031</v>
      </c>
      <c r="T3344" s="12">
        <f t="shared" si="370"/>
        <v>42095.207638888889</v>
      </c>
      <c r="U3344" s="14" t="str">
        <f t="shared" si="371"/>
        <v>Feb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66"/>
        <v>171.42857142857142</v>
      </c>
      <c r="P3345">
        <f t="shared" si="372"/>
        <v>30.434782608695652</v>
      </c>
      <c r="Q3345" t="str">
        <f t="shared" si="367"/>
        <v>theater</v>
      </c>
      <c r="R3345" t="str">
        <f t="shared" si="368"/>
        <v>plays</v>
      </c>
      <c r="S3345" s="12">
        <f t="shared" si="369"/>
        <v>42452.916481481487</v>
      </c>
      <c r="T3345" s="12">
        <f t="shared" si="370"/>
        <v>42473.554166666669</v>
      </c>
      <c r="U3345" s="14" t="str">
        <f t="shared" si="371"/>
        <v>Mar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66"/>
        <v>101.44444444444444</v>
      </c>
      <c r="P3346">
        <f t="shared" si="372"/>
        <v>112.5</v>
      </c>
      <c r="Q3346" t="str">
        <f t="shared" si="367"/>
        <v>theater</v>
      </c>
      <c r="R3346" t="str">
        <f t="shared" si="368"/>
        <v>plays</v>
      </c>
      <c r="S3346" s="12">
        <f t="shared" si="369"/>
        <v>41851.200150462959</v>
      </c>
      <c r="T3346" s="12">
        <f t="shared" si="370"/>
        <v>41881.200150462959</v>
      </c>
      <c r="U3346" s="14" t="str">
        <f t="shared" si="371"/>
        <v>Jul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66"/>
        <v>130</v>
      </c>
      <c r="P3347">
        <f t="shared" si="372"/>
        <v>38.46153846153846</v>
      </c>
      <c r="Q3347" t="str">
        <f t="shared" si="367"/>
        <v>theater</v>
      </c>
      <c r="R3347" t="str">
        <f t="shared" si="368"/>
        <v>plays</v>
      </c>
      <c r="S3347" s="12">
        <f t="shared" si="369"/>
        <v>42053.106111111112</v>
      </c>
      <c r="T3347" s="12">
        <f t="shared" si="370"/>
        <v>42112.025694444441</v>
      </c>
      <c r="U3347" s="14" t="str">
        <f t="shared" si="371"/>
        <v>Feb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66"/>
        <v>110.00000000000001</v>
      </c>
      <c r="P3348">
        <f t="shared" si="372"/>
        <v>83.333333333333329</v>
      </c>
      <c r="Q3348" t="str">
        <f t="shared" si="367"/>
        <v>theater</v>
      </c>
      <c r="R3348" t="str">
        <f t="shared" si="368"/>
        <v>plays</v>
      </c>
      <c r="S3348" s="12">
        <f t="shared" si="369"/>
        <v>42054.024421296301</v>
      </c>
      <c r="T3348" s="12">
        <f t="shared" si="370"/>
        <v>42061.024421296301</v>
      </c>
      <c r="U3348" s="14" t="str">
        <f t="shared" si="371"/>
        <v>Feb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66"/>
        <v>119.44999999999999</v>
      </c>
      <c r="P3349">
        <f t="shared" si="372"/>
        <v>90.909090909090907</v>
      </c>
      <c r="Q3349" t="str">
        <f t="shared" si="367"/>
        <v>theater</v>
      </c>
      <c r="R3349" t="str">
        <f t="shared" si="368"/>
        <v>plays</v>
      </c>
      <c r="S3349" s="12">
        <f t="shared" si="369"/>
        <v>42484.551550925928</v>
      </c>
      <c r="T3349" s="12">
        <f t="shared" si="370"/>
        <v>42498.875</v>
      </c>
      <c r="U3349" s="14" t="str">
        <f t="shared" si="371"/>
        <v>Apr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66"/>
        <v>100.2909090909091</v>
      </c>
      <c r="P3350">
        <f t="shared" si="372"/>
        <v>69.620253164556956</v>
      </c>
      <c r="Q3350" t="str">
        <f t="shared" si="367"/>
        <v>theater</v>
      </c>
      <c r="R3350" t="str">
        <f t="shared" si="368"/>
        <v>plays</v>
      </c>
      <c r="S3350" s="12">
        <f t="shared" si="369"/>
        <v>42466.558796296296</v>
      </c>
      <c r="T3350" s="12">
        <f t="shared" si="370"/>
        <v>42490.165972222225</v>
      </c>
      <c r="U3350" s="14" t="str">
        <f t="shared" si="371"/>
        <v>Apr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66"/>
        <v>153.4</v>
      </c>
      <c r="P3351">
        <f t="shared" si="372"/>
        <v>71.428571428571431</v>
      </c>
      <c r="Q3351" t="str">
        <f t="shared" si="367"/>
        <v>theater</v>
      </c>
      <c r="R3351" t="str">
        <f t="shared" si="368"/>
        <v>plays</v>
      </c>
      <c r="S3351" s="12">
        <f t="shared" si="369"/>
        <v>42513.110787037032</v>
      </c>
      <c r="T3351" s="12">
        <f t="shared" si="370"/>
        <v>42534.708333333328</v>
      </c>
      <c r="U3351" s="14" t="str">
        <f t="shared" si="371"/>
        <v>May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66"/>
        <v>104.42857142857143</v>
      </c>
      <c r="P3352">
        <f t="shared" si="372"/>
        <v>68.627450980392155</v>
      </c>
      <c r="Q3352" t="str">
        <f t="shared" si="367"/>
        <v>theater</v>
      </c>
      <c r="R3352" t="str">
        <f t="shared" si="368"/>
        <v>plays</v>
      </c>
      <c r="S3352" s="12">
        <f t="shared" si="369"/>
        <v>42302.701516203699</v>
      </c>
      <c r="T3352" s="12">
        <f t="shared" si="370"/>
        <v>42337.958333333328</v>
      </c>
      <c r="U3352" s="14" t="str">
        <f t="shared" si="371"/>
        <v>Oct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66"/>
        <v>101.1</v>
      </c>
      <c r="P3353">
        <f t="shared" si="372"/>
        <v>92.592592592592595</v>
      </c>
      <c r="Q3353" t="str">
        <f t="shared" si="367"/>
        <v>theater</v>
      </c>
      <c r="R3353" t="str">
        <f t="shared" si="368"/>
        <v>plays</v>
      </c>
      <c r="S3353" s="12">
        <f t="shared" si="369"/>
        <v>41806.395428240743</v>
      </c>
      <c r="T3353" s="12">
        <f t="shared" si="370"/>
        <v>41843.458333333336</v>
      </c>
      <c r="U3353" s="14" t="str">
        <f t="shared" si="371"/>
        <v>Jun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66"/>
        <v>107.52</v>
      </c>
      <c r="P3354">
        <f t="shared" si="372"/>
        <v>71.428571428571431</v>
      </c>
      <c r="Q3354" t="str">
        <f t="shared" si="367"/>
        <v>theater</v>
      </c>
      <c r="R3354" t="str">
        <f t="shared" si="368"/>
        <v>plays</v>
      </c>
      <c r="S3354" s="12">
        <f t="shared" si="369"/>
        <v>42495.992800925931</v>
      </c>
      <c r="T3354" s="12">
        <f t="shared" si="370"/>
        <v>42552.958333333328</v>
      </c>
      <c r="U3354" s="14" t="str">
        <f t="shared" si="371"/>
        <v>May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66"/>
        <v>315</v>
      </c>
      <c r="P3355">
        <f t="shared" si="372"/>
        <v>11.363636363636363</v>
      </c>
      <c r="Q3355" t="str">
        <f t="shared" si="367"/>
        <v>theater</v>
      </c>
      <c r="R3355" t="str">
        <f t="shared" si="368"/>
        <v>plays</v>
      </c>
      <c r="S3355" s="12">
        <f t="shared" si="369"/>
        <v>42479.432291666672</v>
      </c>
      <c r="T3355" s="12">
        <f t="shared" si="370"/>
        <v>42492.958333333328</v>
      </c>
      <c r="U3355" s="14" t="str">
        <f t="shared" si="371"/>
        <v>Apr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66"/>
        <v>101.93333333333334</v>
      </c>
      <c r="P3356">
        <f t="shared" si="372"/>
        <v>54.545454545454547</v>
      </c>
      <c r="Q3356" t="str">
        <f t="shared" si="367"/>
        <v>theater</v>
      </c>
      <c r="R3356" t="str">
        <f t="shared" si="368"/>
        <v>plays</v>
      </c>
      <c r="S3356" s="12">
        <f t="shared" si="369"/>
        <v>42270.7269212963</v>
      </c>
      <c r="T3356" s="12">
        <f t="shared" si="370"/>
        <v>42306.167361111111</v>
      </c>
      <c r="U3356" s="14" t="str">
        <f t="shared" si="371"/>
        <v>Sep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66"/>
        <v>126.28571428571429</v>
      </c>
      <c r="P3357">
        <f t="shared" si="372"/>
        <v>116.66666666666667</v>
      </c>
      <c r="Q3357" t="str">
        <f t="shared" si="367"/>
        <v>theater</v>
      </c>
      <c r="R3357" t="str">
        <f t="shared" si="368"/>
        <v>plays</v>
      </c>
      <c r="S3357" s="12">
        <f t="shared" si="369"/>
        <v>42489.619525462964</v>
      </c>
      <c r="T3357" s="12">
        <f t="shared" si="370"/>
        <v>42500.470138888893</v>
      </c>
      <c r="U3357" s="14" t="str">
        <f t="shared" si="371"/>
        <v>Apr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66"/>
        <v>101.4</v>
      </c>
      <c r="P3358">
        <f t="shared" si="372"/>
        <v>55.555555555555557</v>
      </c>
      <c r="Q3358" t="str">
        <f t="shared" si="367"/>
        <v>theater</v>
      </c>
      <c r="R3358" t="str">
        <f t="shared" si="368"/>
        <v>plays</v>
      </c>
      <c r="S3358" s="12">
        <f t="shared" si="369"/>
        <v>42536.815648148149</v>
      </c>
      <c r="T3358" s="12">
        <f t="shared" si="370"/>
        <v>42566.815648148149</v>
      </c>
      <c r="U3358" s="14" t="str">
        <f t="shared" si="371"/>
        <v>Jun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66"/>
        <v>101</v>
      </c>
      <c r="P3359">
        <f t="shared" si="372"/>
        <v>95.238095238095241</v>
      </c>
      <c r="Q3359" t="str">
        <f t="shared" si="367"/>
        <v>theater</v>
      </c>
      <c r="R3359" t="str">
        <f t="shared" si="368"/>
        <v>plays</v>
      </c>
      <c r="S3359" s="12">
        <f t="shared" si="369"/>
        <v>41822.417939814812</v>
      </c>
      <c r="T3359" s="12">
        <f t="shared" si="370"/>
        <v>41852.417939814812</v>
      </c>
      <c r="U3359" s="14" t="str">
        <f t="shared" si="371"/>
        <v>Jul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66"/>
        <v>102.99000000000001</v>
      </c>
      <c r="P3360">
        <f t="shared" si="372"/>
        <v>61.728395061728392</v>
      </c>
      <c r="Q3360" t="str">
        <f t="shared" si="367"/>
        <v>theater</v>
      </c>
      <c r="R3360" t="str">
        <f t="shared" si="368"/>
        <v>plays</v>
      </c>
      <c r="S3360" s="12">
        <f t="shared" si="369"/>
        <v>41932.311099537037</v>
      </c>
      <c r="T3360" s="12">
        <f t="shared" si="370"/>
        <v>41962.352766203709</v>
      </c>
      <c r="U3360" s="14" t="str">
        <f t="shared" si="371"/>
        <v>Oct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66"/>
        <v>106.25</v>
      </c>
      <c r="P3361">
        <f t="shared" si="372"/>
        <v>173.91304347826087</v>
      </c>
      <c r="Q3361" t="str">
        <f t="shared" si="367"/>
        <v>theater</v>
      </c>
      <c r="R3361" t="str">
        <f t="shared" si="368"/>
        <v>plays</v>
      </c>
      <c r="S3361" s="12">
        <f t="shared" si="369"/>
        <v>42746.057106481487</v>
      </c>
      <c r="T3361" s="12">
        <f t="shared" si="370"/>
        <v>42791.057106481487</v>
      </c>
      <c r="U3361" s="14" t="str">
        <f t="shared" si="371"/>
        <v>Jan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66"/>
        <v>101.37777777777779</v>
      </c>
      <c r="P3362">
        <f t="shared" si="372"/>
        <v>125</v>
      </c>
      <c r="Q3362" t="str">
        <f t="shared" si="367"/>
        <v>theater</v>
      </c>
      <c r="R3362" t="str">
        <f t="shared" si="368"/>
        <v>plays</v>
      </c>
      <c r="S3362" s="12">
        <f t="shared" si="369"/>
        <v>42697.082673611112</v>
      </c>
      <c r="T3362" s="12">
        <f t="shared" si="370"/>
        <v>42718.665972222225</v>
      </c>
      <c r="U3362" s="14" t="str">
        <f t="shared" si="371"/>
        <v>Nov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66"/>
        <v>113.46000000000001</v>
      </c>
      <c r="P3363">
        <f t="shared" si="372"/>
        <v>73.529411764705884</v>
      </c>
      <c r="Q3363" t="str">
        <f t="shared" si="367"/>
        <v>theater</v>
      </c>
      <c r="R3363" t="str">
        <f t="shared" si="368"/>
        <v>plays</v>
      </c>
      <c r="S3363" s="12">
        <f t="shared" si="369"/>
        <v>41866.025347222225</v>
      </c>
      <c r="T3363" s="12">
        <f t="shared" si="370"/>
        <v>41883.665972222225</v>
      </c>
      <c r="U3363" s="14" t="str">
        <f t="shared" si="371"/>
        <v>Aug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66"/>
        <v>218.00000000000003</v>
      </c>
      <c r="P3364">
        <f t="shared" si="372"/>
        <v>25</v>
      </c>
      <c r="Q3364" t="str">
        <f t="shared" si="367"/>
        <v>theater</v>
      </c>
      <c r="R3364" t="str">
        <f t="shared" si="368"/>
        <v>plays</v>
      </c>
      <c r="S3364" s="12">
        <f t="shared" si="369"/>
        <v>42056.091631944444</v>
      </c>
      <c r="T3364" s="12">
        <f t="shared" si="370"/>
        <v>42070.204861111109</v>
      </c>
      <c r="U3364" s="14" t="str">
        <f t="shared" si="371"/>
        <v>Feb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66"/>
        <v>101.41935483870968</v>
      </c>
      <c r="P3365">
        <f t="shared" si="372"/>
        <v>298.07692307692309</v>
      </c>
      <c r="Q3365" t="str">
        <f t="shared" si="367"/>
        <v>theater</v>
      </c>
      <c r="R3365" t="str">
        <f t="shared" si="368"/>
        <v>plays</v>
      </c>
      <c r="S3365" s="12">
        <f t="shared" si="369"/>
        <v>41851.771354166667</v>
      </c>
      <c r="T3365" s="12">
        <f t="shared" si="370"/>
        <v>41870.666666666664</v>
      </c>
      <c r="U3365" s="14" t="str">
        <f t="shared" si="371"/>
        <v>Jul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66"/>
        <v>105.93333333333332</v>
      </c>
      <c r="P3366">
        <f t="shared" si="372"/>
        <v>41.666666666666664</v>
      </c>
      <c r="Q3366" t="str">
        <f t="shared" si="367"/>
        <v>theater</v>
      </c>
      <c r="R3366" t="str">
        <f t="shared" si="368"/>
        <v>plays</v>
      </c>
      <c r="S3366" s="12">
        <f t="shared" si="369"/>
        <v>42422.977418981478</v>
      </c>
      <c r="T3366" s="12">
        <f t="shared" si="370"/>
        <v>42444.875</v>
      </c>
      <c r="U3366" s="14" t="str">
        <f t="shared" si="371"/>
        <v>Feb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66"/>
        <v>104</v>
      </c>
      <c r="P3367">
        <f t="shared" si="372"/>
        <v>833.33333333333337</v>
      </c>
      <c r="Q3367" t="str">
        <f t="shared" si="367"/>
        <v>theater</v>
      </c>
      <c r="R3367" t="str">
        <f t="shared" si="368"/>
        <v>plays</v>
      </c>
      <c r="S3367" s="12">
        <f t="shared" si="369"/>
        <v>42321.101759259262</v>
      </c>
      <c r="T3367" s="12">
        <f t="shared" si="370"/>
        <v>42351.101759259262</v>
      </c>
      <c r="U3367" s="14" t="str">
        <f t="shared" si="371"/>
        <v>Nov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66"/>
        <v>221</v>
      </c>
      <c r="P3368">
        <f t="shared" si="372"/>
        <v>27.777777777777779</v>
      </c>
      <c r="Q3368" t="str">
        <f t="shared" si="367"/>
        <v>theater</v>
      </c>
      <c r="R3368" t="str">
        <f t="shared" si="368"/>
        <v>plays</v>
      </c>
      <c r="S3368" s="12">
        <f t="shared" si="369"/>
        <v>42107.067557870367</v>
      </c>
      <c r="T3368" s="12">
        <f t="shared" si="370"/>
        <v>42137.067557870367</v>
      </c>
      <c r="U3368" s="14" t="str">
        <f t="shared" si="371"/>
        <v>Apr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66"/>
        <v>118.66666666666667</v>
      </c>
      <c r="P3369">
        <f t="shared" si="372"/>
        <v>25</v>
      </c>
      <c r="Q3369" t="str">
        <f t="shared" si="367"/>
        <v>theater</v>
      </c>
      <c r="R3369" t="str">
        <f t="shared" si="368"/>
        <v>plays</v>
      </c>
      <c r="S3369" s="12">
        <f t="shared" si="369"/>
        <v>42192.933958333335</v>
      </c>
      <c r="T3369" s="12">
        <f t="shared" si="370"/>
        <v>42217.933958333335</v>
      </c>
      <c r="U3369" s="14" t="str">
        <f t="shared" si="371"/>
        <v>Jul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66"/>
        <v>104.60000000000001</v>
      </c>
      <c r="P3370">
        <f t="shared" si="372"/>
        <v>43.478260869565219</v>
      </c>
      <c r="Q3370" t="str">
        <f t="shared" si="367"/>
        <v>theater</v>
      </c>
      <c r="R3370" t="str">
        <f t="shared" si="368"/>
        <v>plays</v>
      </c>
      <c r="S3370" s="12">
        <f t="shared" si="369"/>
        <v>41969.199756944443</v>
      </c>
      <c r="T3370" s="12">
        <f t="shared" si="370"/>
        <v>42005.208333333328</v>
      </c>
      <c r="U3370" s="14" t="str">
        <f t="shared" si="371"/>
        <v>Nov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66"/>
        <v>103.89999999999999</v>
      </c>
      <c r="P3371">
        <f t="shared" si="372"/>
        <v>92.592592592592595</v>
      </c>
      <c r="Q3371" t="str">
        <f t="shared" si="367"/>
        <v>theater</v>
      </c>
      <c r="R3371" t="str">
        <f t="shared" si="368"/>
        <v>plays</v>
      </c>
      <c r="S3371" s="12">
        <f t="shared" si="369"/>
        <v>42690.041435185187</v>
      </c>
      <c r="T3371" s="12">
        <f t="shared" si="370"/>
        <v>42750.041435185187</v>
      </c>
      <c r="U3371" s="14" t="str">
        <f t="shared" si="371"/>
        <v>Nov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66"/>
        <v>117.73333333333333</v>
      </c>
      <c r="P3372">
        <f t="shared" si="372"/>
        <v>57.692307692307693</v>
      </c>
      <c r="Q3372" t="str">
        <f t="shared" si="367"/>
        <v>theater</v>
      </c>
      <c r="R3372" t="str">
        <f t="shared" si="368"/>
        <v>plays</v>
      </c>
      <c r="S3372" s="12">
        <f t="shared" si="369"/>
        <v>42690.334317129629</v>
      </c>
      <c r="T3372" s="12">
        <f t="shared" si="370"/>
        <v>42721.333333333328</v>
      </c>
      <c r="U3372" s="14" t="str">
        <f t="shared" si="371"/>
        <v>Nov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66"/>
        <v>138.5</v>
      </c>
      <c r="P3373">
        <f t="shared" si="372"/>
        <v>22.222222222222221</v>
      </c>
      <c r="Q3373" t="str">
        <f t="shared" si="367"/>
        <v>theater</v>
      </c>
      <c r="R3373" t="str">
        <f t="shared" si="368"/>
        <v>plays</v>
      </c>
      <c r="S3373" s="12">
        <f t="shared" si="369"/>
        <v>42312.874594907407</v>
      </c>
      <c r="T3373" s="12">
        <f t="shared" si="370"/>
        <v>42340.874594907407</v>
      </c>
      <c r="U3373" s="14" t="str">
        <f t="shared" si="371"/>
        <v>Nov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66"/>
        <v>103.49999999999999</v>
      </c>
      <c r="P3374">
        <f t="shared" si="372"/>
        <v>37.037037037037038</v>
      </c>
      <c r="Q3374" t="str">
        <f t="shared" si="367"/>
        <v>theater</v>
      </c>
      <c r="R3374" t="str">
        <f t="shared" si="368"/>
        <v>plays</v>
      </c>
      <c r="S3374" s="12">
        <f t="shared" si="369"/>
        <v>41855.548101851848</v>
      </c>
      <c r="T3374" s="12">
        <f t="shared" si="370"/>
        <v>41876.207638888889</v>
      </c>
      <c r="U3374" s="14" t="str">
        <f t="shared" si="371"/>
        <v>Aug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66"/>
        <v>100.25</v>
      </c>
      <c r="P3375">
        <f t="shared" si="372"/>
        <v>66.666666666666671</v>
      </c>
      <c r="Q3375" t="str">
        <f t="shared" si="367"/>
        <v>theater</v>
      </c>
      <c r="R3375" t="str">
        <f t="shared" si="368"/>
        <v>plays</v>
      </c>
      <c r="S3375" s="12">
        <f t="shared" si="369"/>
        <v>42179.854629629626</v>
      </c>
      <c r="T3375" s="12">
        <f t="shared" si="370"/>
        <v>42203.666666666672</v>
      </c>
      <c r="U3375" s="14" t="str">
        <f t="shared" si="371"/>
        <v>Jun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66"/>
        <v>106.57142857142856</v>
      </c>
      <c r="P3376">
        <f t="shared" si="372"/>
        <v>67.307692307692307</v>
      </c>
      <c r="Q3376" t="str">
        <f t="shared" si="367"/>
        <v>theater</v>
      </c>
      <c r="R3376" t="str">
        <f t="shared" si="368"/>
        <v>plays</v>
      </c>
      <c r="S3376" s="12">
        <f t="shared" si="369"/>
        <v>42275.731666666667</v>
      </c>
      <c r="T3376" s="12">
        <f t="shared" si="370"/>
        <v>42305.731666666667</v>
      </c>
      <c r="U3376" s="14" t="str">
        <f t="shared" si="371"/>
        <v>Sep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66"/>
        <v>100</v>
      </c>
      <c r="P3377">
        <f t="shared" si="372"/>
        <v>176.47058823529412</v>
      </c>
      <c r="Q3377" t="str">
        <f t="shared" si="367"/>
        <v>theater</v>
      </c>
      <c r="R3377" t="str">
        <f t="shared" si="368"/>
        <v>plays</v>
      </c>
      <c r="S3377" s="12">
        <f t="shared" si="369"/>
        <v>41765.610798611109</v>
      </c>
      <c r="T3377" s="12">
        <f t="shared" si="370"/>
        <v>41777.610798611109</v>
      </c>
      <c r="U3377" s="14" t="str">
        <f t="shared" si="371"/>
        <v>May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66"/>
        <v>100.01249999999999</v>
      </c>
      <c r="P3378">
        <f t="shared" si="372"/>
        <v>421.05263157894734</v>
      </c>
      <c r="Q3378" t="str">
        <f t="shared" si="367"/>
        <v>theater</v>
      </c>
      <c r="R3378" t="str">
        <f t="shared" si="368"/>
        <v>plays</v>
      </c>
      <c r="S3378" s="12">
        <f t="shared" si="369"/>
        <v>42059.701319444444</v>
      </c>
      <c r="T3378" s="12">
        <f t="shared" si="370"/>
        <v>42119.659652777773</v>
      </c>
      <c r="U3378" s="14" t="str">
        <f t="shared" si="371"/>
        <v>Feb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66"/>
        <v>101.05</v>
      </c>
      <c r="P3379">
        <f t="shared" si="372"/>
        <v>103.8961038961039</v>
      </c>
      <c r="Q3379" t="str">
        <f t="shared" si="367"/>
        <v>theater</v>
      </c>
      <c r="R3379" t="str">
        <f t="shared" si="368"/>
        <v>plays</v>
      </c>
      <c r="S3379" s="12">
        <f t="shared" si="369"/>
        <v>42053.732627314821</v>
      </c>
      <c r="T3379" s="12">
        <f t="shared" si="370"/>
        <v>42083.705555555556</v>
      </c>
      <c r="U3379" s="14" t="str">
        <f t="shared" si="371"/>
        <v>Feb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66"/>
        <v>107.63636363636364</v>
      </c>
      <c r="P3380">
        <f t="shared" si="372"/>
        <v>26.19047619047619</v>
      </c>
      <c r="Q3380" t="str">
        <f t="shared" si="367"/>
        <v>theater</v>
      </c>
      <c r="R3380" t="str">
        <f t="shared" si="368"/>
        <v>plays</v>
      </c>
      <c r="S3380" s="12">
        <f t="shared" si="369"/>
        <v>41858.355393518519</v>
      </c>
      <c r="T3380" s="12">
        <f t="shared" si="370"/>
        <v>41882.547222222223</v>
      </c>
      <c r="U3380" s="14" t="str">
        <f t="shared" si="371"/>
        <v>Aug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66"/>
        <v>103.64999999999999</v>
      </c>
      <c r="P3381">
        <f t="shared" si="372"/>
        <v>52.631578947368418</v>
      </c>
      <c r="Q3381" t="str">
        <f t="shared" si="367"/>
        <v>theater</v>
      </c>
      <c r="R3381" t="str">
        <f t="shared" si="368"/>
        <v>plays</v>
      </c>
      <c r="S3381" s="12">
        <f t="shared" si="369"/>
        <v>42225.513888888891</v>
      </c>
      <c r="T3381" s="12">
        <f t="shared" si="370"/>
        <v>42242.958333333328</v>
      </c>
      <c r="U3381" s="14" t="str">
        <f t="shared" si="371"/>
        <v>Aug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66"/>
        <v>104.43333333333334</v>
      </c>
      <c r="P3382">
        <f t="shared" si="372"/>
        <v>107.14285714285714</v>
      </c>
      <c r="Q3382" t="str">
        <f t="shared" si="367"/>
        <v>theater</v>
      </c>
      <c r="R3382" t="str">
        <f t="shared" si="368"/>
        <v>plays</v>
      </c>
      <c r="S3382" s="12">
        <f t="shared" si="369"/>
        <v>41937.95344907407</v>
      </c>
      <c r="T3382" s="12">
        <f t="shared" si="370"/>
        <v>41972.995115740734</v>
      </c>
      <c r="U3382" s="14" t="str">
        <f t="shared" si="371"/>
        <v>Oct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66"/>
        <v>102.25</v>
      </c>
      <c r="P3383">
        <f t="shared" si="372"/>
        <v>83.333333333333329</v>
      </c>
      <c r="Q3383" t="str">
        <f t="shared" si="367"/>
        <v>theater</v>
      </c>
      <c r="R3383" t="str">
        <f t="shared" si="368"/>
        <v>plays</v>
      </c>
      <c r="S3383" s="12">
        <f t="shared" si="369"/>
        <v>42044.184988425928</v>
      </c>
      <c r="T3383" s="12">
        <f t="shared" si="370"/>
        <v>42074.143321759257</v>
      </c>
      <c r="U3383" s="14" t="str">
        <f t="shared" si="371"/>
        <v>Feb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66"/>
        <v>100.74285714285713</v>
      </c>
      <c r="P3384">
        <f t="shared" si="372"/>
        <v>76.086956521739125</v>
      </c>
      <c r="Q3384" t="str">
        <f t="shared" si="367"/>
        <v>theater</v>
      </c>
      <c r="R3384" t="str">
        <f t="shared" si="368"/>
        <v>plays</v>
      </c>
      <c r="S3384" s="12">
        <f t="shared" si="369"/>
        <v>42559.431203703702</v>
      </c>
      <c r="T3384" s="12">
        <f t="shared" si="370"/>
        <v>42583.957638888889</v>
      </c>
      <c r="U3384" s="14" t="str">
        <f t="shared" si="371"/>
        <v>Jul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66"/>
        <v>111.71428571428572</v>
      </c>
      <c r="P3385">
        <f t="shared" si="372"/>
        <v>58.333333333333336</v>
      </c>
      <c r="Q3385" t="str">
        <f t="shared" si="367"/>
        <v>theater</v>
      </c>
      <c r="R3385" t="str">
        <f t="shared" si="368"/>
        <v>plays</v>
      </c>
      <c r="S3385" s="12">
        <f t="shared" si="369"/>
        <v>42524.782638888893</v>
      </c>
      <c r="T3385" s="12">
        <f t="shared" si="370"/>
        <v>42544.782638888893</v>
      </c>
      <c r="U3385" s="14" t="str">
        <f t="shared" si="371"/>
        <v>Jun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66"/>
        <v>100.01100000000001</v>
      </c>
      <c r="P3386">
        <f t="shared" si="372"/>
        <v>93.75</v>
      </c>
      <c r="Q3386" t="str">
        <f t="shared" si="367"/>
        <v>theater</v>
      </c>
      <c r="R3386" t="str">
        <f t="shared" si="368"/>
        <v>plays</v>
      </c>
      <c r="S3386" s="12">
        <f t="shared" si="369"/>
        <v>42292.087592592594</v>
      </c>
      <c r="T3386" s="12">
        <f t="shared" si="370"/>
        <v>42329.125</v>
      </c>
      <c r="U3386" s="14" t="str">
        <f t="shared" si="371"/>
        <v>Oct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66"/>
        <v>100</v>
      </c>
      <c r="P3387">
        <f t="shared" si="372"/>
        <v>133.33333333333334</v>
      </c>
      <c r="Q3387" t="str">
        <f t="shared" si="367"/>
        <v>theater</v>
      </c>
      <c r="R3387" t="str">
        <f t="shared" si="368"/>
        <v>plays</v>
      </c>
      <c r="S3387" s="12">
        <f t="shared" si="369"/>
        <v>41953.8675</v>
      </c>
      <c r="T3387" s="12">
        <f t="shared" si="370"/>
        <v>41983.8675</v>
      </c>
      <c r="U3387" s="14" t="str">
        <f t="shared" si="371"/>
        <v>Nov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66"/>
        <v>105</v>
      </c>
      <c r="P3388">
        <f t="shared" si="372"/>
        <v>48.780487804878049</v>
      </c>
      <c r="Q3388" t="str">
        <f t="shared" si="367"/>
        <v>theater</v>
      </c>
      <c r="R3388" t="str">
        <f t="shared" si="368"/>
        <v>plays</v>
      </c>
      <c r="S3388" s="12">
        <f t="shared" si="369"/>
        <v>41946.644745370373</v>
      </c>
      <c r="T3388" s="12">
        <f t="shared" si="370"/>
        <v>41976.644745370373</v>
      </c>
      <c r="U3388" s="14" t="str">
        <f t="shared" si="371"/>
        <v>Nov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66"/>
        <v>116.86666666666667</v>
      </c>
      <c r="P3389">
        <f t="shared" si="372"/>
        <v>85.714285714285708</v>
      </c>
      <c r="Q3389" t="str">
        <f t="shared" si="367"/>
        <v>theater</v>
      </c>
      <c r="R3389" t="str">
        <f t="shared" si="368"/>
        <v>plays</v>
      </c>
      <c r="S3389" s="12">
        <f t="shared" si="369"/>
        <v>41947.762592592589</v>
      </c>
      <c r="T3389" s="12">
        <f t="shared" si="370"/>
        <v>41987.762592592597</v>
      </c>
      <c r="U3389" s="14" t="str">
        <f t="shared" si="371"/>
        <v>Nov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66"/>
        <v>103.8</v>
      </c>
      <c r="P3390">
        <f t="shared" si="372"/>
        <v>33.333333333333336</v>
      </c>
      <c r="Q3390" t="str">
        <f t="shared" si="367"/>
        <v>theater</v>
      </c>
      <c r="R3390" t="str">
        <f t="shared" si="368"/>
        <v>plays</v>
      </c>
      <c r="S3390" s="12">
        <f t="shared" si="369"/>
        <v>42143.461122685185</v>
      </c>
      <c r="T3390" s="12">
        <f t="shared" si="370"/>
        <v>42173.461122685185</v>
      </c>
      <c r="U3390" s="14" t="str">
        <f t="shared" si="371"/>
        <v>May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66"/>
        <v>114.5</v>
      </c>
      <c r="P3391">
        <f t="shared" si="372"/>
        <v>161.29032258064515</v>
      </c>
      <c r="Q3391" t="str">
        <f t="shared" si="367"/>
        <v>theater</v>
      </c>
      <c r="R3391" t="str">
        <f t="shared" si="368"/>
        <v>plays</v>
      </c>
      <c r="S3391" s="12">
        <f t="shared" si="369"/>
        <v>42494.563449074078</v>
      </c>
      <c r="T3391" s="12">
        <f t="shared" si="370"/>
        <v>42524.563449074078</v>
      </c>
      <c r="U3391" s="14" t="str">
        <f t="shared" si="371"/>
        <v>May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66"/>
        <v>102.4</v>
      </c>
      <c r="P3392">
        <f t="shared" si="372"/>
        <v>68.181818181818187</v>
      </c>
      <c r="Q3392" t="str">
        <f t="shared" si="367"/>
        <v>theater</v>
      </c>
      <c r="R3392" t="str">
        <f t="shared" si="368"/>
        <v>plays</v>
      </c>
      <c r="S3392" s="12">
        <f t="shared" si="369"/>
        <v>41815.774826388886</v>
      </c>
      <c r="T3392" s="12">
        <f t="shared" si="370"/>
        <v>41830.774826388886</v>
      </c>
      <c r="U3392" s="14" t="str">
        <f t="shared" si="371"/>
        <v>Jun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66"/>
        <v>223</v>
      </c>
      <c r="P3393">
        <f t="shared" si="372"/>
        <v>27.777777777777779</v>
      </c>
      <c r="Q3393" t="str">
        <f t="shared" si="367"/>
        <v>theater</v>
      </c>
      <c r="R3393" t="str">
        <f t="shared" si="368"/>
        <v>plays</v>
      </c>
      <c r="S3393" s="12">
        <f t="shared" si="369"/>
        <v>41830.545694444445</v>
      </c>
      <c r="T3393" s="12">
        <f t="shared" si="370"/>
        <v>41859.936111111114</v>
      </c>
      <c r="U3393" s="14" t="str">
        <f t="shared" si="371"/>
        <v>Jul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66"/>
        <v>100</v>
      </c>
      <c r="P3394">
        <f t="shared" si="372"/>
        <v>41.666666666666664</v>
      </c>
      <c r="Q3394" t="str">
        <f t="shared" si="367"/>
        <v>theater</v>
      </c>
      <c r="R3394" t="str">
        <f t="shared" si="368"/>
        <v>plays</v>
      </c>
      <c r="S3394" s="12">
        <f t="shared" si="369"/>
        <v>42446.845543981486</v>
      </c>
      <c r="T3394" s="12">
        <f t="shared" si="370"/>
        <v>42496.845543981486</v>
      </c>
      <c r="U3394" s="14" t="str">
        <f t="shared" si="371"/>
        <v>Mar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73">E3395/D3395 * 100</f>
        <v>105.80000000000001</v>
      </c>
      <c r="P3395">
        <f t="shared" si="372"/>
        <v>34.090909090909093</v>
      </c>
      <c r="Q3395" t="str">
        <f t="shared" ref="Q3395:Q3458" si="374">LEFT(N3395,FIND("/",N3395) -1)</f>
        <v>theater</v>
      </c>
      <c r="R3395" t="str">
        <f t="shared" ref="R3395:R3458" si="375">RIGHT(N3395,LEN(N3395)-FIND("/",N3395))</f>
        <v>plays</v>
      </c>
      <c r="S3395" s="12">
        <f t="shared" ref="S3395:U3458" si="376">(((J3395/60)/60)/24)+DATE(1970,1,1)</f>
        <v>41923.921643518523</v>
      </c>
      <c r="T3395" s="12">
        <f t="shared" ref="T3395:V3458" si="377">(((I3395/60)/60)/24)+DATE(1970,1,1)</f>
        <v>41949.031944444447</v>
      </c>
      <c r="U3395" s="14" t="str">
        <f t="shared" ref="U3395:U3458" si="378">TEXT(S3395, "mmm")</f>
        <v>Oct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73"/>
        <v>142.36363636363635</v>
      </c>
      <c r="P3396">
        <f t="shared" si="372"/>
        <v>20.37037037037037</v>
      </c>
      <c r="Q3396" t="str">
        <f t="shared" si="374"/>
        <v>theater</v>
      </c>
      <c r="R3396" t="str">
        <f t="shared" si="375"/>
        <v>plays</v>
      </c>
      <c r="S3396" s="12">
        <f t="shared" si="376"/>
        <v>41817.59542824074</v>
      </c>
      <c r="T3396" s="12">
        <f t="shared" si="377"/>
        <v>41847.59542824074</v>
      </c>
      <c r="U3396" s="14" t="str">
        <f t="shared" si="378"/>
        <v>Jun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73"/>
        <v>184</v>
      </c>
      <c r="P3397">
        <f t="shared" si="372"/>
        <v>13.157894736842104</v>
      </c>
      <c r="Q3397" t="str">
        <f t="shared" si="374"/>
        <v>theater</v>
      </c>
      <c r="R3397" t="str">
        <f t="shared" si="375"/>
        <v>plays</v>
      </c>
      <c r="S3397" s="12">
        <f t="shared" si="376"/>
        <v>42140.712314814817</v>
      </c>
      <c r="T3397" s="12">
        <f t="shared" si="377"/>
        <v>42154.756944444445</v>
      </c>
      <c r="U3397" s="14" t="str">
        <f t="shared" si="378"/>
        <v>May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73"/>
        <v>104.33333333333333</v>
      </c>
      <c r="P3398">
        <f t="shared" si="372"/>
        <v>53.571428571428569</v>
      </c>
      <c r="Q3398" t="str">
        <f t="shared" si="374"/>
        <v>theater</v>
      </c>
      <c r="R3398" t="str">
        <f t="shared" si="375"/>
        <v>plays</v>
      </c>
      <c r="S3398" s="12">
        <f t="shared" si="376"/>
        <v>41764.44663194444</v>
      </c>
      <c r="T3398" s="12">
        <f t="shared" si="377"/>
        <v>41791.165972222225</v>
      </c>
      <c r="U3398" s="14" t="str">
        <f t="shared" si="378"/>
        <v>May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73"/>
        <v>112.00000000000001</v>
      </c>
      <c r="P3399">
        <f t="shared" si="372"/>
        <v>10.416666666666666</v>
      </c>
      <c r="Q3399" t="str">
        <f t="shared" si="374"/>
        <v>theater</v>
      </c>
      <c r="R3399" t="str">
        <f t="shared" si="375"/>
        <v>plays</v>
      </c>
      <c r="S3399" s="12">
        <f t="shared" si="376"/>
        <v>42378.478344907402</v>
      </c>
      <c r="T3399" s="12">
        <f t="shared" si="377"/>
        <v>42418.916666666672</v>
      </c>
      <c r="U3399" s="14" t="str">
        <f t="shared" si="378"/>
        <v>Jan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73"/>
        <v>111.07499999999999</v>
      </c>
      <c r="P3400">
        <f t="shared" si="372"/>
        <v>61.53846153846154</v>
      </c>
      <c r="Q3400" t="str">
        <f t="shared" si="374"/>
        <v>theater</v>
      </c>
      <c r="R3400" t="str">
        <f t="shared" si="375"/>
        <v>plays</v>
      </c>
      <c r="S3400" s="12">
        <f t="shared" si="376"/>
        <v>41941.75203703704</v>
      </c>
      <c r="T3400" s="12">
        <f t="shared" si="377"/>
        <v>41964.708333333328</v>
      </c>
      <c r="U3400" s="14" t="str">
        <f t="shared" si="378"/>
        <v>Oct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73"/>
        <v>103.75000000000001</v>
      </c>
      <c r="P3401">
        <f t="shared" si="372"/>
        <v>26.086956521739129</v>
      </c>
      <c r="Q3401" t="str">
        <f t="shared" si="374"/>
        <v>theater</v>
      </c>
      <c r="R3401" t="str">
        <f t="shared" si="375"/>
        <v>plays</v>
      </c>
      <c r="S3401" s="12">
        <f t="shared" si="376"/>
        <v>42026.920428240745</v>
      </c>
      <c r="T3401" s="12">
        <f t="shared" si="377"/>
        <v>42056.920428240745</v>
      </c>
      <c r="U3401" s="14" t="str">
        <f t="shared" si="378"/>
        <v>Jan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73"/>
        <v>100.41</v>
      </c>
      <c r="P3402">
        <f t="shared" si="372"/>
        <v>117.64705882352941</v>
      </c>
      <c r="Q3402" t="str">
        <f t="shared" si="374"/>
        <v>theater</v>
      </c>
      <c r="R3402" t="str">
        <f t="shared" si="375"/>
        <v>plays</v>
      </c>
      <c r="S3402" s="12">
        <f t="shared" si="376"/>
        <v>41834.953865740739</v>
      </c>
      <c r="T3402" s="12">
        <f t="shared" si="377"/>
        <v>41879.953865740739</v>
      </c>
      <c r="U3402" s="14" t="str">
        <f t="shared" si="378"/>
        <v>Jul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73"/>
        <v>101.86206896551724</v>
      </c>
      <c r="P3403">
        <f t="shared" si="372"/>
        <v>43.939393939393938</v>
      </c>
      <c r="Q3403" t="str">
        <f t="shared" si="374"/>
        <v>theater</v>
      </c>
      <c r="R3403" t="str">
        <f t="shared" si="375"/>
        <v>plays</v>
      </c>
      <c r="S3403" s="12">
        <f t="shared" si="376"/>
        <v>42193.723912037036</v>
      </c>
      <c r="T3403" s="12">
        <f t="shared" si="377"/>
        <v>42223.723912037036</v>
      </c>
      <c r="U3403" s="14" t="str">
        <f t="shared" si="378"/>
        <v>Jul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73"/>
        <v>109.76666666666665</v>
      </c>
      <c r="P3404">
        <f t="shared" si="372"/>
        <v>90.909090909090907</v>
      </c>
      <c r="Q3404" t="str">
        <f t="shared" si="374"/>
        <v>theater</v>
      </c>
      <c r="R3404" t="str">
        <f t="shared" si="375"/>
        <v>plays</v>
      </c>
      <c r="S3404" s="12">
        <f t="shared" si="376"/>
        <v>42290.61855324074</v>
      </c>
      <c r="T3404" s="12">
        <f t="shared" si="377"/>
        <v>42320.104861111111</v>
      </c>
      <c r="U3404" s="14" t="str">
        <f t="shared" si="378"/>
        <v>Oct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73"/>
        <v>100</v>
      </c>
      <c r="P3405">
        <f t="shared" si="372"/>
        <v>117.64705882352941</v>
      </c>
      <c r="Q3405" t="str">
        <f t="shared" si="374"/>
        <v>theater</v>
      </c>
      <c r="R3405" t="str">
        <f t="shared" si="375"/>
        <v>plays</v>
      </c>
      <c r="S3405" s="12">
        <f t="shared" si="376"/>
        <v>42150.462083333332</v>
      </c>
      <c r="T3405" s="12">
        <f t="shared" si="377"/>
        <v>42180.462083333332</v>
      </c>
      <c r="U3405" s="14" t="str">
        <f t="shared" si="378"/>
        <v>May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73"/>
        <v>122</v>
      </c>
      <c r="P3406">
        <f t="shared" ref="P3406:P3469" si="379">D3406 / L3406</f>
        <v>166.66666666666666</v>
      </c>
      <c r="Q3406" t="str">
        <f t="shared" si="374"/>
        <v>theater</v>
      </c>
      <c r="R3406" t="str">
        <f t="shared" si="375"/>
        <v>plays</v>
      </c>
      <c r="S3406" s="12">
        <f t="shared" si="376"/>
        <v>42152.503495370373</v>
      </c>
      <c r="T3406" s="12">
        <f t="shared" si="377"/>
        <v>42172.503495370373</v>
      </c>
      <c r="U3406" s="14" t="str">
        <f t="shared" si="378"/>
        <v>May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73"/>
        <v>137.57142857142856</v>
      </c>
      <c r="P3407">
        <f t="shared" si="379"/>
        <v>20.588235294117649</v>
      </c>
      <c r="Q3407" t="str">
        <f t="shared" si="374"/>
        <v>theater</v>
      </c>
      <c r="R3407" t="str">
        <f t="shared" si="375"/>
        <v>plays</v>
      </c>
      <c r="S3407" s="12">
        <f t="shared" si="376"/>
        <v>42410.017199074078</v>
      </c>
      <c r="T3407" s="12">
        <f t="shared" si="377"/>
        <v>42430.999305555553</v>
      </c>
      <c r="U3407" s="14" t="str">
        <f t="shared" si="378"/>
        <v>Feb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73"/>
        <v>100.31000000000002</v>
      </c>
      <c r="P3408">
        <f t="shared" si="379"/>
        <v>109.89010989010988</v>
      </c>
      <c r="Q3408" t="str">
        <f t="shared" si="374"/>
        <v>theater</v>
      </c>
      <c r="R3408" t="str">
        <f t="shared" si="375"/>
        <v>plays</v>
      </c>
      <c r="S3408" s="12">
        <f t="shared" si="376"/>
        <v>41791.492777777778</v>
      </c>
      <c r="T3408" s="12">
        <f t="shared" si="377"/>
        <v>41836.492777777778</v>
      </c>
      <c r="U3408" s="14" t="str">
        <f t="shared" si="378"/>
        <v>Jun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73"/>
        <v>107.1</v>
      </c>
      <c r="P3409">
        <f t="shared" si="379"/>
        <v>29.850746268656717</v>
      </c>
      <c r="Q3409" t="str">
        <f t="shared" si="374"/>
        <v>theater</v>
      </c>
      <c r="R3409" t="str">
        <f t="shared" si="375"/>
        <v>plays</v>
      </c>
      <c r="S3409" s="12">
        <f t="shared" si="376"/>
        <v>41796.422326388885</v>
      </c>
      <c r="T3409" s="12">
        <f t="shared" si="377"/>
        <v>41826.422326388885</v>
      </c>
      <c r="U3409" s="14" t="str">
        <f t="shared" si="378"/>
        <v>Jun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73"/>
        <v>211</v>
      </c>
      <c r="P3410">
        <f t="shared" si="379"/>
        <v>27.777777777777779</v>
      </c>
      <c r="Q3410" t="str">
        <f t="shared" si="374"/>
        <v>theater</v>
      </c>
      <c r="R3410" t="str">
        <f t="shared" si="375"/>
        <v>plays</v>
      </c>
      <c r="S3410" s="12">
        <f t="shared" si="376"/>
        <v>41808.991944444446</v>
      </c>
      <c r="T3410" s="12">
        <f t="shared" si="377"/>
        <v>41838.991944444446</v>
      </c>
      <c r="U3410" s="14" t="str">
        <f t="shared" si="378"/>
        <v>Jun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73"/>
        <v>123.6</v>
      </c>
      <c r="P3411">
        <f t="shared" si="379"/>
        <v>23.80952380952381</v>
      </c>
      <c r="Q3411" t="str">
        <f t="shared" si="374"/>
        <v>theater</v>
      </c>
      <c r="R3411" t="str">
        <f t="shared" si="375"/>
        <v>plays</v>
      </c>
      <c r="S3411" s="12">
        <f t="shared" si="376"/>
        <v>42544.814328703709</v>
      </c>
      <c r="T3411" s="12">
        <f t="shared" si="377"/>
        <v>42582.873611111107</v>
      </c>
      <c r="U3411" s="14" t="str">
        <f t="shared" si="378"/>
        <v>Jun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73"/>
        <v>108.5</v>
      </c>
      <c r="P3412">
        <f t="shared" si="379"/>
        <v>75</v>
      </c>
      <c r="Q3412" t="str">
        <f t="shared" si="374"/>
        <v>theater</v>
      </c>
      <c r="R3412" t="str">
        <f t="shared" si="375"/>
        <v>plays</v>
      </c>
      <c r="S3412" s="12">
        <f t="shared" si="376"/>
        <v>42500.041550925926</v>
      </c>
      <c r="T3412" s="12">
        <f t="shared" si="377"/>
        <v>42527.291666666672</v>
      </c>
      <c r="U3412" s="14" t="str">
        <f t="shared" si="378"/>
        <v>May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73"/>
        <v>103.56666666666668</v>
      </c>
      <c r="P3413">
        <f t="shared" si="379"/>
        <v>192.30769230769232</v>
      </c>
      <c r="Q3413" t="str">
        <f t="shared" si="374"/>
        <v>theater</v>
      </c>
      <c r="R3413" t="str">
        <f t="shared" si="375"/>
        <v>plays</v>
      </c>
      <c r="S3413" s="12">
        <f t="shared" si="376"/>
        <v>42265.022824074069</v>
      </c>
      <c r="T3413" s="12">
        <f t="shared" si="377"/>
        <v>42285.022824074069</v>
      </c>
      <c r="U3413" s="14" t="str">
        <f t="shared" si="378"/>
        <v>Sep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73"/>
        <v>100</v>
      </c>
      <c r="P3414">
        <f t="shared" si="379"/>
        <v>115.38461538461539</v>
      </c>
      <c r="Q3414" t="str">
        <f t="shared" si="374"/>
        <v>theater</v>
      </c>
      <c r="R3414" t="str">
        <f t="shared" si="375"/>
        <v>plays</v>
      </c>
      <c r="S3414" s="12">
        <f t="shared" si="376"/>
        <v>41879.959050925929</v>
      </c>
      <c r="T3414" s="12">
        <f t="shared" si="377"/>
        <v>41909.959050925929</v>
      </c>
      <c r="U3414" s="14" t="str">
        <f t="shared" si="378"/>
        <v>Aug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73"/>
        <v>130</v>
      </c>
      <c r="P3415">
        <f t="shared" si="379"/>
        <v>35.714285714285715</v>
      </c>
      <c r="Q3415" t="str">
        <f t="shared" si="374"/>
        <v>theater</v>
      </c>
      <c r="R3415" t="str">
        <f t="shared" si="375"/>
        <v>plays</v>
      </c>
      <c r="S3415" s="12">
        <f t="shared" si="376"/>
        <v>42053.733078703706</v>
      </c>
      <c r="T3415" s="12">
        <f t="shared" si="377"/>
        <v>42063.207638888889</v>
      </c>
      <c r="U3415" s="14" t="str">
        <f t="shared" si="378"/>
        <v>Feb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73"/>
        <v>103.49999999999999</v>
      </c>
      <c r="P3416">
        <f t="shared" si="379"/>
        <v>68.181818181818187</v>
      </c>
      <c r="Q3416" t="str">
        <f t="shared" si="374"/>
        <v>theater</v>
      </c>
      <c r="R3416" t="str">
        <f t="shared" si="375"/>
        <v>plays</v>
      </c>
      <c r="S3416" s="12">
        <f t="shared" si="376"/>
        <v>42675.832465277781</v>
      </c>
      <c r="T3416" s="12">
        <f t="shared" si="377"/>
        <v>42705.332638888889</v>
      </c>
      <c r="U3416" s="14" t="str">
        <f t="shared" si="378"/>
        <v>Nov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73"/>
        <v>100</v>
      </c>
      <c r="P3417">
        <f t="shared" si="379"/>
        <v>22.222222222222221</v>
      </c>
      <c r="Q3417" t="str">
        <f t="shared" si="374"/>
        <v>theater</v>
      </c>
      <c r="R3417" t="str">
        <f t="shared" si="375"/>
        <v>plays</v>
      </c>
      <c r="S3417" s="12">
        <f t="shared" si="376"/>
        <v>42467.144166666665</v>
      </c>
      <c r="T3417" s="12">
        <f t="shared" si="377"/>
        <v>42477.979166666672</v>
      </c>
      <c r="U3417" s="14" t="str">
        <f t="shared" si="378"/>
        <v>Apr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73"/>
        <v>119.6</v>
      </c>
      <c r="P3418">
        <f t="shared" si="379"/>
        <v>133.33333333333334</v>
      </c>
      <c r="Q3418" t="str">
        <f t="shared" si="374"/>
        <v>theater</v>
      </c>
      <c r="R3418" t="str">
        <f t="shared" si="375"/>
        <v>plays</v>
      </c>
      <c r="S3418" s="12">
        <f t="shared" si="376"/>
        <v>42089.412557870368</v>
      </c>
      <c r="T3418" s="12">
        <f t="shared" si="377"/>
        <v>42117.770833333328</v>
      </c>
      <c r="U3418" s="14" t="str">
        <f t="shared" si="378"/>
        <v>Mar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73"/>
        <v>100.00058823529412</v>
      </c>
      <c r="P3419">
        <f t="shared" si="379"/>
        <v>37.777777777777779</v>
      </c>
      <c r="Q3419" t="str">
        <f t="shared" si="374"/>
        <v>theater</v>
      </c>
      <c r="R3419" t="str">
        <f t="shared" si="375"/>
        <v>plays</v>
      </c>
      <c r="S3419" s="12">
        <f t="shared" si="376"/>
        <v>41894.91375</v>
      </c>
      <c r="T3419" s="12">
        <f t="shared" si="377"/>
        <v>41938.029861111114</v>
      </c>
      <c r="U3419" s="14" t="str">
        <f t="shared" si="378"/>
        <v>Sep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73"/>
        <v>100.875</v>
      </c>
      <c r="P3420">
        <f t="shared" si="379"/>
        <v>71.428571428571431</v>
      </c>
      <c r="Q3420" t="str">
        <f t="shared" si="374"/>
        <v>theater</v>
      </c>
      <c r="R3420" t="str">
        <f t="shared" si="375"/>
        <v>plays</v>
      </c>
      <c r="S3420" s="12">
        <f t="shared" si="376"/>
        <v>41752.83457175926</v>
      </c>
      <c r="T3420" s="12">
        <f t="shared" si="377"/>
        <v>41782.83457175926</v>
      </c>
      <c r="U3420" s="14" t="str">
        <f t="shared" si="378"/>
        <v>Apr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73"/>
        <v>106.54545454545455</v>
      </c>
      <c r="P3421">
        <f t="shared" si="379"/>
        <v>59.782608695652172</v>
      </c>
      <c r="Q3421" t="str">
        <f t="shared" si="374"/>
        <v>theater</v>
      </c>
      <c r="R3421" t="str">
        <f t="shared" si="375"/>
        <v>plays</v>
      </c>
      <c r="S3421" s="12">
        <f t="shared" si="376"/>
        <v>42448.821585648147</v>
      </c>
      <c r="T3421" s="12">
        <f t="shared" si="377"/>
        <v>42466.895833333328</v>
      </c>
      <c r="U3421" s="14" t="str">
        <f t="shared" si="378"/>
        <v>Mar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73"/>
        <v>138</v>
      </c>
      <c r="P3422">
        <f t="shared" si="379"/>
        <v>20.588235294117649</v>
      </c>
      <c r="Q3422" t="str">
        <f t="shared" si="374"/>
        <v>theater</v>
      </c>
      <c r="R3422" t="str">
        <f t="shared" si="375"/>
        <v>plays</v>
      </c>
      <c r="S3422" s="12">
        <f t="shared" si="376"/>
        <v>42405.090300925927</v>
      </c>
      <c r="T3422" s="12">
        <f t="shared" si="377"/>
        <v>42414</v>
      </c>
      <c r="U3422" s="14" t="str">
        <f t="shared" si="378"/>
        <v>Feb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73"/>
        <v>101.15</v>
      </c>
      <c r="P3423">
        <f t="shared" si="379"/>
        <v>102.04081632653062</v>
      </c>
      <c r="Q3423" t="str">
        <f t="shared" si="374"/>
        <v>theater</v>
      </c>
      <c r="R3423" t="str">
        <f t="shared" si="375"/>
        <v>plays</v>
      </c>
      <c r="S3423" s="12">
        <f t="shared" si="376"/>
        <v>42037.791238425925</v>
      </c>
      <c r="T3423" s="12">
        <f t="shared" si="377"/>
        <v>42067.791238425925</v>
      </c>
      <c r="U3423" s="14" t="str">
        <f t="shared" si="378"/>
        <v>Feb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73"/>
        <v>109.1</v>
      </c>
      <c r="P3424">
        <f t="shared" si="379"/>
        <v>65.217391304347828</v>
      </c>
      <c r="Q3424" t="str">
        <f t="shared" si="374"/>
        <v>theater</v>
      </c>
      <c r="R3424" t="str">
        <f t="shared" si="375"/>
        <v>plays</v>
      </c>
      <c r="S3424" s="12">
        <f t="shared" si="376"/>
        <v>42323.562222222223</v>
      </c>
      <c r="T3424" s="12">
        <f t="shared" si="377"/>
        <v>42352</v>
      </c>
      <c r="U3424" s="14" t="str">
        <f t="shared" si="378"/>
        <v>Nov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73"/>
        <v>140</v>
      </c>
      <c r="P3425">
        <f t="shared" si="379"/>
        <v>25</v>
      </c>
      <c r="Q3425" t="str">
        <f t="shared" si="374"/>
        <v>theater</v>
      </c>
      <c r="R3425" t="str">
        <f t="shared" si="375"/>
        <v>plays</v>
      </c>
      <c r="S3425" s="12">
        <f t="shared" si="376"/>
        <v>42088.911354166667</v>
      </c>
      <c r="T3425" s="12">
        <f t="shared" si="377"/>
        <v>42118.911354166667</v>
      </c>
      <c r="U3425" s="14" t="str">
        <f t="shared" si="378"/>
        <v>Mar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73"/>
        <v>103.58333333333334</v>
      </c>
      <c r="P3426">
        <f t="shared" si="379"/>
        <v>78.94736842105263</v>
      </c>
      <c r="Q3426" t="str">
        <f t="shared" si="374"/>
        <v>theater</v>
      </c>
      <c r="R3426" t="str">
        <f t="shared" si="375"/>
        <v>plays</v>
      </c>
      <c r="S3426" s="12">
        <f t="shared" si="376"/>
        <v>42018.676898148144</v>
      </c>
      <c r="T3426" s="12">
        <f t="shared" si="377"/>
        <v>42040.290972222225</v>
      </c>
      <c r="U3426" s="14" t="str">
        <f t="shared" si="378"/>
        <v>Jan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73"/>
        <v>102.97033333333331</v>
      </c>
      <c r="P3427">
        <f t="shared" si="379"/>
        <v>288.46153846153845</v>
      </c>
      <c r="Q3427" t="str">
        <f t="shared" si="374"/>
        <v>theater</v>
      </c>
      <c r="R3427" t="str">
        <f t="shared" si="375"/>
        <v>plays</v>
      </c>
      <c r="S3427" s="12">
        <f t="shared" si="376"/>
        <v>41884.617314814815</v>
      </c>
      <c r="T3427" s="12">
        <f t="shared" si="377"/>
        <v>41916.617314814815</v>
      </c>
      <c r="U3427" s="14" t="str">
        <f t="shared" si="378"/>
        <v>Sep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73"/>
        <v>108.13333333333333</v>
      </c>
      <c r="P3428">
        <f t="shared" si="379"/>
        <v>43.103448275862071</v>
      </c>
      <c r="Q3428" t="str">
        <f t="shared" si="374"/>
        <v>theater</v>
      </c>
      <c r="R3428" t="str">
        <f t="shared" si="375"/>
        <v>plays</v>
      </c>
      <c r="S3428" s="12">
        <f t="shared" si="376"/>
        <v>41884.056747685187</v>
      </c>
      <c r="T3428" s="12">
        <f t="shared" si="377"/>
        <v>41903.083333333336</v>
      </c>
      <c r="U3428" s="14" t="str">
        <f t="shared" si="378"/>
        <v>Sep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73"/>
        <v>100</v>
      </c>
      <c r="P3429">
        <f t="shared" si="379"/>
        <v>51.724137931034484</v>
      </c>
      <c r="Q3429" t="str">
        <f t="shared" si="374"/>
        <v>theater</v>
      </c>
      <c r="R3429" t="str">
        <f t="shared" si="375"/>
        <v>plays</v>
      </c>
      <c r="S3429" s="12">
        <f t="shared" si="376"/>
        <v>41792.645277777774</v>
      </c>
      <c r="T3429" s="12">
        <f t="shared" si="377"/>
        <v>41822.645277777774</v>
      </c>
      <c r="U3429" s="14" t="str">
        <f t="shared" si="378"/>
        <v>Jun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73"/>
        <v>102.75000000000001</v>
      </c>
      <c r="P3430">
        <f t="shared" si="379"/>
        <v>39.215686274509807</v>
      </c>
      <c r="Q3430" t="str">
        <f t="shared" si="374"/>
        <v>theater</v>
      </c>
      <c r="R3430" t="str">
        <f t="shared" si="375"/>
        <v>plays</v>
      </c>
      <c r="S3430" s="12">
        <f t="shared" si="376"/>
        <v>42038.720451388886</v>
      </c>
      <c r="T3430" s="12">
        <f t="shared" si="377"/>
        <v>42063.708333333328</v>
      </c>
      <c r="U3430" s="14" t="str">
        <f t="shared" si="378"/>
        <v>Feb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73"/>
        <v>130</v>
      </c>
      <c r="P3431">
        <f t="shared" si="379"/>
        <v>12.5</v>
      </c>
      <c r="Q3431" t="str">
        <f t="shared" si="374"/>
        <v>theater</v>
      </c>
      <c r="R3431" t="str">
        <f t="shared" si="375"/>
        <v>plays</v>
      </c>
      <c r="S3431" s="12">
        <f t="shared" si="376"/>
        <v>42662.021539351852</v>
      </c>
      <c r="T3431" s="12">
        <f t="shared" si="377"/>
        <v>42676.021539351852</v>
      </c>
      <c r="U3431" s="14" t="str">
        <f t="shared" si="378"/>
        <v>Oct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73"/>
        <v>108.54949999999999</v>
      </c>
      <c r="P3432">
        <f t="shared" si="379"/>
        <v>27.777777777777779</v>
      </c>
      <c r="Q3432" t="str">
        <f t="shared" si="374"/>
        <v>theater</v>
      </c>
      <c r="R3432" t="str">
        <f t="shared" si="375"/>
        <v>plays</v>
      </c>
      <c r="S3432" s="12">
        <f t="shared" si="376"/>
        <v>41820.945613425924</v>
      </c>
      <c r="T3432" s="12">
        <f t="shared" si="377"/>
        <v>41850.945613425924</v>
      </c>
      <c r="U3432" s="14" t="str">
        <f t="shared" si="378"/>
        <v>Jun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73"/>
        <v>100</v>
      </c>
      <c r="P3433">
        <f t="shared" si="379"/>
        <v>95.238095238095241</v>
      </c>
      <c r="Q3433" t="str">
        <f t="shared" si="374"/>
        <v>theater</v>
      </c>
      <c r="R3433" t="str">
        <f t="shared" si="375"/>
        <v>plays</v>
      </c>
      <c r="S3433" s="12">
        <f t="shared" si="376"/>
        <v>41839.730937500004</v>
      </c>
      <c r="T3433" s="12">
        <f t="shared" si="377"/>
        <v>41869.730937500004</v>
      </c>
      <c r="U3433" s="14" t="str">
        <f t="shared" si="378"/>
        <v>Jul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73"/>
        <v>109.65</v>
      </c>
      <c r="P3434">
        <f t="shared" si="379"/>
        <v>47.61904761904762</v>
      </c>
      <c r="Q3434" t="str">
        <f t="shared" si="374"/>
        <v>theater</v>
      </c>
      <c r="R3434" t="str">
        <f t="shared" si="375"/>
        <v>plays</v>
      </c>
      <c r="S3434" s="12">
        <f t="shared" si="376"/>
        <v>42380.581180555557</v>
      </c>
      <c r="T3434" s="12">
        <f t="shared" si="377"/>
        <v>42405.916666666672</v>
      </c>
      <c r="U3434" s="14" t="str">
        <f t="shared" si="378"/>
        <v>Jan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73"/>
        <v>100.26315789473684</v>
      </c>
      <c r="P3435">
        <f t="shared" si="379"/>
        <v>133.80281690140845</v>
      </c>
      <c r="Q3435" t="str">
        <f t="shared" si="374"/>
        <v>theater</v>
      </c>
      <c r="R3435" t="str">
        <f t="shared" si="375"/>
        <v>plays</v>
      </c>
      <c r="S3435" s="12">
        <f t="shared" si="376"/>
        <v>41776.063136574077</v>
      </c>
      <c r="T3435" s="12">
        <f t="shared" si="377"/>
        <v>41807.125</v>
      </c>
      <c r="U3435" s="14" t="str">
        <f t="shared" si="378"/>
        <v>May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73"/>
        <v>105.55000000000001</v>
      </c>
      <c r="P3436">
        <f t="shared" si="379"/>
        <v>59.523809523809526</v>
      </c>
      <c r="Q3436" t="str">
        <f t="shared" si="374"/>
        <v>theater</v>
      </c>
      <c r="R3436" t="str">
        <f t="shared" si="375"/>
        <v>plays</v>
      </c>
      <c r="S3436" s="12">
        <f t="shared" si="376"/>
        <v>41800.380428240744</v>
      </c>
      <c r="T3436" s="12">
        <f t="shared" si="377"/>
        <v>41830.380428240744</v>
      </c>
      <c r="U3436" s="14" t="str">
        <f t="shared" si="378"/>
        <v>Jun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73"/>
        <v>112.00000000000001</v>
      </c>
      <c r="P3437">
        <f t="shared" si="379"/>
        <v>52.631578947368418</v>
      </c>
      <c r="Q3437" t="str">
        <f t="shared" si="374"/>
        <v>theater</v>
      </c>
      <c r="R3437" t="str">
        <f t="shared" si="375"/>
        <v>plays</v>
      </c>
      <c r="S3437" s="12">
        <f t="shared" si="376"/>
        <v>42572.61681712963</v>
      </c>
      <c r="T3437" s="12">
        <f t="shared" si="377"/>
        <v>42589.125</v>
      </c>
      <c r="U3437" s="14" t="str">
        <f t="shared" si="378"/>
        <v>Jul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73"/>
        <v>105.89999999999999</v>
      </c>
      <c r="P3438">
        <f t="shared" si="379"/>
        <v>135.13513513513513</v>
      </c>
      <c r="Q3438" t="str">
        <f t="shared" si="374"/>
        <v>theater</v>
      </c>
      <c r="R3438" t="str">
        <f t="shared" si="375"/>
        <v>plays</v>
      </c>
      <c r="S3438" s="12">
        <f t="shared" si="376"/>
        <v>41851.541585648149</v>
      </c>
      <c r="T3438" s="12">
        <f t="shared" si="377"/>
        <v>41872.686111111114</v>
      </c>
      <c r="U3438" s="14" t="str">
        <f t="shared" si="378"/>
        <v>Jul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73"/>
        <v>101</v>
      </c>
      <c r="P3439">
        <f t="shared" si="379"/>
        <v>83.333333333333329</v>
      </c>
      <c r="Q3439" t="str">
        <f t="shared" si="374"/>
        <v>theater</v>
      </c>
      <c r="R3439" t="str">
        <f t="shared" si="375"/>
        <v>plays</v>
      </c>
      <c r="S3439" s="12">
        <f t="shared" si="376"/>
        <v>42205.710879629631</v>
      </c>
      <c r="T3439" s="12">
        <f t="shared" si="377"/>
        <v>42235.710879629631</v>
      </c>
      <c r="U3439" s="14" t="str">
        <f t="shared" si="378"/>
        <v>Jul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73"/>
        <v>104.2</v>
      </c>
      <c r="P3440">
        <f t="shared" si="379"/>
        <v>178.57142857142858</v>
      </c>
      <c r="Q3440" t="str">
        <f t="shared" si="374"/>
        <v>theater</v>
      </c>
      <c r="R3440" t="str">
        <f t="shared" si="375"/>
        <v>plays</v>
      </c>
      <c r="S3440" s="12">
        <f t="shared" si="376"/>
        <v>42100.927858796291</v>
      </c>
      <c r="T3440" s="12">
        <f t="shared" si="377"/>
        <v>42126.875</v>
      </c>
      <c r="U3440" s="14" t="str">
        <f t="shared" si="378"/>
        <v>Apr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73"/>
        <v>134.67833333333334</v>
      </c>
      <c r="P3441">
        <f t="shared" si="379"/>
        <v>66.666666666666671</v>
      </c>
      <c r="Q3441" t="str">
        <f t="shared" si="374"/>
        <v>theater</v>
      </c>
      <c r="R3441" t="str">
        <f t="shared" si="375"/>
        <v>plays</v>
      </c>
      <c r="S3441" s="12">
        <f t="shared" si="376"/>
        <v>42374.911226851851</v>
      </c>
      <c r="T3441" s="12">
        <f t="shared" si="377"/>
        <v>42388.207638888889</v>
      </c>
      <c r="U3441" s="14" t="str">
        <f t="shared" si="378"/>
        <v>Jan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73"/>
        <v>105.2184</v>
      </c>
      <c r="P3442">
        <f t="shared" si="379"/>
        <v>60.975609756097562</v>
      </c>
      <c r="Q3442" t="str">
        <f t="shared" si="374"/>
        <v>theater</v>
      </c>
      <c r="R3442" t="str">
        <f t="shared" si="375"/>
        <v>plays</v>
      </c>
      <c r="S3442" s="12">
        <f t="shared" si="376"/>
        <v>41809.12300925926</v>
      </c>
      <c r="T3442" s="12">
        <f t="shared" si="377"/>
        <v>41831.677083333336</v>
      </c>
      <c r="U3442" s="14" t="str">
        <f t="shared" si="378"/>
        <v>Jun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73"/>
        <v>102.60000000000001</v>
      </c>
      <c r="P3443">
        <f t="shared" si="379"/>
        <v>58.139534883720927</v>
      </c>
      <c r="Q3443" t="str">
        <f t="shared" si="374"/>
        <v>theater</v>
      </c>
      <c r="R3443" t="str">
        <f t="shared" si="375"/>
        <v>plays</v>
      </c>
      <c r="S3443" s="12">
        <f t="shared" si="376"/>
        <v>42294.429641203707</v>
      </c>
      <c r="T3443" s="12">
        <f t="shared" si="377"/>
        <v>42321.845138888893</v>
      </c>
      <c r="U3443" s="14" t="str">
        <f t="shared" si="378"/>
        <v>Oct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73"/>
        <v>100</v>
      </c>
      <c r="P3444">
        <f t="shared" si="379"/>
        <v>31.25</v>
      </c>
      <c r="Q3444" t="str">
        <f t="shared" si="374"/>
        <v>theater</v>
      </c>
      <c r="R3444" t="str">
        <f t="shared" si="375"/>
        <v>plays</v>
      </c>
      <c r="S3444" s="12">
        <f t="shared" si="376"/>
        <v>42124.841111111105</v>
      </c>
      <c r="T3444" s="12">
        <f t="shared" si="377"/>
        <v>42154.841111111105</v>
      </c>
      <c r="U3444" s="14" t="str">
        <f t="shared" si="378"/>
        <v>Apr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73"/>
        <v>185.5</v>
      </c>
      <c r="P3445">
        <f t="shared" si="379"/>
        <v>22.222222222222221</v>
      </c>
      <c r="Q3445" t="str">
        <f t="shared" si="374"/>
        <v>theater</v>
      </c>
      <c r="R3445" t="str">
        <f t="shared" si="375"/>
        <v>plays</v>
      </c>
      <c r="S3445" s="12">
        <f t="shared" si="376"/>
        <v>41861.524837962963</v>
      </c>
      <c r="T3445" s="12">
        <f t="shared" si="377"/>
        <v>41891.524837962963</v>
      </c>
      <c r="U3445" s="14" t="str">
        <f t="shared" si="378"/>
        <v>Aug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73"/>
        <v>289</v>
      </c>
      <c r="P3446">
        <f t="shared" si="379"/>
        <v>15</v>
      </c>
      <c r="Q3446" t="str">
        <f t="shared" si="374"/>
        <v>theater</v>
      </c>
      <c r="R3446" t="str">
        <f t="shared" si="375"/>
        <v>plays</v>
      </c>
      <c r="S3446" s="12">
        <f t="shared" si="376"/>
        <v>42521.291504629626</v>
      </c>
      <c r="T3446" s="12">
        <f t="shared" si="377"/>
        <v>42529.582638888889</v>
      </c>
      <c r="U3446" s="14" t="str">
        <f t="shared" si="378"/>
        <v>May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73"/>
        <v>100</v>
      </c>
      <c r="P3447">
        <f t="shared" si="379"/>
        <v>64.516129032258064</v>
      </c>
      <c r="Q3447" t="str">
        <f t="shared" si="374"/>
        <v>theater</v>
      </c>
      <c r="R3447" t="str">
        <f t="shared" si="375"/>
        <v>plays</v>
      </c>
      <c r="S3447" s="12">
        <f t="shared" si="376"/>
        <v>42272.530509259261</v>
      </c>
      <c r="T3447" s="12">
        <f t="shared" si="377"/>
        <v>42300.530509259261</v>
      </c>
      <c r="U3447" s="14" t="str">
        <f t="shared" si="378"/>
        <v>Sep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73"/>
        <v>108.2</v>
      </c>
      <c r="P3448">
        <f t="shared" si="379"/>
        <v>40</v>
      </c>
      <c r="Q3448" t="str">
        <f t="shared" si="374"/>
        <v>theater</v>
      </c>
      <c r="R3448" t="str">
        <f t="shared" si="375"/>
        <v>plays</v>
      </c>
      <c r="S3448" s="12">
        <f t="shared" si="376"/>
        <v>42016.832465277781</v>
      </c>
      <c r="T3448" s="12">
        <f t="shared" si="377"/>
        <v>42040.513888888891</v>
      </c>
      <c r="U3448" s="14" t="str">
        <f t="shared" si="378"/>
        <v>Jan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73"/>
        <v>107.80000000000001</v>
      </c>
      <c r="P3449">
        <f t="shared" si="379"/>
        <v>71.428571428571431</v>
      </c>
      <c r="Q3449" t="str">
        <f t="shared" si="374"/>
        <v>theater</v>
      </c>
      <c r="R3449" t="str">
        <f t="shared" si="375"/>
        <v>plays</v>
      </c>
      <c r="S3449" s="12">
        <f t="shared" si="376"/>
        <v>42402.889027777783</v>
      </c>
      <c r="T3449" s="12">
        <f t="shared" si="377"/>
        <v>42447.847361111111</v>
      </c>
      <c r="U3449" s="14" t="str">
        <f t="shared" si="378"/>
        <v>Feb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73"/>
        <v>109.76190476190477</v>
      </c>
      <c r="P3450">
        <f t="shared" si="379"/>
        <v>46.666666666666664</v>
      </c>
      <c r="Q3450" t="str">
        <f t="shared" si="374"/>
        <v>theater</v>
      </c>
      <c r="R3450" t="str">
        <f t="shared" si="375"/>
        <v>plays</v>
      </c>
      <c r="S3450" s="12">
        <f t="shared" si="376"/>
        <v>41960.119085648148</v>
      </c>
      <c r="T3450" s="12">
        <f t="shared" si="377"/>
        <v>41990.119085648148</v>
      </c>
      <c r="U3450" s="14" t="str">
        <f t="shared" si="378"/>
        <v>Nov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73"/>
        <v>170.625</v>
      </c>
      <c r="P3451">
        <f t="shared" si="379"/>
        <v>40</v>
      </c>
      <c r="Q3451" t="str">
        <f t="shared" si="374"/>
        <v>theater</v>
      </c>
      <c r="R3451" t="str">
        <f t="shared" si="375"/>
        <v>plays</v>
      </c>
      <c r="S3451" s="12">
        <f t="shared" si="376"/>
        <v>42532.052523148144</v>
      </c>
      <c r="T3451" s="12">
        <f t="shared" si="377"/>
        <v>42560.166666666672</v>
      </c>
      <c r="U3451" s="14" t="str">
        <f t="shared" si="378"/>
        <v>Jun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73"/>
        <v>152</v>
      </c>
      <c r="P3452">
        <f t="shared" si="379"/>
        <v>12.820512820512821</v>
      </c>
      <c r="Q3452" t="str">
        <f t="shared" si="374"/>
        <v>theater</v>
      </c>
      <c r="R3452" t="str">
        <f t="shared" si="375"/>
        <v>plays</v>
      </c>
      <c r="S3452" s="12">
        <f t="shared" si="376"/>
        <v>42036.704525462963</v>
      </c>
      <c r="T3452" s="12">
        <f t="shared" si="377"/>
        <v>42096.662858796291</v>
      </c>
      <c r="U3452" s="14" t="str">
        <f t="shared" si="378"/>
        <v>Feb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73"/>
        <v>101.23076923076924</v>
      </c>
      <c r="P3453">
        <f t="shared" si="379"/>
        <v>40.625</v>
      </c>
      <c r="Q3453" t="str">
        <f t="shared" si="374"/>
        <v>theater</v>
      </c>
      <c r="R3453" t="str">
        <f t="shared" si="375"/>
        <v>plays</v>
      </c>
      <c r="S3453" s="12">
        <f t="shared" si="376"/>
        <v>42088.723692129628</v>
      </c>
      <c r="T3453" s="12">
        <f t="shared" si="377"/>
        <v>42115.723692129628</v>
      </c>
      <c r="U3453" s="14" t="str">
        <f t="shared" si="378"/>
        <v>Mar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73"/>
        <v>153.19999999999999</v>
      </c>
      <c r="P3454">
        <f t="shared" si="379"/>
        <v>27.027027027027028</v>
      </c>
      <c r="Q3454" t="str">
        <f t="shared" si="374"/>
        <v>theater</v>
      </c>
      <c r="R3454" t="str">
        <f t="shared" si="375"/>
        <v>plays</v>
      </c>
      <c r="S3454" s="12">
        <f t="shared" si="376"/>
        <v>41820.639189814814</v>
      </c>
      <c r="T3454" s="12">
        <f t="shared" si="377"/>
        <v>41843.165972222225</v>
      </c>
      <c r="U3454" s="14" t="str">
        <f t="shared" si="378"/>
        <v>Jun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73"/>
        <v>128.33333333333334</v>
      </c>
      <c r="P3455">
        <f t="shared" si="379"/>
        <v>21.428571428571427</v>
      </c>
      <c r="Q3455" t="str">
        <f t="shared" si="374"/>
        <v>theater</v>
      </c>
      <c r="R3455" t="str">
        <f t="shared" si="375"/>
        <v>plays</v>
      </c>
      <c r="S3455" s="12">
        <f t="shared" si="376"/>
        <v>42535.97865740741</v>
      </c>
      <c r="T3455" s="12">
        <f t="shared" si="377"/>
        <v>42595.97865740741</v>
      </c>
      <c r="U3455" s="14" t="str">
        <f t="shared" si="378"/>
        <v>Jun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73"/>
        <v>100.71428571428571</v>
      </c>
      <c r="P3456">
        <f t="shared" si="379"/>
        <v>33.333333333333336</v>
      </c>
      <c r="Q3456" t="str">
        <f t="shared" si="374"/>
        <v>theater</v>
      </c>
      <c r="R3456" t="str">
        <f t="shared" si="375"/>
        <v>plays</v>
      </c>
      <c r="S3456" s="12">
        <f t="shared" si="376"/>
        <v>41821.698599537034</v>
      </c>
      <c r="T3456" s="12">
        <f t="shared" si="377"/>
        <v>41851.698599537034</v>
      </c>
      <c r="U3456" s="14" t="str">
        <f t="shared" si="378"/>
        <v>Jul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73"/>
        <v>100.64999999999999</v>
      </c>
      <c r="P3457">
        <f t="shared" si="379"/>
        <v>144.92753623188406</v>
      </c>
      <c r="Q3457" t="str">
        <f t="shared" si="374"/>
        <v>theater</v>
      </c>
      <c r="R3457" t="str">
        <f t="shared" si="375"/>
        <v>plays</v>
      </c>
      <c r="S3457" s="12">
        <f t="shared" si="376"/>
        <v>42626.7503125</v>
      </c>
      <c r="T3457" s="12">
        <f t="shared" si="377"/>
        <v>42656.7503125</v>
      </c>
      <c r="U3457" s="14" t="str">
        <f t="shared" si="378"/>
        <v>Sep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73"/>
        <v>191.3</v>
      </c>
      <c r="P3458">
        <f t="shared" si="379"/>
        <v>187.5</v>
      </c>
      <c r="Q3458" t="str">
        <f t="shared" si="374"/>
        <v>theater</v>
      </c>
      <c r="R3458" t="str">
        <f t="shared" si="375"/>
        <v>plays</v>
      </c>
      <c r="S3458" s="12">
        <f t="shared" si="376"/>
        <v>41821.205636574072</v>
      </c>
      <c r="T3458" s="12">
        <f t="shared" si="377"/>
        <v>41852.290972222225</v>
      </c>
      <c r="U3458" s="14" t="str">
        <f t="shared" si="378"/>
        <v>Jul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80">E3459/D3459 * 100</f>
        <v>140.19999999999999</v>
      </c>
      <c r="P3459">
        <f t="shared" si="379"/>
        <v>36.363636363636367</v>
      </c>
      <c r="Q3459" t="str">
        <f t="shared" ref="Q3459:Q3522" si="381">LEFT(N3459,FIND("/",N3459) -1)</f>
        <v>theater</v>
      </c>
      <c r="R3459" t="str">
        <f t="shared" ref="R3459:R3522" si="382">RIGHT(N3459,LEN(N3459)-FIND("/",N3459))</f>
        <v>plays</v>
      </c>
      <c r="S3459" s="12">
        <f t="shared" ref="S3459:U3522" si="383">(((J3459/60)/60)/24)+DATE(1970,1,1)</f>
        <v>42016.706678240742</v>
      </c>
      <c r="T3459" s="12">
        <f t="shared" ref="T3459:V3522" si="384">(((I3459/60)/60)/24)+DATE(1970,1,1)</f>
        <v>42047.249305555553</v>
      </c>
      <c r="U3459" s="14" t="str">
        <f t="shared" ref="U3459:U3522" si="385">TEXT(S3459, "mmm")</f>
        <v>Jan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80"/>
        <v>124.33537832310839</v>
      </c>
      <c r="P3460">
        <f t="shared" si="379"/>
        <v>36.222222222222221</v>
      </c>
      <c r="Q3460" t="str">
        <f t="shared" si="381"/>
        <v>theater</v>
      </c>
      <c r="R3460" t="str">
        <f t="shared" si="382"/>
        <v>plays</v>
      </c>
      <c r="S3460" s="12">
        <f t="shared" si="383"/>
        <v>42011.202581018515</v>
      </c>
      <c r="T3460" s="12">
        <f t="shared" si="384"/>
        <v>42038.185416666667</v>
      </c>
      <c r="U3460" s="14" t="str">
        <f t="shared" si="385"/>
        <v>Jan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80"/>
        <v>126.2</v>
      </c>
      <c r="P3461">
        <f t="shared" si="379"/>
        <v>13.888888888888889</v>
      </c>
      <c r="Q3461" t="str">
        <f t="shared" si="381"/>
        <v>theater</v>
      </c>
      <c r="R3461" t="str">
        <f t="shared" si="382"/>
        <v>plays</v>
      </c>
      <c r="S3461" s="12">
        <f t="shared" si="383"/>
        <v>42480.479861111111</v>
      </c>
      <c r="T3461" s="12">
        <f t="shared" si="384"/>
        <v>42510.479861111111</v>
      </c>
      <c r="U3461" s="14" t="str">
        <f t="shared" si="385"/>
        <v>Apr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80"/>
        <v>190</v>
      </c>
      <c r="P3462">
        <f t="shared" si="379"/>
        <v>26.315789473684209</v>
      </c>
      <c r="Q3462" t="str">
        <f t="shared" si="381"/>
        <v>theater</v>
      </c>
      <c r="R3462" t="str">
        <f t="shared" si="382"/>
        <v>plays</v>
      </c>
      <c r="S3462" s="12">
        <f t="shared" si="383"/>
        <v>41852.527222222219</v>
      </c>
      <c r="T3462" s="12">
        <f t="shared" si="384"/>
        <v>41866.527222222219</v>
      </c>
      <c r="U3462" s="14" t="str">
        <f t="shared" si="385"/>
        <v>Aug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80"/>
        <v>139</v>
      </c>
      <c r="P3463">
        <f t="shared" si="379"/>
        <v>41.666666666666664</v>
      </c>
      <c r="Q3463" t="str">
        <f t="shared" si="381"/>
        <v>theater</v>
      </c>
      <c r="R3463" t="str">
        <f t="shared" si="382"/>
        <v>plays</v>
      </c>
      <c r="S3463" s="12">
        <f t="shared" si="383"/>
        <v>42643.632858796293</v>
      </c>
      <c r="T3463" s="12">
        <f t="shared" si="384"/>
        <v>42672.125</v>
      </c>
      <c r="U3463" s="14" t="str">
        <f t="shared" si="385"/>
        <v>Sep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80"/>
        <v>202</v>
      </c>
      <c r="P3464">
        <f t="shared" si="379"/>
        <v>14.705882352941176</v>
      </c>
      <c r="Q3464" t="str">
        <f t="shared" si="381"/>
        <v>theater</v>
      </c>
      <c r="R3464" t="str">
        <f t="shared" si="382"/>
        <v>plays</v>
      </c>
      <c r="S3464" s="12">
        <f t="shared" si="383"/>
        <v>42179.898472222223</v>
      </c>
      <c r="T3464" s="12">
        <f t="shared" si="384"/>
        <v>42195.75</v>
      </c>
      <c r="U3464" s="14" t="str">
        <f t="shared" si="385"/>
        <v>Jun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80"/>
        <v>103.38000000000001</v>
      </c>
      <c r="P3465">
        <f t="shared" si="379"/>
        <v>87.719298245614041</v>
      </c>
      <c r="Q3465" t="str">
        <f t="shared" si="381"/>
        <v>theater</v>
      </c>
      <c r="R3465" t="str">
        <f t="shared" si="382"/>
        <v>plays</v>
      </c>
      <c r="S3465" s="12">
        <f t="shared" si="383"/>
        <v>42612.918807870374</v>
      </c>
      <c r="T3465" s="12">
        <f t="shared" si="384"/>
        <v>42654.165972222225</v>
      </c>
      <c r="U3465" s="14" t="str">
        <f t="shared" si="385"/>
        <v>Aug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80"/>
        <v>102.3236</v>
      </c>
      <c r="P3466">
        <f t="shared" si="379"/>
        <v>53.763440860215056</v>
      </c>
      <c r="Q3466" t="str">
        <f t="shared" si="381"/>
        <v>theater</v>
      </c>
      <c r="R3466" t="str">
        <f t="shared" si="382"/>
        <v>plays</v>
      </c>
      <c r="S3466" s="12">
        <f t="shared" si="383"/>
        <v>42575.130057870367</v>
      </c>
      <c r="T3466" s="12">
        <f t="shared" si="384"/>
        <v>42605.130057870367</v>
      </c>
      <c r="U3466" s="14" t="str">
        <f t="shared" si="385"/>
        <v>Jul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80"/>
        <v>103</v>
      </c>
      <c r="P3467">
        <f t="shared" si="379"/>
        <v>55.555555555555557</v>
      </c>
      <c r="Q3467" t="str">
        <f t="shared" si="381"/>
        <v>theater</v>
      </c>
      <c r="R3467" t="str">
        <f t="shared" si="382"/>
        <v>plays</v>
      </c>
      <c r="S3467" s="12">
        <f t="shared" si="383"/>
        <v>42200.625833333332</v>
      </c>
      <c r="T3467" s="12">
        <f t="shared" si="384"/>
        <v>42225.666666666672</v>
      </c>
      <c r="U3467" s="14" t="str">
        <f t="shared" si="385"/>
        <v>Jul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80"/>
        <v>127.14285714285714</v>
      </c>
      <c r="P3468">
        <f t="shared" si="379"/>
        <v>57.377049180327866</v>
      </c>
      <c r="Q3468" t="str">
        <f t="shared" si="381"/>
        <v>theater</v>
      </c>
      <c r="R3468" t="str">
        <f t="shared" si="382"/>
        <v>plays</v>
      </c>
      <c r="S3468" s="12">
        <f t="shared" si="383"/>
        <v>42420.019097222219</v>
      </c>
      <c r="T3468" s="12">
        <f t="shared" si="384"/>
        <v>42479.977430555555</v>
      </c>
      <c r="U3468" s="14" t="str">
        <f t="shared" si="385"/>
        <v>Feb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80"/>
        <v>101</v>
      </c>
      <c r="P3469">
        <f t="shared" si="379"/>
        <v>63.829787234042556</v>
      </c>
      <c r="Q3469" t="str">
        <f t="shared" si="381"/>
        <v>theater</v>
      </c>
      <c r="R3469" t="str">
        <f t="shared" si="382"/>
        <v>plays</v>
      </c>
      <c r="S3469" s="12">
        <f t="shared" si="383"/>
        <v>42053.671666666662</v>
      </c>
      <c r="T3469" s="12">
        <f t="shared" si="384"/>
        <v>42083.630000000005</v>
      </c>
      <c r="U3469" s="14" t="str">
        <f t="shared" si="385"/>
        <v>Feb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80"/>
        <v>121.78</v>
      </c>
      <c r="P3470">
        <f t="shared" ref="P3470:P3533" si="386">D3470 / L3470</f>
        <v>588.23529411764707</v>
      </c>
      <c r="Q3470" t="str">
        <f t="shared" si="381"/>
        <v>theater</v>
      </c>
      <c r="R3470" t="str">
        <f t="shared" si="382"/>
        <v>plays</v>
      </c>
      <c r="S3470" s="12">
        <f t="shared" si="383"/>
        <v>42605.765381944439</v>
      </c>
      <c r="T3470" s="12">
        <f t="shared" si="384"/>
        <v>42634.125</v>
      </c>
      <c r="U3470" s="14" t="str">
        <f t="shared" si="385"/>
        <v>Aug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80"/>
        <v>113.39285714285714</v>
      </c>
      <c r="P3471">
        <f t="shared" si="386"/>
        <v>44.444444444444443</v>
      </c>
      <c r="Q3471" t="str">
        <f t="shared" si="381"/>
        <v>theater</v>
      </c>
      <c r="R3471" t="str">
        <f t="shared" si="382"/>
        <v>plays</v>
      </c>
      <c r="S3471" s="12">
        <f t="shared" si="383"/>
        <v>42458.641724537039</v>
      </c>
      <c r="T3471" s="12">
        <f t="shared" si="384"/>
        <v>42488.641724537039</v>
      </c>
      <c r="U3471" s="14" t="str">
        <f t="shared" si="385"/>
        <v>Mar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80"/>
        <v>150</v>
      </c>
      <c r="P3472">
        <f t="shared" si="386"/>
        <v>27.777777777777779</v>
      </c>
      <c r="Q3472" t="str">
        <f t="shared" si="381"/>
        <v>theater</v>
      </c>
      <c r="R3472" t="str">
        <f t="shared" si="382"/>
        <v>plays</v>
      </c>
      <c r="S3472" s="12">
        <f t="shared" si="383"/>
        <v>42529.022013888884</v>
      </c>
      <c r="T3472" s="12">
        <f t="shared" si="384"/>
        <v>42566.901388888888</v>
      </c>
      <c r="U3472" s="14" t="str">
        <f t="shared" si="385"/>
        <v>Jun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80"/>
        <v>214.6</v>
      </c>
      <c r="P3473">
        <f t="shared" si="386"/>
        <v>16.666666666666668</v>
      </c>
      <c r="Q3473" t="str">
        <f t="shared" si="381"/>
        <v>theater</v>
      </c>
      <c r="R3473" t="str">
        <f t="shared" si="382"/>
        <v>plays</v>
      </c>
      <c r="S3473" s="12">
        <f t="shared" si="383"/>
        <v>41841.820486111108</v>
      </c>
      <c r="T3473" s="12">
        <f t="shared" si="384"/>
        <v>41882.833333333336</v>
      </c>
      <c r="U3473" s="14" t="str">
        <f t="shared" si="385"/>
        <v>Jul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80"/>
        <v>102.05</v>
      </c>
      <c r="P3474">
        <f t="shared" si="386"/>
        <v>86.956521739130437</v>
      </c>
      <c r="Q3474" t="str">
        <f t="shared" si="381"/>
        <v>theater</v>
      </c>
      <c r="R3474" t="str">
        <f t="shared" si="382"/>
        <v>plays</v>
      </c>
      <c r="S3474" s="12">
        <f t="shared" si="383"/>
        <v>41928.170497685183</v>
      </c>
      <c r="T3474" s="12">
        <f t="shared" si="384"/>
        <v>41949.249305555553</v>
      </c>
      <c r="U3474" s="14" t="str">
        <f t="shared" si="385"/>
        <v>Oct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80"/>
        <v>100</v>
      </c>
      <c r="P3475">
        <f t="shared" si="386"/>
        <v>148.4848484848485</v>
      </c>
      <c r="Q3475" t="str">
        <f t="shared" si="381"/>
        <v>theater</v>
      </c>
      <c r="R3475" t="str">
        <f t="shared" si="382"/>
        <v>plays</v>
      </c>
      <c r="S3475" s="12">
        <f t="shared" si="383"/>
        <v>42062.834444444445</v>
      </c>
      <c r="T3475" s="12">
        <f t="shared" si="384"/>
        <v>42083.852083333331</v>
      </c>
      <c r="U3475" s="14" t="str">
        <f t="shared" si="385"/>
        <v>Feb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80"/>
        <v>101</v>
      </c>
      <c r="P3476">
        <f t="shared" si="386"/>
        <v>51.282051282051285</v>
      </c>
      <c r="Q3476" t="str">
        <f t="shared" si="381"/>
        <v>theater</v>
      </c>
      <c r="R3476" t="str">
        <f t="shared" si="382"/>
        <v>plays</v>
      </c>
      <c r="S3476" s="12">
        <f t="shared" si="383"/>
        <v>42541.501516203702</v>
      </c>
      <c r="T3476" s="12">
        <f t="shared" si="384"/>
        <v>42571.501516203702</v>
      </c>
      <c r="U3476" s="14" t="str">
        <f t="shared" si="385"/>
        <v>Jun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80"/>
        <v>113.33333333333333</v>
      </c>
      <c r="P3477">
        <f t="shared" si="386"/>
        <v>17.647058823529413</v>
      </c>
      <c r="Q3477" t="str">
        <f t="shared" si="381"/>
        <v>theater</v>
      </c>
      <c r="R3477" t="str">
        <f t="shared" si="382"/>
        <v>plays</v>
      </c>
      <c r="S3477" s="12">
        <f t="shared" si="383"/>
        <v>41918.880833333329</v>
      </c>
      <c r="T3477" s="12">
        <f t="shared" si="384"/>
        <v>41946</v>
      </c>
      <c r="U3477" s="14" t="str">
        <f t="shared" si="385"/>
        <v>Oct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80"/>
        <v>104</v>
      </c>
      <c r="P3478">
        <f t="shared" si="386"/>
        <v>50</v>
      </c>
      <c r="Q3478" t="str">
        <f t="shared" si="381"/>
        <v>theater</v>
      </c>
      <c r="R3478" t="str">
        <f t="shared" si="382"/>
        <v>plays</v>
      </c>
      <c r="S3478" s="12">
        <f t="shared" si="383"/>
        <v>41921.279976851853</v>
      </c>
      <c r="T3478" s="12">
        <f t="shared" si="384"/>
        <v>41939.125</v>
      </c>
      <c r="U3478" s="14" t="str">
        <f t="shared" si="385"/>
        <v>Oct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80"/>
        <v>115.33333333333333</v>
      </c>
      <c r="P3479">
        <f t="shared" si="386"/>
        <v>46.153846153846153</v>
      </c>
      <c r="Q3479" t="str">
        <f t="shared" si="381"/>
        <v>theater</v>
      </c>
      <c r="R3479" t="str">
        <f t="shared" si="382"/>
        <v>plays</v>
      </c>
      <c r="S3479" s="12">
        <f t="shared" si="383"/>
        <v>42128.736608796295</v>
      </c>
      <c r="T3479" s="12">
        <f t="shared" si="384"/>
        <v>42141.125</v>
      </c>
      <c r="U3479" s="14" t="str">
        <f t="shared" si="385"/>
        <v>May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80"/>
        <v>112.85000000000001</v>
      </c>
      <c r="P3480">
        <f t="shared" si="386"/>
        <v>35.087719298245617</v>
      </c>
      <c r="Q3480" t="str">
        <f t="shared" si="381"/>
        <v>theater</v>
      </c>
      <c r="R3480" t="str">
        <f t="shared" si="382"/>
        <v>plays</v>
      </c>
      <c r="S3480" s="12">
        <f t="shared" si="383"/>
        <v>42053.916921296302</v>
      </c>
      <c r="T3480" s="12">
        <f t="shared" si="384"/>
        <v>42079.875</v>
      </c>
      <c r="U3480" s="14" t="str">
        <f t="shared" si="385"/>
        <v>Feb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80"/>
        <v>127.86666666666666</v>
      </c>
      <c r="P3481">
        <f t="shared" si="386"/>
        <v>26.785714285714285</v>
      </c>
      <c r="Q3481" t="str">
        <f t="shared" si="381"/>
        <v>theater</v>
      </c>
      <c r="R3481" t="str">
        <f t="shared" si="382"/>
        <v>plays</v>
      </c>
      <c r="S3481" s="12">
        <f t="shared" si="383"/>
        <v>41781.855092592588</v>
      </c>
      <c r="T3481" s="12">
        <f t="shared" si="384"/>
        <v>41811.855092592588</v>
      </c>
      <c r="U3481" s="14" t="str">
        <f t="shared" si="385"/>
        <v>May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80"/>
        <v>142.66666666666669</v>
      </c>
      <c r="P3482">
        <f t="shared" si="386"/>
        <v>115.38461538461539</v>
      </c>
      <c r="Q3482" t="str">
        <f t="shared" si="381"/>
        <v>theater</v>
      </c>
      <c r="R3482" t="str">
        <f t="shared" si="382"/>
        <v>plays</v>
      </c>
      <c r="S3482" s="12">
        <f t="shared" si="383"/>
        <v>42171.317442129628</v>
      </c>
      <c r="T3482" s="12">
        <f t="shared" si="384"/>
        <v>42195.875</v>
      </c>
      <c r="U3482" s="14" t="str">
        <f t="shared" si="385"/>
        <v>Jun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80"/>
        <v>118.8</v>
      </c>
      <c r="P3483">
        <f t="shared" si="386"/>
        <v>105.26315789473684</v>
      </c>
      <c r="Q3483" t="str">
        <f t="shared" si="381"/>
        <v>theater</v>
      </c>
      <c r="R3483" t="str">
        <f t="shared" si="382"/>
        <v>plays</v>
      </c>
      <c r="S3483" s="12">
        <f t="shared" si="383"/>
        <v>41989.24754629629</v>
      </c>
      <c r="T3483" s="12">
        <f t="shared" si="384"/>
        <v>42006.24754629629</v>
      </c>
      <c r="U3483" s="14" t="str">
        <f t="shared" si="385"/>
        <v>Dec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80"/>
        <v>138.33333333333334</v>
      </c>
      <c r="P3484">
        <f t="shared" si="386"/>
        <v>37.5</v>
      </c>
      <c r="Q3484" t="str">
        <f t="shared" si="381"/>
        <v>theater</v>
      </c>
      <c r="R3484" t="str">
        <f t="shared" si="382"/>
        <v>plays</v>
      </c>
      <c r="S3484" s="12">
        <f t="shared" si="383"/>
        <v>41796.771597222221</v>
      </c>
      <c r="T3484" s="12">
        <f t="shared" si="384"/>
        <v>41826.771597222221</v>
      </c>
      <c r="U3484" s="14" t="str">
        <f t="shared" si="385"/>
        <v>Jun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80"/>
        <v>159.9402985074627</v>
      </c>
      <c r="P3485">
        <f t="shared" si="386"/>
        <v>25.18796992481203</v>
      </c>
      <c r="Q3485" t="str">
        <f t="shared" si="381"/>
        <v>theater</v>
      </c>
      <c r="R3485" t="str">
        <f t="shared" si="382"/>
        <v>plays</v>
      </c>
      <c r="S3485" s="12">
        <f t="shared" si="383"/>
        <v>41793.668761574074</v>
      </c>
      <c r="T3485" s="12">
        <f t="shared" si="384"/>
        <v>41823.668761574074</v>
      </c>
      <c r="U3485" s="14" t="str">
        <f t="shared" si="385"/>
        <v>Jun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80"/>
        <v>114.24000000000001</v>
      </c>
      <c r="P3486">
        <f t="shared" si="386"/>
        <v>56.81818181818182</v>
      </c>
      <c r="Q3486" t="str">
        <f t="shared" si="381"/>
        <v>theater</v>
      </c>
      <c r="R3486" t="str">
        <f t="shared" si="382"/>
        <v>plays</v>
      </c>
      <c r="S3486" s="12">
        <f t="shared" si="383"/>
        <v>42506.760405092587</v>
      </c>
      <c r="T3486" s="12">
        <f t="shared" si="384"/>
        <v>42536.760405092587</v>
      </c>
      <c r="U3486" s="14" t="str">
        <f t="shared" si="385"/>
        <v>May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80"/>
        <v>100.60606060606061</v>
      </c>
      <c r="P3487">
        <f t="shared" si="386"/>
        <v>55</v>
      </c>
      <c r="Q3487" t="str">
        <f t="shared" si="381"/>
        <v>theater</v>
      </c>
      <c r="R3487" t="str">
        <f t="shared" si="382"/>
        <v>plays</v>
      </c>
      <c r="S3487" s="12">
        <f t="shared" si="383"/>
        <v>42372.693055555559</v>
      </c>
      <c r="T3487" s="12">
        <f t="shared" si="384"/>
        <v>42402.693055555559</v>
      </c>
      <c r="U3487" s="14" t="str">
        <f t="shared" si="385"/>
        <v>Jan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80"/>
        <v>155.20000000000002</v>
      </c>
      <c r="P3488">
        <f t="shared" si="386"/>
        <v>53.571428571428569</v>
      </c>
      <c r="Q3488" t="str">
        <f t="shared" si="381"/>
        <v>theater</v>
      </c>
      <c r="R3488" t="str">
        <f t="shared" si="382"/>
        <v>plays</v>
      </c>
      <c r="S3488" s="12">
        <f t="shared" si="383"/>
        <v>42126.87501157407</v>
      </c>
      <c r="T3488" s="12">
        <f t="shared" si="384"/>
        <v>42158.290972222225</v>
      </c>
      <c r="U3488" s="14" t="str">
        <f t="shared" si="385"/>
        <v>May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80"/>
        <v>127.75000000000001</v>
      </c>
      <c r="P3489">
        <f t="shared" si="386"/>
        <v>30.303030303030305</v>
      </c>
      <c r="Q3489" t="str">
        <f t="shared" si="381"/>
        <v>theater</v>
      </c>
      <c r="R3489" t="str">
        <f t="shared" si="382"/>
        <v>plays</v>
      </c>
      <c r="S3489" s="12">
        <f t="shared" si="383"/>
        <v>42149.940416666665</v>
      </c>
      <c r="T3489" s="12">
        <f t="shared" si="384"/>
        <v>42179.940416666665</v>
      </c>
      <c r="U3489" s="14" t="str">
        <f t="shared" si="385"/>
        <v>May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80"/>
        <v>121.2</v>
      </c>
      <c r="P3490">
        <f t="shared" si="386"/>
        <v>103.44827586206897</v>
      </c>
      <c r="Q3490" t="str">
        <f t="shared" si="381"/>
        <v>theater</v>
      </c>
      <c r="R3490" t="str">
        <f t="shared" si="382"/>
        <v>plays</v>
      </c>
      <c r="S3490" s="12">
        <f t="shared" si="383"/>
        <v>42087.768055555556</v>
      </c>
      <c r="T3490" s="12">
        <f t="shared" si="384"/>
        <v>42111.666666666672</v>
      </c>
      <c r="U3490" s="14" t="str">
        <f t="shared" si="385"/>
        <v>Mar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80"/>
        <v>112.7</v>
      </c>
      <c r="P3491">
        <f t="shared" si="386"/>
        <v>69.444444444444443</v>
      </c>
      <c r="Q3491" t="str">
        <f t="shared" si="381"/>
        <v>theater</v>
      </c>
      <c r="R3491" t="str">
        <f t="shared" si="382"/>
        <v>plays</v>
      </c>
      <c r="S3491" s="12">
        <f t="shared" si="383"/>
        <v>41753.635775462964</v>
      </c>
      <c r="T3491" s="12">
        <f t="shared" si="384"/>
        <v>41783.875</v>
      </c>
      <c r="U3491" s="14" t="str">
        <f t="shared" si="385"/>
        <v>Apr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80"/>
        <v>127.49999999999999</v>
      </c>
      <c r="P3492">
        <f t="shared" si="386"/>
        <v>37.037037037037038</v>
      </c>
      <c r="Q3492" t="str">
        <f t="shared" si="381"/>
        <v>theater</v>
      </c>
      <c r="R3492" t="str">
        <f t="shared" si="382"/>
        <v>plays</v>
      </c>
      <c r="S3492" s="12">
        <f t="shared" si="383"/>
        <v>42443.802361111113</v>
      </c>
      <c r="T3492" s="12">
        <f t="shared" si="384"/>
        <v>42473.802361111113</v>
      </c>
      <c r="U3492" s="14" t="str">
        <f t="shared" si="385"/>
        <v>Mar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80"/>
        <v>158.20000000000002</v>
      </c>
      <c r="P3493">
        <f t="shared" si="386"/>
        <v>50</v>
      </c>
      <c r="Q3493" t="str">
        <f t="shared" si="381"/>
        <v>theater</v>
      </c>
      <c r="R3493" t="str">
        <f t="shared" si="382"/>
        <v>plays</v>
      </c>
      <c r="S3493" s="12">
        <f t="shared" si="383"/>
        <v>42121.249814814815</v>
      </c>
      <c r="T3493" s="12">
        <f t="shared" si="384"/>
        <v>42142.249814814815</v>
      </c>
      <c r="U3493" s="14" t="str">
        <f t="shared" si="385"/>
        <v>Apr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80"/>
        <v>105.26894736842105</v>
      </c>
      <c r="P3494">
        <f t="shared" si="386"/>
        <v>108.57142857142857</v>
      </c>
      <c r="Q3494" t="str">
        <f t="shared" si="381"/>
        <v>theater</v>
      </c>
      <c r="R3494" t="str">
        <f t="shared" si="382"/>
        <v>plays</v>
      </c>
      <c r="S3494" s="12">
        <f t="shared" si="383"/>
        <v>42268.009224537032</v>
      </c>
      <c r="T3494" s="12">
        <f t="shared" si="384"/>
        <v>42303.009224537032</v>
      </c>
      <c r="U3494" s="14" t="str">
        <f t="shared" si="385"/>
        <v>Sep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80"/>
        <v>100</v>
      </c>
      <c r="P3495">
        <f t="shared" si="386"/>
        <v>51.724137931034484</v>
      </c>
      <c r="Q3495" t="str">
        <f t="shared" si="381"/>
        <v>theater</v>
      </c>
      <c r="R3495" t="str">
        <f t="shared" si="382"/>
        <v>plays</v>
      </c>
      <c r="S3495" s="12">
        <f t="shared" si="383"/>
        <v>41848.866157407407</v>
      </c>
      <c r="T3495" s="12">
        <f t="shared" si="384"/>
        <v>41868.21597222222</v>
      </c>
      <c r="U3495" s="14" t="str">
        <f t="shared" si="385"/>
        <v>Jul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80"/>
        <v>100</v>
      </c>
      <c r="P3496">
        <f t="shared" si="386"/>
        <v>30.76923076923077</v>
      </c>
      <c r="Q3496" t="str">
        <f t="shared" si="381"/>
        <v>theater</v>
      </c>
      <c r="R3496" t="str">
        <f t="shared" si="382"/>
        <v>plays</v>
      </c>
      <c r="S3496" s="12">
        <f t="shared" si="383"/>
        <v>42689.214988425927</v>
      </c>
      <c r="T3496" s="12">
        <f t="shared" si="384"/>
        <v>42700.25</v>
      </c>
      <c r="U3496" s="14" t="str">
        <f t="shared" si="385"/>
        <v>Nov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80"/>
        <v>106.86</v>
      </c>
      <c r="P3497">
        <f t="shared" si="386"/>
        <v>69.444444444444443</v>
      </c>
      <c r="Q3497" t="str">
        <f t="shared" si="381"/>
        <v>theater</v>
      </c>
      <c r="R3497" t="str">
        <f t="shared" si="382"/>
        <v>plays</v>
      </c>
      <c r="S3497" s="12">
        <f t="shared" si="383"/>
        <v>41915.762835648151</v>
      </c>
      <c r="T3497" s="12">
        <f t="shared" si="384"/>
        <v>41944.720833333333</v>
      </c>
      <c r="U3497" s="14" t="str">
        <f t="shared" si="385"/>
        <v>Oct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80"/>
        <v>124.4</v>
      </c>
      <c r="P3498">
        <f t="shared" si="386"/>
        <v>38.46153846153846</v>
      </c>
      <c r="Q3498" t="str">
        <f t="shared" si="381"/>
        <v>theater</v>
      </c>
      <c r="R3498" t="str">
        <f t="shared" si="382"/>
        <v>plays</v>
      </c>
      <c r="S3498" s="12">
        <f t="shared" si="383"/>
        <v>42584.846828703703</v>
      </c>
      <c r="T3498" s="12">
        <f t="shared" si="384"/>
        <v>42624.846828703703</v>
      </c>
      <c r="U3498" s="14" t="str">
        <f t="shared" si="385"/>
        <v>Aug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80"/>
        <v>108.70406189555126</v>
      </c>
      <c r="P3499">
        <f t="shared" si="386"/>
        <v>31.653061224489797</v>
      </c>
      <c r="Q3499" t="str">
        <f t="shared" si="381"/>
        <v>theater</v>
      </c>
      <c r="R3499" t="str">
        <f t="shared" si="382"/>
        <v>plays</v>
      </c>
      <c r="S3499" s="12">
        <f t="shared" si="383"/>
        <v>42511.741944444439</v>
      </c>
      <c r="T3499" s="12">
        <f t="shared" si="384"/>
        <v>42523.916666666672</v>
      </c>
      <c r="U3499" s="14" t="str">
        <f t="shared" si="385"/>
        <v>May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80"/>
        <v>102.42424242424242</v>
      </c>
      <c r="P3500">
        <f t="shared" si="386"/>
        <v>39.285714285714285</v>
      </c>
      <c r="Q3500" t="str">
        <f t="shared" si="381"/>
        <v>theater</v>
      </c>
      <c r="R3500" t="str">
        <f t="shared" si="382"/>
        <v>plays</v>
      </c>
      <c r="S3500" s="12">
        <f t="shared" si="383"/>
        <v>42459.15861111111</v>
      </c>
      <c r="T3500" s="12">
        <f t="shared" si="384"/>
        <v>42518.905555555553</v>
      </c>
      <c r="U3500" s="14" t="str">
        <f t="shared" si="385"/>
        <v>Mar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80"/>
        <v>105.5</v>
      </c>
      <c r="P3501">
        <f t="shared" si="386"/>
        <v>57.142857142857146</v>
      </c>
      <c r="Q3501" t="str">
        <f t="shared" si="381"/>
        <v>theater</v>
      </c>
      <c r="R3501" t="str">
        <f t="shared" si="382"/>
        <v>plays</v>
      </c>
      <c r="S3501" s="12">
        <f t="shared" si="383"/>
        <v>42132.036168981482</v>
      </c>
      <c r="T3501" s="12">
        <f t="shared" si="384"/>
        <v>42186.290972222225</v>
      </c>
      <c r="U3501" s="14" t="str">
        <f t="shared" si="385"/>
        <v>May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80"/>
        <v>106.3</v>
      </c>
      <c r="P3502">
        <f t="shared" si="386"/>
        <v>23.80952380952381</v>
      </c>
      <c r="Q3502" t="str">
        <f t="shared" si="381"/>
        <v>theater</v>
      </c>
      <c r="R3502" t="str">
        <f t="shared" si="382"/>
        <v>plays</v>
      </c>
      <c r="S3502" s="12">
        <f t="shared" si="383"/>
        <v>42419.91942129629</v>
      </c>
      <c r="T3502" s="12">
        <f t="shared" si="384"/>
        <v>42436.207638888889</v>
      </c>
      <c r="U3502" s="14" t="str">
        <f t="shared" si="385"/>
        <v>Feb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80"/>
        <v>100.66666666666666</v>
      </c>
      <c r="P3503">
        <f t="shared" si="386"/>
        <v>35.714285714285715</v>
      </c>
      <c r="Q3503" t="str">
        <f t="shared" si="381"/>
        <v>theater</v>
      </c>
      <c r="R3503" t="str">
        <f t="shared" si="382"/>
        <v>plays</v>
      </c>
      <c r="S3503" s="12">
        <f t="shared" si="383"/>
        <v>42233.763831018514</v>
      </c>
      <c r="T3503" s="12">
        <f t="shared" si="384"/>
        <v>42258.763831018514</v>
      </c>
      <c r="U3503" s="14" t="str">
        <f t="shared" si="385"/>
        <v>Aug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80"/>
        <v>105.4</v>
      </c>
      <c r="P3504">
        <f t="shared" si="386"/>
        <v>129.03225806451613</v>
      </c>
      <c r="Q3504" t="str">
        <f t="shared" si="381"/>
        <v>theater</v>
      </c>
      <c r="R3504" t="str">
        <f t="shared" si="382"/>
        <v>plays</v>
      </c>
      <c r="S3504" s="12">
        <f t="shared" si="383"/>
        <v>42430.839398148149</v>
      </c>
      <c r="T3504" s="12">
        <f t="shared" si="384"/>
        <v>42445.165972222225</v>
      </c>
      <c r="U3504" s="14" t="str">
        <f t="shared" si="385"/>
        <v>Mar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80"/>
        <v>107.55999999999999</v>
      </c>
      <c r="P3505">
        <f t="shared" si="386"/>
        <v>65.78947368421052</v>
      </c>
      <c r="Q3505" t="str">
        <f t="shared" si="381"/>
        <v>theater</v>
      </c>
      <c r="R3505" t="str">
        <f t="shared" si="382"/>
        <v>plays</v>
      </c>
      <c r="S3505" s="12">
        <f t="shared" si="383"/>
        <v>42545.478333333333</v>
      </c>
      <c r="T3505" s="12">
        <f t="shared" si="384"/>
        <v>42575.478333333333</v>
      </c>
      <c r="U3505" s="14" t="str">
        <f t="shared" si="385"/>
        <v>Jun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80"/>
        <v>100</v>
      </c>
      <c r="P3506">
        <f t="shared" si="386"/>
        <v>125</v>
      </c>
      <c r="Q3506" t="str">
        <f t="shared" si="381"/>
        <v>theater</v>
      </c>
      <c r="R3506" t="str">
        <f t="shared" si="382"/>
        <v>plays</v>
      </c>
      <c r="S3506" s="12">
        <f t="shared" si="383"/>
        <v>42297.748738425929</v>
      </c>
      <c r="T3506" s="12">
        <f t="shared" si="384"/>
        <v>42327.790405092594</v>
      </c>
      <c r="U3506" s="14" t="str">
        <f t="shared" si="385"/>
        <v>Oct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80"/>
        <v>103.76</v>
      </c>
      <c r="P3507">
        <f t="shared" si="386"/>
        <v>64.102564102564102</v>
      </c>
      <c r="Q3507" t="str">
        <f t="shared" si="381"/>
        <v>theater</v>
      </c>
      <c r="R3507" t="str">
        <f t="shared" si="382"/>
        <v>plays</v>
      </c>
      <c r="S3507" s="12">
        <f t="shared" si="383"/>
        <v>41760.935706018521</v>
      </c>
      <c r="T3507" s="12">
        <f t="shared" si="384"/>
        <v>41772.166666666664</v>
      </c>
      <c r="U3507" s="14" t="str">
        <f t="shared" si="385"/>
        <v>May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80"/>
        <v>101.49999999999999</v>
      </c>
      <c r="P3508">
        <f t="shared" si="386"/>
        <v>103.44827586206897</v>
      </c>
      <c r="Q3508" t="str">
        <f t="shared" si="381"/>
        <v>theater</v>
      </c>
      <c r="R3508" t="str">
        <f t="shared" si="382"/>
        <v>plays</v>
      </c>
      <c r="S3508" s="12">
        <f t="shared" si="383"/>
        <v>41829.734259259261</v>
      </c>
      <c r="T3508" s="12">
        <f t="shared" si="384"/>
        <v>41874.734259259261</v>
      </c>
      <c r="U3508" s="14" t="str">
        <f t="shared" si="385"/>
        <v>Jul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80"/>
        <v>104.4</v>
      </c>
      <c r="P3509">
        <f t="shared" si="386"/>
        <v>138.88888888888889</v>
      </c>
      <c r="Q3509" t="str">
        <f t="shared" si="381"/>
        <v>theater</v>
      </c>
      <c r="R3509" t="str">
        <f t="shared" si="382"/>
        <v>plays</v>
      </c>
      <c r="S3509" s="12">
        <f t="shared" si="383"/>
        <v>42491.92288194444</v>
      </c>
      <c r="T3509" s="12">
        <f t="shared" si="384"/>
        <v>42521.92288194444</v>
      </c>
      <c r="U3509" s="14" t="str">
        <f t="shared" si="385"/>
        <v>May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80"/>
        <v>180</v>
      </c>
      <c r="P3510">
        <f t="shared" si="386"/>
        <v>6.666666666666667</v>
      </c>
      <c r="Q3510" t="str">
        <f t="shared" si="381"/>
        <v>theater</v>
      </c>
      <c r="R3510" t="str">
        <f t="shared" si="382"/>
        <v>plays</v>
      </c>
      <c r="S3510" s="12">
        <f t="shared" si="383"/>
        <v>42477.729780092588</v>
      </c>
      <c r="T3510" s="12">
        <f t="shared" si="384"/>
        <v>42500.875</v>
      </c>
      <c r="U3510" s="14" t="str">
        <f t="shared" si="385"/>
        <v>Apr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80"/>
        <v>106.33333333333333</v>
      </c>
      <c r="P3511">
        <f t="shared" si="386"/>
        <v>90.909090909090907</v>
      </c>
      <c r="Q3511" t="str">
        <f t="shared" si="381"/>
        <v>theater</v>
      </c>
      <c r="R3511" t="str">
        <f t="shared" si="382"/>
        <v>plays</v>
      </c>
      <c r="S3511" s="12">
        <f t="shared" si="383"/>
        <v>41950.859560185185</v>
      </c>
      <c r="T3511" s="12">
        <f t="shared" si="384"/>
        <v>41964.204861111109</v>
      </c>
      <c r="U3511" s="14" t="str">
        <f t="shared" si="385"/>
        <v>Nov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80"/>
        <v>100.55555555555556</v>
      </c>
      <c r="P3512">
        <f t="shared" si="386"/>
        <v>60</v>
      </c>
      <c r="Q3512" t="str">
        <f t="shared" si="381"/>
        <v>theater</v>
      </c>
      <c r="R3512" t="str">
        <f t="shared" si="382"/>
        <v>plays</v>
      </c>
      <c r="S3512" s="12">
        <f t="shared" si="383"/>
        <v>41802.62090277778</v>
      </c>
      <c r="T3512" s="12">
        <f t="shared" si="384"/>
        <v>41822.62090277778</v>
      </c>
      <c r="U3512" s="14" t="str">
        <f t="shared" si="385"/>
        <v>Jun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80"/>
        <v>101.2</v>
      </c>
      <c r="P3513">
        <f t="shared" si="386"/>
        <v>78.94736842105263</v>
      </c>
      <c r="Q3513" t="str">
        <f t="shared" si="381"/>
        <v>theater</v>
      </c>
      <c r="R3513" t="str">
        <f t="shared" si="382"/>
        <v>plays</v>
      </c>
      <c r="S3513" s="12">
        <f t="shared" si="383"/>
        <v>41927.873784722222</v>
      </c>
      <c r="T3513" s="12">
        <f t="shared" si="384"/>
        <v>41950.770833333336</v>
      </c>
      <c r="U3513" s="14" t="str">
        <f t="shared" si="385"/>
        <v>Oct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80"/>
        <v>100</v>
      </c>
      <c r="P3514">
        <f t="shared" si="386"/>
        <v>58.823529411764703</v>
      </c>
      <c r="Q3514" t="str">
        <f t="shared" si="381"/>
        <v>theater</v>
      </c>
      <c r="R3514" t="str">
        <f t="shared" si="382"/>
        <v>plays</v>
      </c>
      <c r="S3514" s="12">
        <f t="shared" si="383"/>
        <v>42057.536944444444</v>
      </c>
      <c r="T3514" s="12">
        <f t="shared" si="384"/>
        <v>42117.49527777778</v>
      </c>
      <c r="U3514" s="14" t="str">
        <f t="shared" si="385"/>
        <v>Feb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80"/>
        <v>118.39285714285714</v>
      </c>
      <c r="P3515">
        <f t="shared" si="386"/>
        <v>63.636363636363633</v>
      </c>
      <c r="Q3515" t="str">
        <f t="shared" si="381"/>
        <v>theater</v>
      </c>
      <c r="R3515" t="str">
        <f t="shared" si="382"/>
        <v>plays</v>
      </c>
      <c r="S3515" s="12">
        <f t="shared" si="383"/>
        <v>41781.096203703702</v>
      </c>
      <c r="T3515" s="12">
        <f t="shared" si="384"/>
        <v>41794.207638888889</v>
      </c>
      <c r="U3515" s="14" t="str">
        <f t="shared" si="385"/>
        <v>May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80"/>
        <v>110.00000000000001</v>
      </c>
      <c r="P3516">
        <f t="shared" si="386"/>
        <v>50</v>
      </c>
      <c r="Q3516" t="str">
        <f t="shared" si="381"/>
        <v>theater</v>
      </c>
      <c r="R3516" t="str">
        <f t="shared" si="382"/>
        <v>plays</v>
      </c>
      <c r="S3516" s="12">
        <f t="shared" si="383"/>
        <v>42020.846666666665</v>
      </c>
      <c r="T3516" s="12">
        <f t="shared" si="384"/>
        <v>42037.207638888889</v>
      </c>
      <c r="U3516" s="14" t="str">
        <f t="shared" si="385"/>
        <v>Jan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80"/>
        <v>102.66666666666666</v>
      </c>
      <c r="P3517">
        <f t="shared" si="386"/>
        <v>65.217391304347828</v>
      </c>
      <c r="Q3517" t="str">
        <f t="shared" si="381"/>
        <v>theater</v>
      </c>
      <c r="R3517" t="str">
        <f t="shared" si="382"/>
        <v>plays</v>
      </c>
      <c r="S3517" s="12">
        <f t="shared" si="383"/>
        <v>42125.772812499999</v>
      </c>
      <c r="T3517" s="12">
        <f t="shared" si="384"/>
        <v>42155.772812499999</v>
      </c>
      <c r="U3517" s="14" t="str">
        <f t="shared" si="385"/>
        <v>May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80"/>
        <v>100</v>
      </c>
      <c r="P3518">
        <f t="shared" si="386"/>
        <v>227.27272727272728</v>
      </c>
      <c r="Q3518" t="str">
        <f t="shared" si="381"/>
        <v>theater</v>
      </c>
      <c r="R3518" t="str">
        <f t="shared" si="382"/>
        <v>plays</v>
      </c>
      <c r="S3518" s="12">
        <f t="shared" si="383"/>
        <v>41856.010069444441</v>
      </c>
      <c r="T3518" s="12">
        <f t="shared" si="384"/>
        <v>41890.125</v>
      </c>
      <c r="U3518" s="14" t="str">
        <f t="shared" si="385"/>
        <v>Aug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80"/>
        <v>100</v>
      </c>
      <c r="P3519">
        <f t="shared" si="386"/>
        <v>307.69230769230768</v>
      </c>
      <c r="Q3519" t="str">
        <f t="shared" si="381"/>
        <v>theater</v>
      </c>
      <c r="R3519" t="str">
        <f t="shared" si="382"/>
        <v>plays</v>
      </c>
      <c r="S3519" s="12">
        <f t="shared" si="383"/>
        <v>41794.817523148151</v>
      </c>
      <c r="T3519" s="12">
        <f t="shared" si="384"/>
        <v>41824.458333333336</v>
      </c>
      <c r="U3519" s="14" t="str">
        <f t="shared" si="385"/>
        <v>Jun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80"/>
        <v>110.04599999999999</v>
      </c>
      <c r="P3520">
        <f t="shared" si="386"/>
        <v>45.454545454545453</v>
      </c>
      <c r="Q3520" t="str">
        <f t="shared" si="381"/>
        <v>theater</v>
      </c>
      <c r="R3520" t="str">
        <f t="shared" si="382"/>
        <v>plays</v>
      </c>
      <c r="S3520" s="12">
        <f t="shared" si="383"/>
        <v>41893.783553240741</v>
      </c>
      <c r="T3520" s="12">
        <f t="shared" si="384"/>
        <v>41914.597916666666</v>
      </c>
      <c r="U3520" s="14" t="str">
        <f t="shared" si="385"/>
        <v>Sep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80"/>
        <v>101.35000000000001</v>
      </c>
      <c r="P3521">
        <f t="shared" si="386"/>
        <v>71.428571428571431</v>
      </c>
      <c r="Q3521" t="str">
        <f t="shared" si="381"/>
        <v>theater</v>
      </c>
      <c r="R3521" t="str">
        <f t="shared" si="382"/>
        <v>plays</v>
      </c>
      <c r="S3521" s="12">
        <f t="shared" si="383"/>
        <v>42037.598958333328</v>
      </c>
      <c r="T3521" s="12">
        <f t="shared" si="384"/>
        <v>42067.598958333328</v>
      </c>
      <c r="U3521" s="14" t="str">
        <f t="shared" si="385"/>
        <v>Feb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80"/>
        <v>100.75</v>
      </c>
      <c r="P3522">
        <f t="shared" si="386"/>
        <v>95.238095238095241</v>
      </c>
      <c r="Q3522" t="str">
        <f t="shared" si="381"/>
        <v>theater</v>
      </c>
      <c r="R3522" t="str">
        <f t="shared" si="382"/>
        <v>plays</v>
      </c>
      <c r="S3522" s="12">
        <f t="shared" si="383"/>
        <v>42227.824212962965</v>
      </c>
      <c r="T3522" s="12">
        <f t="shared" si="384"/>
        <v>42253.57430555555</v>
      </c>
      <c r="U3522" s="14" t="str">
        <f t="shared" si="385"/>
        <v>Aug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87">E3523/D3523 * 100</f>
        <v>169.42857142857144</v>
      </c>
      <c r="P3523">
        <f t="shared" si="386"/>
        <v>26.923076923076923</v>
      </c>
      <c r="Q3523" t="str">
        <f t="shared" ref="Q3523:Q3586" si="388">LEFT(N3523,FIND("/",N3523) -1)</f>
        <v>theater</v>
      </c>
      <c r="R3523" t="str">
        <f t="shared" ref="R3523:R3586" si="389">RIGHT(N3523,LEN(N3523)-FIND("/",N3523))</f>
        <v>plays</v>
      </c>
      <c r="S3523" s="12">
        <f t="shared" ref="S3523:U3586" si="390">(((J3523/60)/60)/24)+DATE(1970,1,1)</f>
        <v>41881.361342592594</v>
      </c>
      <c r="T3523" s="12">
        <f t="shared" ref="T3523:V3586" si="391">(((I3523/60)/60)/24)+DATE(1970,1,1)</f>
        <v>41911.361342592594</v>
      </c>
      <c r="U3523" s="14" t="str">
        <f t="shared" ref="U3523:U3586" si="392">TEXT(S3523, "mmm")</f>
        <v>Aug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87"/>
        <v>100</v>
      </c>
      <c r="P3524">
        <f t="shared" si="386"/>
        <v>41.029411764705884</v>
      </c>
      <c r="Q3524" t="str">
        <f t="shared" si="388"/>
        <v>theater</v>
      </c>
      <c r="R3524" t="str">
        <f t="shared" si="389"/>
        <v>plays</v>
      </c>
      <c r="S3524" s="12">
        <f t="shared" si="390"/>
        <v>42234.789884259255</v>
      </c>
      <c r="T3524" s="12">
        <f t="shared" si="391"/>
        <v>42262.420833333337</v>
      </c>
      <c r="U3524" s="14" t="str">
        <f t="shared" si="392"/>
        <v>Aug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87"/>
        <v>113.65</v>
      </c>
      <c r="P3525">
        <f t="shared" si="386"/>
        <v>50</v>
      </c>
      <c r="Q3525" t="str">
        <f t="shared" si="388"/>
        <v>theater</v>
      </c>
      <c r="R3525" t="str">
        <f t="shared" si="389"/>
        <v>plays</v>
      </c>
      <c r="S3525" s="12">
        <f t="shared" si="390"/>
        <v>42581.397546296299</v>
      </c>
      <c r="T3525" s="12">
        <f t="shared" si="391"/>
        <v>42638.958333333328</v>
      </c>
      <c r="U3525" s="14" t="str">
        <f t="shared" si="392"/>
        <v>Jul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87"/>
        <v>101.56</v>
      </c>
      <c r="P3526">
        <f t="shared" si="386"/>
        <v>135.13513513513513</v>
      </c>
      <c r="Q3526" t="str">
        <f t="shared" si="388"/>
        <v>theater</v>
      </c>
      <c r="R3526" t="str">
        <f t="shared" si="389"/>
        <v>plays</v>
      </c>
      <c r="S3526" s="12">
        <f t="shared" si="390"/>
        <v>41880.76357638889</v>
      </c>
      <c r="T3526" s="12">
        <f t="shared" si="391"/>
        <v>41895.166666666664</v>
      </c>
      <c r="U3526" s="14" t="str">
        <f t="shared" si="392"/>
        <v>Aug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87"/>
        <v>106</v>
      </c>
      <c r="P3527">
        <f t="shared" si="386"/>
        <v>71.428571428571431</v>
      </c>
      <c r="Q3527" t="str">
        <f t="shared" si="388"/>
        <v>theater</v>
      </c>
      <c r="R3527" t="str">
        <f t="shared" si="389"/>
        <v>plays</v>
      </c>
      <c r="S3527" s="12">
        <f t="shared" si="390"/>
        <v>42214.6956712963</v>
      </c>
      <c r="T3527" s="12">
        <f t="shared" si="391"/>
        <v>42225.666666666672</v>
      </c>
      <c r="U3527" s="14" t="str">
        <f t="shared" si="392"/>
        <v>Jul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87"/>
        <v>102</v>
      </c>
      <c r="P3528">
        <f t="shared" si="386"/>
        <v>97.058823529411768</v>
      </c>
      <c r="Q3528" t="str">
        <f t="shared" si="388"/>
        <v>theater</v>
      </c>
      <c r="R3528" t="str">
        <f t="shared" si="389"/>
        <v>plays</v>
      </c>
      <c r="S3528" s="12">
        <f t="shared" si="390"/>
        <v>42460.335312499999</v>
      </c>
      <c r="T3528" s="12">
        <f t="shared" si="391"/>
        <v>42488.249305555553</v>
      </c>
      <c r="U3528" s="14" t="str">
        <f t="shared" si="392"/>
        <v>Mar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87"/>
        <v>116.91666666666667</v>
      </c>
      <c r="P3529">
        <f t="shared" si="386"/>
        <v>69.767441860465112</v>
      </c>
      <c r="Q3529" t="str">
        <f t="shared" si="388"/>
        <v>theater</v>
      </c>
      <c r="R3529" t="str">
        <f t="shared" si="389"/>
        <v>plays</v>
      </c>
      <c r="S3529" s="12">
        <f t="shared" si="390"/>
        <v>42167.023206018523</v>
      </c>
      <c r="T3529" s="12">
        <f t="shared" si="391"/>
        <v>42196.165972222225</v>
      </c>
      <c r="U3529" s="14" t="str">
        <f t="shared" si="392"/>
        <v>Jun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87"/>
        <v>101.15151515151514</v>
      </c>
      <c r="P3530">
        <f t="shared" si="386"/>
        <v>44.594594594594597</v>
      </c>
      <c r="Q3530" t="str">
        <f t="shared" si="388"/>
        <v>theater</v>
      </c>
      <c r="R3530" t="str">
        <f t="shared" si="389"/>
        <v>plays</v>
      </c>
      <c r="S3530" s="12">
        <f t="shared" si="390"/>
        <v>42733.50136574074</v>
      </c>
      <c r="T3530" s="12">
        <f t="shared" si="391"/>
        <v>42753.50136574074</v>
      </c>
      <c r="U3530" s="14" t="str">
        <f t="shared" si="392"/>
        <v>Dec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87"/>
        <v>132</v>
      </c>
      <c r="P3531">
        <f t="shared" si="386"/>
        <v>27.777777777777779</v>
      </c>
      <c r="Q3531" t="str">
        <f t="shared" si="388"/>
        <v>theater</v>
      </c>
      <c r="R3531" t="str">
        <f t="shared" si="389"/>
        <v>plays</v>
      </c>
      <c r="S3531" s="12">
        <f t="shared" si="390"/>
        <v>42177.761782407411</v>
      </c>
      <c r="T3531" s="12">
        <f t="shared" si="391"/>
        <v>42198.041666666672</v>
      </c>
      <c r="U3531" s="14" t="str">
        <f t="shared" si="392"/>
        <v>Jun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87"/>
        <v>100</v>
      </c>
      <c r="P3532">
        <f t="shared" si="386"/>
        <v>125</v>
      </c>
      <c r="Q3532" t="str">
        <f t="shared" si="388"/>
        <v>theater</v>
      </c>
      <c r="R3532" t="str">
        <f t="shared" si="389"/>
        <v>plays</v>
      </c>
      <c r="S3532" s="12">
        <f t="shared" si="390"/>
        <v>42442.623344907406</v>
      </c>
      <c r="T3532" s="12">
        <f t="shared" si="391"/>
        <v>42470.833333333328</v>
      </c>
      <c r="U3532" s="14" t="str">
        <f t="shared" si="392"/>
        <v>Mar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87"/>
        <v>128</v>
      </c>
      <c r="P3533">
        <f t="shared" si="386"/>
        <v>38.46153846153846</v>
      </c>
      <c r="Q3533" t="str">
        <f t="shared" si="388"/>
        <v>theater</v>
      </c>
      <c r="R3533" t="str">
        <f t="shared" si="389"/>
        <v>plays</v>
      </c>
      <c r="S3533" s="12">
        <f t="shared" si="390"/>
        <v>42521.654328703706</v>
      </c>
      <c r="T3533" s="12">
        <f t="shared" si="391"/>
        <v>42551.654328703706</v>
      </c>
      <c r="U3533" s="14" t="str">
        <f t="shared" si="392"/>
        <v>May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87"/>
        <v>118.95833333333334</v>
      </c>
      <c r="P3534">
        <f t="shared" ref="P3534:P3597" si="393">D3534 / L3534</f>
        <v>35.555555555555557</v>
      </c>
      <c r="Q3534" t="str">
        <f t="shared" si="388"/>
        <v>theater</v>
      </c>
      <c r="R3534" t="str">
        <f t="shared" si="389"/>
        <v>plays</v>
      </c>
      <c r="S3534" s="12">
        <f t="shared" si="390"/>
        <v>41884.599849537037</v>
      </c>
      <c r="T3534" s="12">
        <f t="shared" si="391"/>
        <v>41900.165972222225</v>
      </c>
      <c r="U3534" s="14" t="str">
        <f t="shared" si="392"/>
        <v>Sep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87"/>
        <v>126.2</v>
      </c>
      <c r="P3535">
        <f t="shared" si="393"/>
        <v>62.5</v>
      </c>
      <c r="Q3535" t="str">
        <f t="shared" si="388"/>
        <v>theater</v>
      </c>
      <c r="R3535" t="str">
        <f t="shared" si="389"/>
        <v>plays</v>
      </c>
      <c r="S3535" s="12">
        <f t="shared" si="390"/>
        <v>42289.761192129634</v>
      </c>
      <c r="T3535" s="12">
        <f t="shared" si="391"/>
        <v>42319.802858796291</v>
      </c>
      <c r="U3535" s="14" t="str">
        <f t="shared" si="392"/>
        <v>Oct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87"/>
        <v>156.20000000000002</v>
      </c>
      <c r="P3536">
        <f t="shared" si="393"/>
        <v>24.509803921568629</v>
      </c>
      <c r="Q3536" t="str">
        <f t="shared" si="388"/>
        <v>theater</v>
      </c>
      <c r="R3536" t="str">
        <f t="shared" si="389"/>
        <v>plays</v>
      </c>
      <c r="S3536" s="12">
        <f t="shared" si="390"/>
        <v>42243.6252662037</v>
      </c>
      <c r="T3536" s="12">
        <f t="shared" si="391"/>
        <v>42278.6252662037</v>
      </c>
      <c r="U3536" s="14" t="str">
        <f t="shared" si="392"/>
        <v>Aug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87"/>
        <v>103.15</v>
      </c>
      <c r="P3537">
        <f t="shared" si="393"/>
        <v>43.478260869565219</v>
      </c>
      <c r="Q3537" t="str">
        <f t="shared" si="388"/>
        <v>theater</v>
      </c>
      <c r="R3537" t="str">
        <f t="shared" si="389"/>
        <v>plays</v>
      </c>
      <c r="S3537" s="12">
        <f t="shared" si="390"/>
        <v>42248.640162037031</v>
      </c>
      <c r="T3537" s="12">
        <f t="shared" si="391"/>
        <v>42279.75</v>
      </c>
      <c r="U3537" s="14" t="str">
        <f t="shared" si="392"/>
        <v>Sep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87"/>
        <v>153.33333333333334</v>
      </c>
      <c r="P3538">
        <f t="shared" si="393"/>
        <v>8.8235294117647065</v>
      </c>
      <c r="Q3538" t="str">
        <f t="shared" si="388"/>
        <v>theater</v>
      </c>
      <c r="R3538" t="str">
        <f t="shared" si="389"/>
        <v>plays</v>
      </c>
      <c r="S3538" s="12">
        <f t="shared" si="390"/>
        <v>42328.727141203708</v>
      </c>
      <c r="T3538" s="12">
        <f t="shared" si="391"/>
        <v>42358.499305555553</v>
      </c>
      <c r="U3538" s="14" t="str">
        <f t="shared" si="392"/>
        <v>Nov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87"/>
        <v>180.44444444444446</v>
      </c>
      <c r="P3539">
        <f t="shared" si="393"/>
        <v>24.107142857142858</v>
      </c>
      <c r="Q3539" t="str">
        <f t="shared" si="388"/>
        <v>theater</v>
      </c>
      <c r="R3539" t="str">
        <f t="shared" si="389"/>
        <v>plays</v>
      </c>
      <c r="S3539" s="12">
        <f t="shared" si="390"/>
        <v>41923.354351851849</v>
      </c>
      <c r="T3539" s="12">
        <f t="shared" si="391"/>
        <v>41960.332638888889</v>
      </c>
      <c r="U3539" s="14" t="str">
        <f t="shared" si="392"/>
        <v>Oct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87"/>
        <v>128.44999999999999</v>
      </c>
      <c r="P3540">
        <f t="shared" si="393"/>
        <v>24.096385542168676</v>
      </c>
      <c r="Q3540" t="str">
        <f t="shared" si="388"/>
        <v>theater</v>
      </c>
      <c r="R3540" t="str">
        <f t="shared" si="389"/>
        <v>plays</v>
      </c>
      <c r="S3540" s="12">
        <f t="shared" si="390"/>
        <v>42571.420601851853</v>
      </c>
      <c r="T3540" s="12">
        <f t="shared" si="391"/>
        <v>42599.420601851853</v>
      </c>
      <c r="U3540" s="14" t="str">
        <f t="shared" si="392"/>
        <v>Jul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87"/>
        <v>119.66666666666667</v>
      </c>
      <c r="P3541">
        <f t="shared" si="393"/>
        <v>46.153846153846153</v>
      </c>
      <c r="Q3541" t="str">
        <f t="shared" si="388"/>
        <v>theater</v>
      </c>
      <c r="R3541" t="str">
        <f t="shared" si="389"/>
        <v>plays</v>
      </c>
      <c r="S3541" s="12">
        <f t="shared" si="390"/>
        <v>42600.756041666667</v>
      </c>
      <c r="T3541" s="12">
        <f t="shared" si="391"/>
        <v>42621.756041666667</v>
      </c>
      <c r="U3541" s="14" t="str">
        <f t="shared" si="392"/>
        <v>Aug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87"/>
        <v>123</v>
      </c>
      <c r="P3542">
        <f t="shared" si="393"/>
        <v>37.5</v>
      </c>
      <c r="Q3542" t="str">
        <f t="shared" si="388"/>
        <v>theater</v>
      </c>
      <c r="R3542" t="str">
        <f t="shared" si="389"/>
        <v>plays</v>
      </c>
      <c r="S3542" s="12">
        <f t="shared" si="390"/>
        <v>42517.003368055557</v>
      </c>
      <c r="T3542" s="12">
        <f t="shared" si="391"/>
        <v>42547.003368055557</v>
      </c>
      <c r="U3542" s="14" t="str">
        <f t="shared" si="392"/>
        <v>May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87"/>
        <v>105</v>
      </c>
      <c r="P3543">
        <f t="shared" si="393"/>
        <v>37.5</v>
      </c>
      <c r="Q3543" t="str">
        <f t="shared" si="388"/>
        <v>theater</v>
      </c>
      <c r="R3543" t="str">
        <f t="shared" si="389"/>
        <v>plays</v>
      </c>
      <c r="S3543" s="12">
        <f t="shared" si="390"/>
        <v>42222.730034722219</v>
      </c>
      <c r="T3543" s="12">
        <f t="shared" si="391"/>
        <v>42247.730034722219</v>
      </c>
      <c r="U3543" s="14" t="str">
        <f t="shared" si="392"/>
        <v>Aug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87"/>
        <v>102.23636363636363</v>
      </c>
      <c r="P3544">
        <f t="shared" si="393"/>
        <v>64.705882352941174</v>
      </c>
      <c r="Q3544" t="str">
        <f t="shared" si="388"/>
        <v>theater</v>
      </c>
      <c r="R3544" t="str">
        <f t="shared" si="389"/>
        <v>plays</v>
      </c>
      <c r="S3544" s="12">
        <f t="shared" si="390"/>
        <v>41829.599791666667</v>
      </c>
      <c r="T3544" s="12">
        <f t="shared" si="391"/>
        <v>41889.599791666667</v>
      </c>
      <c r="U3544" s="14" t="str">
        <f t="shared" si="392"/>
        <v>Jul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87"/>
        <v>104.66666666666666</v>
      </c>
      <c r="P3545">
        <f t="shared" si="393"/>
        <v>51.724137931034484</v>
      </c>
      <c r="Q3545" t="str">
        <f t="shared" si="388"/>
        <v>theater</v>
      </c>
      <c r="R3545" t="str">
        <f t="shared" si="389"/>
        <v>plays</v>
      </c>
      <c r="S3545" s="12">
        <f t="shared" si="390"/>
        <v>42150.755312499998</v>
      </c>
      <c r="T3545" s="12">
        <f t="shared" si="391"/>
        <v>42180.755312499998</v>
      </c>
      <c r="U3545" s="14" t="str">
        <f t="shared" si="392"/>
        <v>May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87"/>
        <v>100</v>
      </c>
      <c r="P3546">
        <f t="shared" si="393"/>
        <v>104.16666666666667</v>
      </c>
      <c r="Q3546" t="str">
        <f t="shared" si="388"/>
        <v>theater</v>
      </c>
      <c r="R3546" t="str">
        <f t="shared" si="389"/>
        <v>plays</v>
      </c>
      <c r="S3546" s="12">
        <f t="shared" si="390"/>
        <v>42040.831678240742</v>
      </c>
      <c r="T3546" s="12">
        <f t="shared" si="391"/>
        <v>42070.831678240742</v>
      </c>
      <c r="U3546" s="14" t="str">
        <f t="shared" si="392"/>
        <v>Feb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87"/>
        <v>100.4</v>
      </c>
      <c r="P3547">
        <f t="shared" si="393"/>
        <v>31.25</v>
      </c>
      <c r="Q3547" t="str">
        <f t="shared" si="388"/>
        <v>theater</v>
      </c>
      <c r="R3547" t="str">
        <f t="shared" si="389"/>
        <v>plays</v>
      </c>
      <c r="S3547" s="12">
        <f t="shared" si="390"/>
        <v>42075.807395833333</v>
      </c>
      <c r="T3547" s="12">
        <f t="shared" si="391"/>
        <v>42105.807395833333</v>
      </c>
      <c r="U3547" s="14" t="str">
        <f t="shared" si="392"/>
        <v>Mar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87"/>
        <v>102.27272727272727</v>
      </c>
      <c r="P3548">
        <f t="shared" si="393"/>
        <v>57.89473684210526</v>
      </c>
      <c r="Q3548" t="str">
        <f t="shared" si="388"/>
        <v>theater</v>
      </c>
      <c r="R3548" t="str">
        <f t="shared" si="389"/>
        <v>plays</v>
      </c>
      <c r="S3548" s="12">
        <f t="shared" si="390"/>
        <v>42073.660694444443</v>
      </c>
      <c r="T3548" s="12">
        <f t="shared" si="391"/>
        <v>42095.165972222225</v>
      </c>
      <c r="U3548" s="14" t="str">
        <f t="shared" si="392"/>
        <v>Mar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87"/>
        <v>114.40928571428573</v>
      </c>
      <c r="P3549">
        <f t="shared" si="393"/>
        <v>104.16666666666667</v>
      </c>
      <c r="Q3549" t="str">
        <f t="shared" si="388"/>
        <v>theater</v>
      </c>
      <c r="R3549" t="str">
        <f t="shared" si="389"/>
        <v>plays</v>
      </c>
      <c r="S3549" s="12">
        <f t="shared" si="390"/>
        <v>42480.078715277778</v>
      </c>
      <c r="T3549" s="12">
        <f t="shared" si="391"/>
        <v>42504.165972222225</v>
      </c>
      <c r="U3549" s="14" t="str">
        <f t="shared" si="392"/>
        <v>Apr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87"/>
        <v>101.9047619047619</v>
      </c>
      <c r="P3550">
        <f t="shared" si="393"/>
        <v>161.53846153846155</v>
      </c>
      <c r="Q3550" t="str">
        <f t="shared" si="388"/>
        <v>theater</v>
      </c>
      <c r="R3550" t="str">
        <f t="shared" si="389"/>
        <v>plays</v>
      </c>
      <c r="S3550" s="12">
        <f t="shared" si="390"/>
        <v>42411.942291666666</v>
      </c>
      <c r="T3550" s="12">
        <f t="shared" si="391"/>
        <v>42434.041666666672</v>
      </c>
      <c r="U3550" s="14" t="str">
        <f t="shared" si="392"/>
        <v>Feb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87"/>
        <v>102</v>
      </c>
      <c r="P3551">
        <f t="shared" si="393"/>
        <v>23.80952380952381</v>
      </c>
      <c r="Q3551" t="str">
        <f t="shared" si="388"/>
        <v>theater</v>
      </c>
      <c r="R3551" t="str">
        <f t="shared" si="389"/>
        <v>plays</v>
      </c>
      <c r="S3551" s="12">
        <f t="shared" si="390"/>
        <v>42223.394363425927</v>
      </c>
      <c r="T3551" s="12">
        <f t="shared" si="391"/>
        <v>42251.394363425927</v>
      </c>
      <c r="U3551" s="14" t="str">
        <f t="shared" si="392"/>
        <v>Aug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87"/>
        <v>104.80000000000001</v>
      </c>
      <c r="P3552">
        <f t="shared" si="393"/>
        <v>39.0625</v>
      </c>
      <c r="Q3552" t="str">
        <f t="shared" si="388"/>
        <v>theater</v>
      </c>
      <c r="R3552" t="str">
        <f t="shared" si="389"/>
        <v>plays</v>
      </c>
      <c r="S3552" s="12">
        <f t="shared" si="390"/>
        <v>42462.893495370372</v>
      </c>
      <c r="T3552" s="12">
        <f t="shared" si="391"/>
        <v>42492.893495370372</v>
      </c>
      <c r="U3552" s="14" t="str">
        <f t="shared" si="392"/>
        <v>Apr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87"/>
        <v>101.83333333333333</v>
      </c>
      <c r="P3553">
        <f t="shared" si="393"/>
        <v>60</v>
      </c>
      <c r="Q3553" t="str">
        <f t="shared" si="388"/>
        <v>theater</v>
      </c>
      <c r="R3553" t="str">
        <f t="shared" si="389"/>
        <v>plays</v>
      </c>
      <c r="S3553" s="12">
        <f t="shared" si="390"/>
        <v>41753.515856481477</v>
      </c>
      <c r="T3553" s="12">
        <f t="shared" si="391"/>
        <v>41781.921527777777</v>
      </c>
      <c r="U3553" s="14" t="str">
        <f t="shared" si="392"/>
        <v>Apr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87"/>
        <v>100</v>
      </c>
      <c r="P3554">
        <f t="shared" si="393"/>
        <v>38.65</v>
      </c>
      <c r="Q3554" t="str">
        <f t="shared" si="388"/>
        <v>theater</v>
      </c>
      <c r="R3554" t="str">
        <f t="shared" si="389"/>
        <v>plays</v>
      </c>
      <c r="S3554" s="12">
        <f t="shared" si="390"/>
        <v>41788.587083333332</v>
      </c>
      <c r="T3554" s="12">
        <f t="shared" si="391"/>
        <v>41818.587083333332</v>
      </c>
      <c r="U3554" s="14" t="str">
        <f t="shared" si="392"/>
        <v>May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87"/>
        <v>106.27272727272728</v>
      </c>
      <c r="P3555">
        <f t="shared" si="393"/>
        <v>52.884615384615387</v>
      </c>
      <c r="Q3555" t="str">
        <f t="shared" si="388"/>
        <v>theater</v>
      </c>
      <c r="R3555" t="str">
        <f t="shared" si="389"/>
        <v>plays</v>
      </c>
      <c r="S3555" s="12">
        <f t="shared" si="390"/>
        <v>42196.028703703705</v>
      </c>
      <c r="T3555" s="12">
        <f t="shared" si="391"/>
        <v>42228</v>
      </c>
      <c r="U3555" s="14" t="str">
        <f t="shared" si="392"/>
        <v>Jul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87"/>
        <v>113.42219999999999</v>
      </c>
      <c r="P3556">
        <f t="shared" si="393"/>
        <v>94.339622641509436</v>
      </c>
      <c r="Q3556" t="str">
        <f t="shared" si="388"/>
        <v>theater</v>
      </c>
      <c r="R3556" t="str">
        <f t="shared" si="389"/>
        <v>plays</v>
      </c>
      <c r="S3556" s="12">
        <f t="shared" si="390"/>
        <v>42016.050451388888</v>
      </c>
      <c r="T3556" s="12">
        <f t="shared" si="391"/>
        <v>42046.708333333328</v>
      </c>
      <c r="U3556" s="14" t="str">
        <f t="shared" si="392"/>
        <v>Jan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87"/>
        <v>100</v>
      </c>
      <c r="P3557">
        <f t="shared" si="393"/>
        <v>171.42857142857142</v>
      </c>
      <c r="Q3557" t="str">
        <f t="shared" si="388"/>
        <v>theater</v>
      </c>
      <c r="R3557" t="str">
        <f t="shared" si="389"/>
        <v>plays</v>
      </c>
      <c r="S3557" s="12">
        <f t="shared" si="390"/>
        <v>42661.442060185189</v>
      </c>
      <c r="T3557" s="12">
        <f t="shared" si="391"/>
        <v>42691.483726851846</v>
      </c>
      <c r="U3557" s="14" t="str">
        <f t="shared" si="392"/>
        <v>Oct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87"/>
        <v>100.45454545454547</v>
      </c>
      <c r="P3558">
        <f t="shared" si="393"/>
        <v>110</v>
      </c>
      <c r="Q3558" t="str">
        <f t="shared" si="388"/>
        <v>theater</v>
      </c>
      <c r="R3558" t="str">
        <f t="shared" si="389"/>
        <v>plays</v>
      </c>
      <c r="S3558" s="12">
        <f t="shared" si="390"/>
        <v>41808.649583333332</v>
      </c>
      <c r="T3558" s="12">
        <f t="shared" si="391"/>
        <v>41868.649583333332</v>
      </c>
      <c r="U3558" s="14" t="str">
        <f t="shared" si="392"/>
        <v>Jun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87"/>
        <v>100.03599999999999</v>
      </c>
      <c r="P3559">
        <f t="shared" si="393"/>
        <v>179.21146953405017</v>
      </c>
      <c r="Q3559" t="str">
        <f t="shared" si="388"/>
        <v>theater</v>
      </c>
      <c r="R3559" t="str">
        <f t="shared" si="389"/>
        <v>plays</v>
      </c>
      <c r="S3559" s="12">
        <f t="shared" si="390"/>
        <v>41730.276747685188</v>
      </c>
      <c r="T3559" s="12">
        <f t="shared" si="391"/>
        <v>41764.276747685188</v>
      </c>
      <c r="U3559" s="14" t="str">
        <f t="shared" si="392"/>
        <v>Apr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87"/>
        <v>144</v>
      </c>
      <c r="P3560">
        <f t="shared" si="393"/>
        <v>15.909090909090908</v>
      </c>
      <c r="Q3560" t="str">
        <f t="shared" si="388"/>
        <v>theater</v>
      </c>
      <c r="R3560" t="str">
        <f t="shared" si="389"/>
        <v>plays</v>
      </c>
      <c r="S3560" s="12">
        <f t="shared" si="390"/>
        <v>42139.816840277781</v>
      </c>
      <c r="T3560" s="12">
        <f t="shared" si="391"/>
        <v>42181.875</v>
      </c>
      <c r="U3560" s="14" t="str">
        <f t="shared" si="392"/>
        <v>May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87"/>
        <v>103.49999999999999</v>
      </c>
      <c r="P3561">
        <f t="shared" si="393"/>
        <v>41.666666666666664</v>
      </c>
      <c r="Q3561" t="str">
        <f t="shared" si="388"/>
        <v>theater</v>
      </c>
      <c r="R3561" t="str">
        <f t="shared" si="389"/>
        <v>plays</v>
      </c>
      <c r="S3561" s="12">
        <f t="shared" si="390"/>
        <v>42194.096157407403</v>
      </c>
      <c r="T3561" s="12">
        <f t="shared" si="391"/>
        <v>42216.373611111107</v>
      </c>
      <c r="U3561" s="14" t="str">
        <f t="shared" si="392"/>
        <v>Jul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87"/>
        <v>108.43750000000001</v>
      </c>
      <c r="P3562">
        <f t="shared" si="393"/>
        <v>43.243243243243242</v>
      </c>
      <c r="Q3562" t="str">
        <f t="shared" si="388"/>
        <v>theater</v>
      </c>
      <c r="R3562" t="str">
        <f t="shared" si="389"/>
        <v>plays</v>
      </c>
      <c r="S3562" s="12">
        <f t="shared" si="390"/>
        <v>42115.889652777783</v>
      </c>
      <c r="T3562" s="12">
        <f t="shared" si="391"/>
        <v>42151.114583333328</v>
      </c>
      <c r="U3562" s="14" t="str">
        <f t="shared" si="392"/>
        <v>Apr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87"/>
        <v>102.4</v>
      </c>
      <c r="P3563">
        <f t="shared" si="393"/>
        <v>46.296296296296298</v>
      </c>
      <c r="Q3563" t="str">
        <f t="shared" si="388"/>
        <v>theater</v>
      </c>
      <c r="R3563" t="str">
        <f t="shared" si="389"/>
        <v>plays</v>
      </c>
      <c r="S3563" s="12">
        <f t="shared" si="390"/>
        <v>42203.680300925931</v>
      </c>
      <c r="T3563" s="12">
        <f t="shared" si="391"/>
        <v>42221.774999999994</v>
      </c>
      <c r="U3563" s="14" t="str">
        <f t="shared" si="392"/>
        <v>Jul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87"/>
        <v>148.88888888888889</v>
      </c>
      <c r="P3564">
        <f t="shared" si="393"/>
        <v>10.161290322580646</v>
      </c>
      <c r="Q3564" t="str">
        <f t="shared" si="388"/>
        <v>theater</v>
      </c>
      <c r="R3564" t="str">
        <f t="shared" si="389"/>
        <v>plays</v>
      </c>
      <c r="S3564" s="12">
        <f t="shared" si="390"/>
        <v>42433.761886574073</v>
      </c>
      <c r="T3564" s="12">
        <f t="shared" si="391"/>
        <v>42442.916666666672</v>
      </c>
      <c r="U3564" s="14" t="str">
        <f t="shared" si="392"/>
        <v>Mar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87"/>
        <v>105.49000000000002</v>
      </c>
      <c r="P3565">
        <f t="shared" si="393"/>
        <v>20</v>
      </c>
      <c r="Q3565" t="str">
        <f t="shared" si="388"/>
        <v>theater</v>
      </c>
      <c r="R3565" t="str">
        <f t="shared" si="389"/>
        <v>plays</v>
      </c>
      <c r="S3565" s="12">
        <f t="shared" si="390"/>
        <v>42555.671944444446</v>
      </c>
      <c r="T3565" s="12">
        <f t="shared" si="391"/>
        <v>42583.791666666672</v>
      </c>
      <c r="U3565" s="14" t="str">
        <f t="shared" si="392"/>
        <v>Jul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87"/>
        <v>100.49999999999999</v>
      </c>
      <c r="P3566">
        <f t="shared" si="393"/>
        <v>58.823529411764703</v>
      </c>
      <c r="Q3566" t="str">
        <f t="shared" si="388"/>
        <v>theater</v>
      </c>
      <c r="R3566" t="str">
        <f t="shared" si="389"/>
        <v>plays</v>
      </c>
      <c r="S3566" s="12">
        <f t="shared" si="390"/>
        <v>42236.623252314821</v>
      </c>
      <c r="T3566" s="12">
        <f t="shared" si="391"/>
        <v>42282.666666666672</v>
      </c>
      <c r="U3566" s="14" t="str">
        <f t="shared" si="392"/>
        <v>Aug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87"/>
        <v>130.55555555555557</v>
      </c>
      <c r="P3567">
        <f t="shared" si="393"/>
        <v>75</v>
      </c>
      <c r="Q3567" t="str">
        <f t="shared" si="388"/>
        <v>theater</v>
      </c>
      <c r="R3567" t="str">
        <f t="shared" si="389"/>
        <v>plays</v>
      </c>
      <c r="S3567" s="12">
        <f t="shared" si="390"/>
        <v>41974.743148148147</v>
      </c>
      <c r="T3567" s="12">
        <f t="shared" si="391"/>
        <v>42004.743148148147</v>
      </c>
      <c r="U3567" s="14" t="str">
        <f t="shared" si="392"/>
        <v>Dec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87"/>
        <v>104.75000000000001</v>
      </c>
      <c r="P3568">
        <f t="shared" si="393"/>
        <v>52.631578947368418</v>
      </c>
      <c r="Q3568" t="str">
        <f t="shared" si="388"/>
        <v>theater</v>
      </c>
      <c r="R3568" t="str">
        <f t="shared" si="389"/>
        <v>plays</v>
      </c>
      <c r="S3568" s="12">
        <f t="shared" si="390"/>
        <v>41997.507905092592</v>
      </c>
      <c r="T3568" s="12">
        <f t="shared" si="391"/>
        <v>42027.507905092592</v>
      </c>
      <c r="U3568" s="14" t="str">
        <f t="shared" si="392"/>
        <v>Dec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87"/>
        <v>108.80000000000001</v>
      </c>
      <c r="P3569">
        <f t="shared" si="393"/>
        <v>24.390243902439025</v>
      </c>
      <c r="Q3569" t="str">
        <f t="shared" si="388"/>
        <v>theater</v>
      </c>
      <c r="R3569" t="str">
        <f t="shared" si="389"/>
        <v>plays</v>
      </c>
      <c r="S3569" s="12">
        <f t="shared" si="390"/>
        <v>42135.810694444444</v>
      </c>
      <c r="T3569" s="12">
        <f t="shared" si="391"/>
        <v>42165.810694444444</v>
      </c>
      <c r="U3569" s="14" t="str">
        <f t="shared" si="392"/>
        <v>May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87"/>
        <v>111.00000000000001</v>
      </c>
      <c r="P3570">
        <f t="shared" si="393"/>
        <v>52.631578947368418</v>
      </c>
      <c r="Q3570" t="str">
        <f t="shared" si="388"/>
        <v>theater</v>
      </c>
      <c r="R3570" t="str">
        <f t="shared" si="389"/>
        <v>plays</v>
      </c>
      <c r="S3570" s="12">
        <f t="shared" si="390"/>
        <v>41869.740671296298</v>
      </c>
      <c r="T3570" s="12">
        <f t="shared" si="391"/>
        <v>41899.740671296298</v>
      </c>
      <c r="U3570" s="14" t="str">
        <f t="shared" si="392"/>
        <v>Aug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87"/>
        <v>100.47999999999999</v>
      </c>
      <c r="P3571">
        <f t="shared" si="393"/>
        <v>121.95121951219512</v>
      </c>
      <c r="Q3571" t="str">
        <f t="shared" si="388"/>
        <v>theater</v>
      </c>
      <c r="R3571" t="str">
        <f t="shared" si="389"/>
        <v>plays</v>
      </c>
      <c r="S3571" s="12">
        <f t="shared" si="390"/>
        <v>41982.688611111109</v>
      </c>
      <c r="T3571" s="12">
        <f t="shared" si="391"/>
        <v>42012.688611111109</v>
      </c>
      <c r="U3571" s="14" t="str">
        <f t="shared" si="392"/>
        <v>Dec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87"/>
        <v>114.35</v>
      </c>
      <c r="P3572">
        <f t="shared" si="393"/>
        <v>76.92307692307692</v>
      </c>
      <c r="Q3572" t="str">
        <f t="shared" si="388"/>
        <v>theater</v>
      </c>
      <c r="R3572" t="str">
        <f t="shared" si="389"/>
        <v>plays</v>
      </c>
      <c r="S3572" s="12">
        <f t="shared" si="390"/>
        <v>41976.331979166673</v>
      </c>
      <c r="T3572" s="12">
        <f t="shared" si="391"/>
        <v>42004.291666666672</v>
      </c>
      <c r="U3572" s="14" t="str">
        <f t="shared" si="392"/>
        <v>Dec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87"/>
        <v>122.06666666666666</v>
      </c>
      <c r="P3573">
        <f t="shared" si="393"/>
        <v>60</v>
      </c>
      <c r="Q3573" t="str">
        <f t="shared" si="388"/>
        <v>theater</v>
      </c>
      <c r="R3573" t="str">
        <f t="shared" si="389"/>
        <v>plays</v>
      </c>
      <c r="S3573" s="12">
        <f t="shared" si="390"/>
        <v>41912.858946759261</v>
      </c>
      <c r="T3573" s="12">
        <f t="shared" si="391"/>
        <v>41942.858946759261</v>
      </c>
      <c r="U3573" s="14" t="str">
        <f t="shared" si="392"/>
        <v>Sep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87"/>
        <v>100</v>
      </c>
      <c r="P3574">
        <f t="shared" si="393"/>
        <v>55.555555555555557</v>
      </c>
      <c r="Q3574" t="str">
        <f t="shared" si="388"/>
        <v>theater</v>
      </c>
      <c r="R3574" t="str">
        <f t="shared" si="389"/>
        <v>plays</v>
      </c>
      <c r="S3574" s="12">
        <f t="shared" si="390"/>
        <v>42146.570393518516</v>
      </c>
      <c r="T3574" s="12">
        <f t="shared" si="391"/>
        <v>42176.570393518516</v>
      </c>
      <c r="U3574" s="14" t="str">
        <f t="shared" si="392"/>
        <v>May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87"/>
        <v>102.8</v>
      </c>
      <c r="P3575">
        <f t="shared" si="393"/>
        <v>38.46153846153846</v>
      </c>
      <c r="Q3575" t="str">
        <f t="shared" si="388"/>
        <v>theater</v>
      </c>
      <c r="R3575" t="str">
        <f t="shared" si="389"/>
        <v>plays</v>
      </c>
      <c r="S3575" s="12">
        <f t="shared" si="390"/>
        <v>41921.375532407408</v>
      </c>
      <c r="T3575" s="12">
        <f t="shared" si="391"/>
        <v>41951.417199074072</v>
      </c>
      <c r="U3575" s="14" t="str">
        <f t="shared" si="392"/>
        <v>Oct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87"/>
        <v>106.12068965517241</v>
      </c>
      <c r="P3576">
        <f t="shared" si="393"/>
        <v>128.88888888888889</v>
      </c>
      <c r="Q3576" t="str">
        <f t="shared" si="388"/>
        <v>theater</v>
      </c>
      <c r="R3576" t="str">
        <f t="shared" si="389"/>
        <v>plays</v>
      </c>
      <c r="S3576" s="12">
        <f t="shared" si="390"/>
        <v>41926.942685185182</v>
      </c>
      <c r="T3576" s="12">
        <f t="shared" si="391"/>
        <v>41956.984351851846</v>
      </c>
      <c r="U3576" s="14" t="str">
        <f t="shared" si="392"/>
        <v>Oct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87"/>
        <v>101.33000000000001</v>
      </c>
      <c r="P3577">
        <f t="shared" si="393"/>
        <v>98.039215686274517</v>
      </c>
      <c r="Q3577" t="str">
        <f t="shared" si="388"/>
        <v>theater</v>
      </c>
      <c r="R3577" t="str">
        <f t="shared" si="389"/>
        <v>plays</v>
      </c>
      <c r="S3577" s="12">
        <f t="shared" si="390"/>
        <v>42561.783877314811</v>
      </c>
      <c r="T3577" s="12">
        <f t="shared" si="391"/>
        <v>42593.165972222225</v>
      </c>
      <c r="U3577" s="14" t="str">
        <f t="shared" si="392"/>
        <v>Jul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87"/>
        <v>100</v>
      </c>
      <c r="P3578">
        <f t="shared" si="393"/>
        <v>20</v>
      </c>
      <c r="Q3578" t="str">
        <f t="shared" si="388"/>
        <v>theater</v>
      </c>
      <c r="R3578" t="str">
        <f t="shared" si="389"/>
        <v>plays</v>
      </c>
      <c r="S3578" s="12">
        <f t="shared" si="390"/>
        <v>42649.54923611111</v>
      </c>
      <c r="T3578" s="12">
        <f t="shared" si="391"/>
        <v>42709.590902777782</v>
      </c>
      <c r="U3578" s="14" t="str">
        <f t="shared" si="392"/>
        <v>Oct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87"/>
        <v>130</v>
      </c>
      <c r="P3579">
        <f t="shared" si="393"/>
        <v>22.222222222222221</v>
      </c>
      <c r="Q3579" t="str">
        <f t="shared" si="388"/>
        <v>theater</v>
      </c>
      <c r="R3579" t="str">
        <f t="shared" si="389"/>
        <v>plays</v>
      </c>
      <c r="S3579" s="12">
        <f t="shared" si="390"/>
        <v>42093.786840277782</v>
      </c>
      <c r="T3579" s="12">
        <f t="shared" si="391"/>
        <v>42120.26944444445</v>
      </c>
      <c r="U3579" s="14" t="str">
        <f t="shared" si="392"/>
        <v>Mar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87"/>
        <v>100.01333333333334</v>
      </c>
      <c r="P3580">
        <f t="shared" si="393"/>
        <v>40.54054054054054</v>
      </c>
      <c r="Q3580" t="str">
        <f t="shared" si="388"/>
        <v>theater</v>
      </c>
      <c r="R3580" t="str">
        <f t="shared" si="389"/>
        <v>plays</v>
      </c>
      <c r="S3580" s="12">
        <f t="shared" si="390"/>
        <v>42460.733530092592</v>
      </c>
      <c r="T3580" s="12">
        <f t="shared" si="391"/>
        <v>42490.733530092592</v>
      </c>
      <c r="U3580" s="14" t="str">
        <f t="shared" si="392"/>
        <v>Mar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87"/>
        <v>100</v>
      </c>
      <c r="P3581">
        <f t="shared" si="393"/>
        <v>35.714285714285715</v>
      </c>
      <c r="Q3581" t="str">
        <f t="shared" si="388"/>
        <v>theater</v>
      </c>
      <c r="R3581" t="str">
        <f t="shared" si="389"/>
        <v>plays</v>
      </c>
      <c r="S3581" s="12">
        <f t="shared" si="390"/>
        <v>42430.762222222227</v>
      </c>
      <c r="T3581" s="12">
        <f t="shared" si="391"/>
        <v>42460.720555555556</v>
      </c>
      <c r="U3581" s="14" t="str">
        <f t="shared" si="392"/>
        <v>Mar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87"/>
        <v>113.88888888888889</v>
      </c>
      <c r="P3582">
        <f t="shared" si="393"/>
        <v>33.333333333333336</v>
      </c>
      <c r="Q3582" t="str">
        <f t="shared" si="388"/>
        <v>theater</v>
      </c>
      <c r="R3582" t="str">
        <f t="shared" si="389"/>
        <v>plays</v>
      </c>
      <c r="S3582" s="12">
        <f t="shared" si="390"/>
        <v>42026.176180555558</v>
      </c>
      <c r="T3582" s="12">
        <f t="shared" si="391"/>
        <v>42064.207638888889</v>
      </c>
      <c r="U3582" s="14" t="str">
        <f t="shared" si="392"/>
        <v>Jan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87"/>
        <v>100</v>
      </c>
      <c r="P3583">
        <f t="shared" si="393"/>
        <v>33.333333333333336</v>
      </c>
      <c r="Q3583" t="str">
        <f t="shared" si="388"/>
        <v>theater</v>
      </c>
      <c r="R3583" t="str">
        <f t="shared" si="389"/>
        <v>plays</v>
      </c>
      <c r="S3583" s="12">
        <f t="shared" si="390"/>
        <v>41836.471180555556</v>
      </c>
      <c r="T3583" s="12">
        <f t="shared" si="391"/>
        <v>41850.471180555556</v>
      </c>
      <c r="U3583" s="14" t="str">
        <f t="shared" si="392"/>
        <v>Jul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87"/>
        <v>287</v>
      </c>
      <c r="P3584">
        <f t="shared" si="393"/>
        <v>20.408163265306122</v>
      </c>
      <c r="Q3584" t="str">
        <f t="shared" si="388"/>
        <v>theater</v>
      </c>
      <c r="R3584" t="str">
        <f t="shared" si="389"/>
        <v>plays</v>
      </c>
      <c r="S3584" s="12">
        <f t="shared" si="390"/>
        <v>42451.095856481479</v>
      </c>
      <c r="T3584" s="12">
        <f t="shared" si="391"/>
        <v>42465.095856481479</v>
      </c>
      <c r="U3584" s="14" t="str">
        <f t="shared" si="392"/>
        <v>Mar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87"/>
        <v>108.5</v>
      </c>
      <c r="P3585">
        <f t="shared" si="393"/>
        <v>125</v>
      </c>
      <c r="Q3585" t="str">
        <f t="shared" si="388"/>
        <v>theater</v>
      </c>
      <c r="R3585" t="str">
        <f t="shared" si="389"/>
        <v>plays</v>
      </c>
      <c r="S3585" s="12">
        <f t="shared" si="390"/>
        <v>42418.425983796296</v>
      </c>
      <c r="T3585" s="12">
        <f t="shared" si="391"/>
        <v>42478.384317129632</v>
      </c>
      <c r="U3585" s="14" t="str">
        <f t="shared" si="392"/>
        <v>Feb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87"/>
        <v>115.5</v>
      </c>
      <c r="P3586">
        <f t="shared" si="393"/>
        <v>26.785714285714285</v>
      </c>
      <c r="Q3586" t="str">
        <f t="shared" si="388"/>
        <v>theater</v>
      </c>
      <c r="R3586" t="str">
        <f t="shared" si="389"/>
        <v>plays</v>
      </c>
      <c r="S3586" s="12">
        <f t="shared" si="390"/>
        <v>42168.316481481481</v>
      </c>
      <c r="T3586" s="12">
        <f t="shared" si="391"/>
        <v>42198.316481481481</v>
      </c>
      <c r="U3586" s="14" t="str">
        <f t="shared" si="392"/>
        <v>Jun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94">E3587/D3587 * 100</f>
        <v>119.11764705882352</v>
      </c>
      <c r="P3587">
        <f t="shared" si="393"/>
        <v>147.82608695652175</v>
      </c>
      <c r="Q3587" t="str">
        <f t="shared" ref="Q3587:Q3650" si="395">LEFT(N3587,FIND("/",N3587) -1)</f>
        <v>theater</v>
      </c>
      <c r="R3587" t="str">
        <f t="shared" ref="R3587:R3650" si="396">RIGHT(N3587,LEN(N3587)-FIND("/",N3587))</f>
        <v>plays</v>
      </c>
      <c r="S3587" s="12">
        <f t="shared" ref="S3587:U3650" si="397">(((J3587/60)/60)/24)+DATE(1970,1,1)</f>
        <v>41964.716319444444</v>
      </c>
      <c r="T3587" s="12">
        <f t="shared" ref="T3587:V3650" si="398">(((I3587/60)/60)/24)+DATE(1970,1,1)</f>
        <v>41994.716319444444</v>
      </c>
      <c r="U3587" s="14" t="str">
        <f t="shared" ref="U3587:U3650" si="399">TEXT(S3587, "mmm")</f>
        <v>Nov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94"/>
        <v>109.42666666666668</v>
      </c>
      <c r="P3588">
        <f t="shared" si="393"/>
        <v>138.88888888888889</v>
      </c>
      <c r="Q3588" t="str">
        <f t="shared" si="395"/>
        <v>theater</v>
      </c>
      <c r="R3588" t="str">
        <f t="shared" si="396"/>
        <v>plays</v>
      </c>
      <c r="S3588" s="12">
        <f t="shared" si="397"/>
        <v>42576.697569444441</v>
      </c>
      <c r="T3588" s="12">
        <f t="shared" si="398"/>
        <v>42636.697569444441</v>
      </c>
      <c r="U3588" s="14" t="str">
        <f t="shared" si="399"/>
        <v>Jul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94"/>
        <v>126.6</v>
      </c>
      <c r="P3589">
        <f t="shared" si="393"/>
        <v>17.857142857142858</v>
      </c>
      <c r="Q3589" t="str">
        <f t="shared" si="395"/>
        <v>theater</v>
      </c>
      <c r="R3589" t="str">
        <f t="shared" si="396"/>
        <v>plays</v>
      </c>
      <c r="S3589" s="12">
        <f t="shared" si="397"/>
        <v>42503.539976851855</v>
      </c>
      <c r="T3589" s="12">
        <f t="shared" si="398"/>
        <v>42548.791666666672</v>
      </c>
      <c r="U3589" s="14" t="str">
        <f t="shared" si="399"/>
        <v>May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94"/>
        <v>100.49999999999999</v>
      </c>
      <c r="P3590">
        <f t="shared" si="393"/>
        <v>18.181818181818183</v>
      </c>
      <c r="Q3590" t="str">
        <f t="shared" si="395"/>
        <v>theater</v>
      </c>
      <c r="R3590" t="str">
        <f t="shared" si="396"/>
        <v>plays</v>
      </c>
      <c r="S3590" s="12">
        <f t="shared" si="397"/>
        <v>42101.828819444447</v>
      </c>
      <c r="T3590" s="12">
        <f t="shared" si="398"/>
        <v>42123.958333333328</v>
      </c>
      <c r="U3590" s="14" t="str">
        <f t="shared" si="399"/>
        <v>Apr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94"/>
        <v>127.49999999999999</v>
      </c>
      <c r="P3591">
        <f t="shared" si="393"/>
        <v>64.516129032258064</v>
      </c>
      <c r="Q3591" t="str">
        <f t="shared" si="395"/>
        <v>theater</v>
      </c>
      <c r="R3591" t="str">
        <f t="shared" si="396"/>
        <v>plays</v>
      </c>
      <c r="S3591" s="12">
        <f t="shared" si="397"/>
        <v>42125.647534722222</v>
      </c>
      <c r="T3591" s="12">
        <f t="shared" si="398"/>
        <v>42150.647534722222</v>
      </c>
      <c r="U3591" s="14" t="str">
        <f t="shared" si="399"/>
        <v>May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94"/>
        <v>100.05999999999999</v>
      </c>
      <c r="P3592">
        <f t="shared" si="393"/>
        <v>68.493150684931507</v>
      </c>
      <c r="Q3592" t="str">
        <f t="shared" si="395"/>
        <v>theater</v>
      </c>
      <c r="R3592" t="str">
        <f t="shared" si="396"/>
        <v>plays</v>
      </c>
      <c r="S3592" s="12">
        <f t="shared" si="397"/>
        <v>41902.333726851852</v>
      </c>
      <c r="T3592" s="12">
        <f t="shared" si="398"/>
        <v>41932.333726851852</v>
      </c>
      <c r="U3592" s="14" t="str">
        <f t="shared" si="399"/>
        <v>Sep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94"/>
        <v>175</v>
      </c>
      <c r="P3593">
        <f t="shared" si="393"/>
        <v>38.888888888888886</v>
      </c>
      <c r="Q3593" t="str">
        <f t="shared" si="395"/>
        <v>theater</v>
      </c>
      <c r="R3593" t="str">
        <f t="shared" si="396"/>
        <v>plays</v>
      </c>
      <c r="S3593" s="12">
        <f t="shared" si="397"/>
        <v>42003.948425925926</v>
      </c>
      <c r="T3593" s="12">
        <f t="shared" si="398"/>
        <v>42028.207638888889</v>
      </c>
      <c r="U3593" s="14" t="str">
        <f t="shared" si="399"/>
        <v>Dec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94"/>
        <v>127.25</v>
      </c>
      <c r="P3594">
        <f t="shared" si="393"/>
        <v>57.142857142857146</v>
      </c>
      <c r="Q3594" t="str">
        <f t="shared" si="395"/>
        <v>theater</v>
      </c>
      <c r="R3594" t="str">
        <f t="shared" si="396"/>
        <v>plays</v>
      </c>
      <c r="S3594" s="12">
        <f t="shared" si="397"/>
        <v>41988.829942129625</v>
      </c>
      <c r="T3594" s="12">
        <f t="shared" si="398"/>
        <v>42046.207638888889</v>
      </c>
      <c r="U3594" s="14" t="str">
        <f t="shared" si="399"/>
        <v>Dec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94"/>
        <v>110.63333333333334</v>
      </c>
      <c r="P3595">
        <f t="shared" si="393"/>
        <v>69.767441860465112</v>
      </c>
      <c r="Q3595" t="str">
        <f t="shared" si="395"/>
        <v>theater</v>
      </c>
      <c r="R3595" t="str">
        <f t="shared" si="396"/>
        <v>plays</v>
      </c>
      <c r="S3595" s="12">
        <f t="shared" si="397"/>
        <v>41974.898599537039</v>
      </c>
      <c r="T3595" s="12">
        <f t="shared" si="398"/>
        <v>42009.851388888885</v>
      </c>
      <c r="U3595" s="14" t="str">
        <f t="shared" si="399"/>
        <v>Dec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94"/>
        <v>125.93749999999999</v>
      </c>
      <c r="P3596">
        <f t="shared" si="393"/>
        <v>44.444444444444443</v>
      </c>
      <c r="Q3596" t="str">
        <f t="shared" si="395"/>
        <v>theater</v>
      </c>
      <c r="R3596" t="str">
        <f t="shared" si="396"/>
        <v>plays</v>
      </c>
      <c r="S3596" s="12">
        <f t="shared" si="397"/>
        <v>42592.066921296297</v>
      </c>
      <c r="T3596" s="12">
        <f t="shared" si="398"/>
        <v>42617.066921296297</v>
      </c>
      <c r="U3596" s="14" t="str">
        <f t="shared" si="399"/>
        <v>Aug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94"/>
        <v>118.5</v>
      </c>
      <c r="P3597">
        <f t="shared" si="393"/>
        <v>41.935483870967744</v>
      </c>
      <c r="Q3597" t="str">
        <f t="shared" si="395"/>
        <v>theater</v>
      </c>
      <c r="R3597" t="str">
        <f t="shared" si="396"/>
        <v>plays</v>
      </c>
      <c r="S3597" s="12">
        <f t="shared" si="397"/>
        <v>42050.008368055554</v>
      </c>
      <c r="T3597" s="12">
        <f t="shared" si="398"/>
        <v>42076.290972222225</v>
      </c>
      <c r="U3597" s="14" t="str">
        <f t="shared" si="399"/>
        <v>Feb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94"/>
        <v>107.72727272727273</v>
      </c>
      <c r="P3598">
        <f t="shared" ref="P3598:P3661" si="400">D3598 / L3598</f>
        <v>73.333333333333329</v>
      </c>
      <c r="Q3598" t="str">
        <f t="shared" si="395"/>
        <v>theater</v>
      </c>
      <c r="R3598" t="str">
        <f t="shared" si="396"/>
        <v>plays</v>
      </c>
      <c r="S3598" s="12">
        <f t="shared" si="397"/>
        <v>41856.715069444443</v>
      </c>
      <c r="T3598" s="12">
        <f t="shared" si="398"/>
        <v>41877.715069444443</v>
      </c>
      <c r="U3598" s="14" t="str">
        <f t="shared" si="399"/>
        <v>Aug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94"/>
        <v>102.60000000000001</v>
      </c>
      <c r="P3599">
        <f t="shared" si="400"/>
        <v>75.757575757575751</v>
      </c>
      <c r="Q3599" t="str">
        <f t="shared" si="395"/>
        <v>theater</v>
      </c>
      <c r="R3599" t="str">
        <f t="shared" si="396"/>
        <v>plays</v>
      </c>
      <c r="S3599" s="12">
        <f t="shared" si="397"/>
        <v>42417.585532407407</v>
      </c>
      <c r="T3599" s="12">
        <f t="shared" si="398"/>
        <v>42432.249305555553</v>
      </c>
      <c r="U3599" s="14" t="str">
        <f t="shared" si="399"/>
        <v>Feb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94"/>
        <v>110.1</v>
      </c>
      <c r="P3600">
        <f t="shared" si="400"/>
        <v>37.037037037037038</v>
      </c>
      <c r="Q3600" t="str">
        <f t="shared" si="395"/>
        <v>theater</v>
      </c>
      <c r="R3600" t="str">
        <f t="shared" si="396"/>
        <v>plays</v>
      </c>
      <c r="S3600" s="12">
        <f t="shared" si="397"/>
        <v>41866.79886574074</v>
      </c>
      <c r="T3600" s="12">
        <f t="shared" si="398"/>
        <v>41885.207638888889</v>
      </c>
      <c r="U3600" s="14" t="str">
        <f t="shared" si="399"/>
        <v>Aug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94"/>
        <v>202</v>
      </c>
      <c r="P3601">
        <f t="shared" si="400"/>
        <v>29.411764705882351</v>
      </c>
      <c r="Q3601" t="str">
        <f t="shared" si="395"/>
        <v>theater</v>
      </c>
      <c r="R3601" t="str">
        <f t="shared" si="396"/>
        <v>plays</v>
      </c>
      <c r="S3601" s="12">
        <f t="shared" si="397"/>
        <v>42220.79487268519</v>
      </c>
      <c r="T3601" s="12">
        <f t="shared" si="398"/>
        <v>42246</v>
      </c>
      <c r="U3601" s="14" t="str">
        <f t="shared" si="399"/>
        <v>Aug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94"/>
        <v>130</v>
      </c>
      <c r="P3602">
        <f t="shared" si="400"/>
        <v>2.5</v>
      </c>
      <c r="Q3602" t="str">
        <f t="shared" si="395"/>
        <v>theater</v>
      </c>
      <c r="R3602" t="str">
        <f t="shared" si="396"/>
        <v>plays</v>
      </c>
      <c r="S3602" s="12">
        <f t="shared" si="397"/>
        <v>42628.849120370374</v>
      </c>
      <c r="T3602" s="12">
        <f t="shared" si="398"/>
        <v>42656.849120370374</v>
      </c>
      <c r="U3602" s="14" t="str">
        <f t="shared" si="399"/>
        <v>Sep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94"/>
        <v>104.35000000000001</v>
      </c>
      <c r="P3603">
        <f t="shared" si="400"/>
        <v>37.735849056603776</v>
      </c>
      <c r="Q3603" t="str">
        <f t="shared" si="395"/>
        <v>theater</v>
      </c>
      <c r="R3603" t="str">
        <f t="shared" si="396"/>
        <v>plays</v>
      </c>
      <c r="S3603" s="12">
        <f t="shared" si="397"/>
        <v>41990.99863425926</v>
      </c>
      <c r="T3603" s="12">
        <f t="shared" si="398"/>
        <v>42020.99863425926</v>
      </c>
      <c r="U3603" s="14" t="str">
        <f t="shared" si="399"/>
        <v>Dec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94"/>
        <v>100.05</v>
      </c>
      <c r="P3604">
        <f t="shared" si="400"/>
        <v>81.632653061224488</v>
      </c>
      <c r="Q3604" t="str">
        <f t="shared" si="395"/>
        <v>theater</v>
      </c>
      <c r="R3604" t="str">
        <f t="shared" si="396"/>
        <v>plays</v>
      </c>
      <c r="S3604" s="12">
        <f t="shared" si="397"/>
        <v>42447.894432870366</v>
      </c>
      <c r="T3604" s="12">
        <f t="shared" si="398"/>
        <v>42507.894432870366</v>
      </c>
      <c r="U3604" s="14" t="str">
        <f t="shared" si="399"/>
        <v>Mar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94"/>
        <v>170.66666666666669</v>
      </c>
      <c r="P3605">
        <f t="shared" si="400"/>
        <v>26.315789473684209</v>
      </c>
      <c r="Q3605" t="str">
        <f t="shared" si="395"/>
        <v>theater</v>
      </c>
      <c r="R3605" t="str">
        <f t="shared" si="396"/>
        <v>plays</v>
      </c>
      <c r="S3605" s="12">
        <f t="shared" si="397"/>
        <v>42283.864351851851</v>
      </c>
      <c r="T3605" s="12">
        <f t="shared" si="398"/>
        <v>42313.906018518523</v>
      </c>
      <c r="U3605" s="14" t="str">
        <f t="shared" si="399"/>
        <v>Oct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94"/>
        <v>112.83333333333334</v>
      </c>
      <c r="P3606">
        <f t="shared" si="400"/>
        <v>43.478260869565219</v>
      </c>
      <c r="Q3606" t="str">
        <f t="shared" si="395"/>
        <v>theater</v>
      </c>
      <c r="R3606" t="str">
        <f t="shared" si="396"/>
        <v>plays</v>
      </c>
      <c r="S3606" s="12">
        <f t="shared" si="397"/>
        <v>42483.015694444446</v>
      </c>
      <c r="T3606" s="12">
        <f t="shared" si="398"/>
        <v>42489.290972222225</v>
      </c>
      <c r="U3606" s="14" t="str">
        <f t="shared" si="399"/>
        <v>Apr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94"/>
        <v>184</v>
      </c>
      <c r="P3607">
        <f t="shared" si="400"/>
        <v>16.666666666666668</v>
      </c>
      <c r="Q3607" t="str">
        <f t="shared" si="395"/>
        <v>theater</v>
      </c>
      <c r="R3607" t="str">
        <f t="shared" si="396"/>
        <v>plays</v>
      </c>
      <c r="S3607" s="12">
        <f t="shared" si="397"/>
        <v>42383.793124999997</v>
      </c>
      <c r="T3607" s="12">
        <f t="shared" si="398"/>
        <v>42413.793124999997</v>
      </c>
      <c r="U3607" s="14" t="str">
        <f t="shared" si="399"/>
        <v>Jan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94"/>
        <v>130.26666666666665</v>
      </c>
      <c r="P3608">
        <f t="shared" si="400"/>
        <v>46.875</v>
      </c>
      <c r="Q3608" t="str">
        <f t="shared" si="395"/>
        <v>theater</v>
      </c>
      <c r="R3608" t="str">
        <f t="shared" si="396"/>
        <v>plays</v>
      </c>
      <c r="S3608" s="12">
        <f t="shared" si="397"/>
        <v>42566.604826388888</v>
      </c>
      <c r="T3608" s="12">
        <f t="shared" si="398"/>
        <v>42596.604826388888</v>
      </c>
      <c r="U3608" s="14" t="str">
        <f t="shared" si="399"/>
        <v>Jul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94"/>
        <v>105.45454545454544</v>
      </c>
      <c r="P3609">
        <f t="shared" si="400"/>
        <v>27.5</v>
      </c>
      <c r="Q3609" t="str">
        <f t="shared" si="395"/>
        <v>theater</v>
      </c>
      <c r="R3609" t="str">
        <f t="shared" si="396"/>
        <v>plays</v>
      </c>
      <c r="S3609" s="12">
        <f t="shared" si="397"/>
        <v>42338.963912037041</v>
      </c>
      <c r="T3609" s="12">
        <f t="shared" si="398"/>
        <v>42353</v>
      </c>
      <c r="U3609" s="14" t="str">
        <f t="shared" si="399"/>
        <v>Nov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94"/>
        <v>100</v>
      </c>
      <c r="P3610">
        <f t="shared" si="400"/>
        <v>29.62962962962963</v>
      </c>
      <c r="Q3610" t="str">
        <f t="shared" si="395"/>
        <v>theater</v>
      </c>
      <c r="R3610" t="str">
        <f t="shared" si="396"/>
        <v>plays</v>
      </c>
      <c r="S3610" s="12">
        <f t="shared" si="397"/>
        <v>42506.709375000006</v>
      </c>
      <c r="T3610" s="12">
        <f t="shared" si="398"/>
        <v>42538.583333333328</v>
      </c>
      <c r="U3610" s="14" t="str">
        <f t="shared" si="399"/>
        <v>May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94"/>
        <v>153.31632653061226</v>
      </c>
      <c r="P3611">
        <f t="shared" si="400"/>
        <v>93.333333333333329</v>
      </c>
      <c r="Q3611" t="str">
        <f t="shared" si="395"/>
        <v>theater</v>
      </c>
      <c r="R3611" t="str">
        <f t="shared" si="396"/>
        <v>plays</v>
      </c>
      <c r="S3611" s="12">
        <f t="shared" si="397"/>
        <v>42429.991724537031</v>
      </c>
      <c r="T3611" s="12">
        <f t="shared" si="398"/>
        <v>42459.950057870374</v>
      </c>
      <c r="U3611" s="14" t="str">
        <f t="shared" si="399"/>
        <v>Feb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94"/>
        <v>162.30000000000001</v>
      </c>
      <c r="P3612">
        <f t="shared" si="400"/>
        <v>32.258064516129032</v>
      </c>
      <c r="Q3612" t="str">
        <f t="shared" si="395"/>
        <v>theater</v>
      </c>
      <c r="R3612" t="str">
        <f t="shared" si="396"/>
        <v>plays</v>
      </c>
      <c r="S3612" s="12">
        <f t="shared" si="397"/>
        <v>42203.432129629626</v>
      </c>
      <c r="T3612" s="12">
        <f t="shared" si="398"/>
        <v>42233.432129629626</v>
      </c>
      <c r="U3612" s="14" t="str">
        <f t="shared" si="399"/>
        <v>Jul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94"/>
        <v>136</v>
      </c>
      <c r="P3613">
        <f t="shared" si="400"/>
        <v>49.019607843137258</v>
      </c>
      <c r="Q3613" t="str">
        <f t="shared" si="395"/>
        <v>theater</v>
      </c>
      <c r="R3613" t="str">
        <f t="shared" si="396"/>
        <v>plays</v>
      </c>
      <c r="S3613" s="12">
        <f t="shared" si="397"/>
        <v>42072.370381944449</v>
      </c>
      <c r="T3613" s="12">
        <f t="shared" si="398"/>
        <v>42102.370381944449</v>
      </c>
      <c r="U3613" s="14" t="str">
        <f t="shared" si="399"/>
        <v>Mar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94"/>
        <v>144.4</v>
      </c>
      <c r="P3614">
        <f t="shared" si="400"/>
        <v>87.719298245614041</v>
      </c>
      <c r="Q3614" t="str">
        <f t="shared" si="395"/>
        <v>theater</v>
      </c>
      <c r="R3614" t="str">
        <f t="shared" si="396"/>
        <v>plays</v>
      </c>
      <c r="S3614" s="12">
        <f t="shared" si="397"/>
        <v>41789.726979166669</v>
      </c>
      <c r="T3614" s="12">
        <f t="shared" si="398"/>
        <v>41799.726979166669</v>
      </c>
      <c r="U3614" s="14" t="str">
        <f t="shared" si="399"/>
        <v>May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94"/>
        <v>100</v>
      </c>
      <c r="P3615">
        <f t="shared" si="400"/>
        <v>62.5</v>
      </c>
      <c r="Q3615" t="str">
        <f t="shared" si="395"/>
        <v>theater</v>
      </c>
      <c r="R3615" t="str">
        <f t="shared" si="396"/>
        <v>plays</v>
      </c>
      <c r="S3615" s="12">
        <f t="shared" si="397"/>
        <v>41788.58997685185</v>
      </c>
      <c r="T3615" s="12">
        <f t="shared" si="398"/>
        <v>41818.58997685185</v>
      </c>
      <c r="U3615" s="14" t="str">
        <f t="shared" si="399"/>
        <v>May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94"/>
        <v>100.8</v>
      </c>
      <c r="P3616">
        <f t="shared" si="400"/>
        <v>35.2112676056338</v>
      </c>
      <c r="Q3616" t="str">
        <f t="shared" si="395"/>
        <v>theater</v>
      </c>
      <c r="R3616" t="str">
        <f t="shared" si="396"/>
        <v>plays</v>
      </c>
      <c r="S3616" s="12">
        <f t="shared" si="397"/>
        <v>42144.041851851856</v>
      </c>
      <c r="T3616" s="12">
        <f t="shared" si="398"/>
        <v>42174.041851851856</v>
      </c>
      <c r="U3616" s="14" t="str">
        <f t="shared" si="399"/>
        <v>May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94"/>
        <v>106.80000000000001</v>
      </c>
      <c r="P3617">
        <f t="shared" si="400"/>
        <v>34.722222222222221</v>
      </c>
      <c r="Q3617" t="str">
        <f t="shared" si="395"/>
        <v>theater</v>
      </c>
      <c r="R3617" t="str">
        <f t="shared" si="396"/>
        <v>plays</v>
      </c>
      <c r="S3617" s="12">
        <f t="shared" si="397"/>
        <v>42318.593703703707</v>
      </c>
      <c r="T3617" s="12">
        <f t="shared" si="398"/>
        <v>42348.593703703707</v>
      </c>
      <c r="U3617" s="14" t="str">
        <f t="shared" si="399"/>
        <v>Nov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94"/>
        <v>124.8</v>
      </c>
      <c r="P3618">
        <f t="shared" si="400"/>
        <v>55.555555555555557</v>
      </c>
      <c r="Q3618" t="str">
        <f t="shared" si="395"/>
        <v>theater</v>
      </c>
      <c r="R3618" t="str">
        <f t="shared" si="396"/>
        <v>plays</v>
      </c>
      <c r="S3618" s="12">
        <f t="shared" si="397"/>
        <v>42052.949814814812</v>
      </c>
      <c r="T3618" s="12">
        <f t="shared" si="398"/>
        <v>42082.908148148148</v>
      </c>
      <c r="U3618" s="14" t="str">
        <f t="shared" si="399"/>
        <v>Feb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94"/>
        <v>118.91891891891892</v>
      </c>
      <c r="P3619">
        <f t="shared" si="400"/>
        <v>14.509803921568627</v>
      </c>
      <c r="Q3619" t="str">
        <f t="shared" si="395"/>
        <v>theater</v>
      </c>
      <c r="R3619" t="str">
        <f t="shared" si="396"/>
        <v>plays</v>
      </c>
      <c r="S3619" s="12">
        <f t="shared" si="397"/>
        <v>42779.610289351855</v>
      </c>
      <c r="T3619" s="12">
        <f t="shared" si="398"/>
        <v>42794</v>
      </c>
      <c r="U3619" s="14" t="str">
        <f t="shared" si="399"/>
        <v>Feb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94"/>
        <v>101</v>
      </c>
      <c r="P3620">
        <f t="shared" si="400"/>
        <v>35.714285714285715</v>
      </c>
      <c r="Q3620" t="str">
        <f t="shared" si="395"/>
        <v>theater</v>
      </c>
      <c r="R3620" t="str">
        <f t="shared" si="396"/>
        <v>plays</v>
      </c>
      <c r="S3620" s="12">
        <f t="shared" si="397"/>
        <v>42128.627893518518</v>
      </c>
      <c r="T3620" s="12">
        <f t="shared" si="398"/>
        <v>42158.627893518518</v>
      </c>
      <c r="U3620" s="14" t="str">
        <f t="shared" si="399"/>
        <v>May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94"/>
        <v>112.99999999999999</v>
      </c>
      <c r="P3621">
        <f t="shared" si="400"/>
        <v>58.823529411764703</v>
      </c>
      <c r="Q3621" t="str">
        <f t="shared" si="395"/>
        <v>theater</v>
      </c>
      <c r="R3621" t="str">
        <f t="shared" si="396"/>
        <v>plays</v>
      </c>
      <c r="S3621" s="12">
        <f t="shared" si="397"/>
        <v>42661.132245370376</v>
      </c>
      <c r="T3621" s="12">
        <f t="shared" si="398"/>
        <v>42693.916666666672</v>
      </c>
      <c r="U3621" s="14" t="str">
        <f t="shared" si="399"/>
        <v>Oct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94"/>
        <v>105.19047619047619</v>
      </c>
      <c r="P3622">
        <f t="shared" si="400"/>
        <v>53.299492385786799</v>
      </c>
      <c r="Q3622" t="str">
        <f t="shared" si="395"/>
        <v>theater</v>
      </c>
      <c r="R3622" t="str">
        <f t="shared" si="396"/>
        <v>plays</v>
      </c>
      <c r="S3622" s="12">
        <f t="shared" si="397"/>
        <v>42037.938206018516</v>
      </c>
      <c r="T3622" s="12">
        <f t="shared" si="398"/>
        <v>42068.166666666672</v>
      </c>
      <c r="U3622" s="14" t="str">
        <f t="shared" si="399"/>
        <v>Feb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94"/>
        <v>109.73333333333332</v>
      </c>
      <c r="P3623">
        <f t="shared" si="400"/>
        <v>42.857142857142854</v>
      </c>
      <c r="Q3623" t="str">
        <f t="shared" si="395"/>
        <v>theater</v>
      </c>
      <c r="R3623" t="str">
        <f t="shared" si="396"/>
        <v>plays</v>
      </c>
      <c r="S3623" s="12">
        <f t="shared" si="397"/>
        <v>42619.935694444444</v>
      </c>
      <c r="T3623" s="12">
        <f t="shared" si="398"/>
        <v>42643.875</v>
      </c>
      <c r="U3623" s="14" t="str">
        <f t="shared" si="399"/>
        <v>Sep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94"/>
        <v>100.099</v>
      </c>
      <c r="P3624">
        <f t="shared" si="400"/>
        <v>47.61904761904762</v>
      </c>
      <c r="Q3624" t="str">
        <f t="shared" si="395"/>
        <v>theater</v>
      </c>
      <c r="R3624" t="str">
        <f t="shared" si="396"/>
        <v>plays</v>
      </c>
      <c r="S3624" s="12">
        <f t="shared" si="397"/>
        <v>41877.221886574072</v>
      </c>
      <c r="T3624" s="12">
        <f t="shared" si="398"/>
        <v>41910.140972222223</v>
      </c>
      <c r="U3624" s="14" t="str">
        <f t="shared" si="399"/>
        <v>Aug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94"/>
        <v>120</v>
      </c>
      <c r="P3625">
        <f t="shared" si="400"/>
        <v>73.529411764705884</v>
      </c>
      <c r="Q3625" t="str">
        <f t="shared" si="395"/>
        <v>theater</v>
      </c>
      <c r="R3625" t="str">
        <f t="shared" si="396"/>
        <v>plays</v>
      </c>
      <c r="S3625" s="12">
        <f t="shared" si="397"/>
        <v>41828.736921296295</v>
      </c>
      <c r="T3625" s="12">
        <f t="shared" si="398"/>
        <v>41846.291666666664</v>
      </c>
      <c r="U3625" s="14" t="str">
        <f t="shared" si="399"/>
        <v>Jul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94"/>
        <v>104.93333333333332</v>
      </c>
      <c r="P3626">
        <f t="shared" si="400"/>
        <v>76.92307692307692</v>
      </c>
      <c r="Q3626" t="str">
        <f t="shared" si="395"/>
        <v>theater</v>
      </c>
      <c r="R3626" t="str">
        <f t="shared" si="396"/>
        <v>plays</v>
      </c>
      <c r="S3626" s="12">
        <f t="shared" si="397"/>
        <v>42545.774189814809</v>
      </c>
      <c r="T3626" s="12">
        <f t="shared" si="398"/>
        <v>42605.774189814809</v>
      </c>
      <c r="U3626" s="14" t="str">
        <f t="shared" si="399"/>
        <v>Jun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94"/>
        <v>102.66666666666666</v>
      </c>
      <c r="P3627">
        <f t="shared" si="400"/>
        <v>38.46153846153846</v>
      </c>
      <c r="Q3627" t="str">
        <f t="shared" si="395"/>
        <v>theater</v>
      </c>
      <c r="R3627" t="str">
        <f t="shared" si="396"/>
        <v>plays</v>
      </c>
      <c r="S3627" s="12">
        <f t="shared" si="397"/>
        <v>42157.652511574073</v>
      </c>
      <c r="T3627" s="12">
        <f t="shared" si="398"/>
        <v>42187.652511574073</v>
      </c>
      <c r="U3627" s="14" t="str">
        <f t="shared" si="399"/>
        <v>Jun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94"/>
        <v>101.82500000000002</v>
      </c>
      <c r="P3628">
        <f t="shared" si="400"/>
        <v>83.333333333333329</v>
      </c>
      <c r="Q3628" t="str">
        <f t="shared" si="395"/>
        <v>theater</v>
      </c>
      <c r="R3628" t="str">
        <f t="shared" si="396"/>
        <v>plays</v>
      </c>
      <c r="S3628" s="12">
        <f t="shared" si="397"/>
        <v>41846.667326388888</v>
      </c>
      <c r="T3628" s="12">
        <f t="shared" si="398"/>
        <v>41867.667326388888</v>
      </c>
      <c r="U3628" s="14" t="str">
        <f t="shared" si="399"/>
        <v>Jul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94"/>
        <v>100</v>
      </c>
      <c r="P3629">
        <f t="shared" si="400"/>
        <v>68.965517241379317</v>
      </c>
      <c r="Q3629" t="str">
        <f t="shared" si="395"/>
        <v>theater</v>
      </c>
      <c r="R3629" t="str">
        <f t="shared" si="396"/>
        <v>plays</v>
      </c>
      <c r="S3629" s="12">
        <f t="shared" si="397"/>
        <v>42460.741747685184</v>
      </c>
      <c r="T3629" s="12">
        <f t="shared" si="398"/>
        <v>42511.165972222225</v>
      </c>
      <c r="U3629" s="14" t="str">
        <f t="shared" si="399"/>
        <v>Mar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94"/>
        <v>0</v>
      </c>
      <c r="P3630" t="e">
        <f t="shared" si="400"/>
        <v>#DIV/0!</v>
      </c>
      <c r="Q3630" t="str">
        <f t="shared" si="395"/>
        <v>theater</v>
      </c>
      <c r="R3630" t="str">
        <f t="shared" si="396"/>
        <v>musical</v>
      </c>
      <c r="S3630" s="12">
        <f t="shared" si="397"/>
        <v>42291.833287037036</v>
      </c>
      <c r="T3630" s="12">
        <f t="shared" si="398"/>
        <v>42351.874953703707</v>
      </c>
      <c r="U3630" s="14" t="str">
        <f t="shared" si="399"/>
        <v>Oct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94"/>
        <v>1.9999999999999998E-4</v>
      </c>
      <c r="P3631">
        <f t="shared" si="400"/>
        <v>500000</v>
      </c>
      <c r="Q3631" t="str">
        <f t="shared" si="395"/>
        <v>theater</v>
      </c>
      <c r="R3631" t="str">
        <f t="shared" si="396"/>
        <v>musical</v>
      </c>
      <c r="S3631" s="12">
        <f t="shared" si="397"/>
        <v>42437.094490740739</v>
      </c>
      <c r="T3631" s="12">
        <f t="shared" si="398"/>
        <v>42495.708333333328</v>
      </c>
      <c r="U3631" s="14" t="str">
        <f t="shared" si="399"/>
        <v>Mar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94"/>
        <v>3.3333333333333333E-2</v>
      </c>
      <c r="P3632">
        <f t="shared" si="400"/>
        <v>3000</v>
      </c>
      <c r="Q3632" t="str">
        <f t="shared" si="395"/>
        <v>theater</v>
      </c>
      <c r="R3632" t="str">
        <f t="shared" si="396"/>
        <v>musical</v>
      </c>
      <c r="S3632" s="12">
        <f t="shared" si="397"/>
        <v>41942.84710648148</v>
      </c>
      <c r="T3632" s="12">
        <f t="shared" si="398"/>
        <v>41972.888773148152</v>
      </c>
      <c r="U3632" s="14" t="str">
        <f t="shared" si="399"/>
        <v>Oct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94"/>
        <v>51.023391812865491</v>
      </c>
      <c r="P3633">
        <f t="shared" si="400"/>
        <v>289.83050847457628</v>
      </c>
      <c r="Q3633" t="str">
        <f t="shared" si="395"/>
        <v>theater</v>
      </c>
      <c r="R3633" t="str">
        <f t="shared" si="396"/>
        <v>musical</v>
      </c>
      <c r="S3633" s="12">
        <f t="shared" si="397"/>
        <v>41880.753437499996</v>
      </c>
      <c r="T3633" s="12">
        <f t="shared" si="398"/>
        <v>41905.165972222225</v>
      </c>
      <c r="U3633" s="14" t="str">
        <f t="shared" si="399"/>
        <v>Aug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94"/>
        <v>20</v>
      </c>
      <c r="P3634">
        <f t="shared" si="400"/>
        <v>500</v>
      </c>
      <c r="Q3634" t="str">
        <f t="shared" si="395"/>
        <v>theater</v>
      </c>
      <c r="R3634" t="str">
        <f t="shared" si="396"/>
        <v>musical</v>
      </c>
      <c r="S3634" s="12">
        <f t="shared" si="397"/>
        <v>41946.936909722222</v>
      </c>
      <c r="T3634" s="12">
        <f t="shared" si="398"/>
        <v>41966.936909722222</v>
      </c>
      <c r="U3634" s="14" t="str">
        <f t="shared" si="399"/>
        <v>Nov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94"/>
        <v>35.24</v>
      </c>
      <c r="P3635">
        <f t="shared" si="400"/>
        <v>161.29032258064515</v>
      </c>
      <c r="Q3635" t="str">
        <f t="shared" si="395"/>
        <v>theater</v>
      </c>
      <c r="R3635" t="str">
        <f t="shared" si="396"/>
        <v>musical</v>
      </c>
      <c r="S3635" s="12">
        <f t="shared" si="397"/>
        <v>42649.623460648145</v>
      </c>
      <c r="T3635" s="12">
        <f t="shared" si="398"/>
        <v>42693.041666666672</v>
      </c>
      <c r="U3635" s="14" t="str">
        <f t="shared" si="399"/>
        <v>Oct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94"/>
        <v>4.246666666666667</v>
      </c>
      <c r="P3636">
        <f t="shared" si="400"/>
        <v>4166.666666666667</v>
      </c>
      <c r="Q3636" t="str">
        <f t="shared" si="395"/>
        <v>theater</v>
      </c>
      <c r="R3636" t="str">
        <f t="shared" si="396"/>
        <v>musical</v>
      </c>
      <c r="S3636" s="12">
        <f t="shared" si="397"/>
        <v>42701.166365740741</v>
      </c>
      <c r="T3636" s="12">
        <f t="shared" si="398"/>
        <v>42749.165972222225</v>
      </c>
      <c r="U3636" s="14" t="str">
        <f t="shared" si="399"/>
        <v>Nov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94"/>
        <v>36.457142857142856</v>
      </c>
      <c r="P3637">
        <f t="shared" si="400"/>
        <v>350</v>
      </c>
      <c r="Q3637" t="str">
        <f t="shared" si="395"/>
        <v>theater</v>
      </c>
      <c r="R3637" t="str">
        <f t="shared" si="396"/>
        <v>musical</v>
      </c>
      <c r="S3637" s="12">
        <f t="shared" si="397"/>
        <v>42450.88282407407</v>
      </c>
      <c r="T3637" s="12">
        <f t="shared" si="398"/>
        <v>42480.88282407407</v>
      </c>
      <c r="U3637" s="14" t="str">
        <f t="shared" si="399"/>
        <v>Mar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94"/>
        <v>0</v>
      </c>
      <c r="P3638" t="e">
        <f t="shared" si="400"/>
        <v>#DIV/0!</v>
      </c>
      <c r="Q3638" t="str">
        <f t="shared" si="395"/>
        <v>theater</v>
      </c>
      <c r="R3638" t="str">
        <f t="shared" si="396"/>
        <v>musical</v>
      </c>
      <c r="S3638" s="12">
        <f t="shared" si="397"/>
        <v>42226.694780092599</v>
      </c>
      <c r="T3638" s="12">
        <f t="shared" si="398"/>
        <v>42261.694780092599</v>
      </c>
      <c r="U3638" s="14" t="str">
        <f t="shared" si="399"/>
        <v>Aug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94"/>
        <v>30.866666666666664</v>
      </c>
      <c r="P3639">
        <f t="shared" si="400"/>
        <v>214.28571428571428</v>
      </c>
      <c r="Q3639" t="str">
        <f t="shared" si="395"/>
        <v>theater</v>
      </c>
      <c r="R3639" t="str">
        <f t="shared" si="396"/>
        <v>musical</v>
      </c>
      <c r="S3639" s="12">
        <f t="shared" si="397"/>
        <v>41975.700636574074</v>
      </c>
      <c r="T3639" s="12">
        <f t="shared" si="398"/>
        <v>42005.700636574074</v>
      </c>
      <c r="U3639" s="14" t="str">
        <f t="shared" si="399"/>
        <v>Dec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94"/>
        <v>6.5454545454545459</v>
      </c>
      <c r="P3640">
        <f t="shared" si="400"/>
        <v>1650</v>
      </c>
      <c r="Q3640" t="str">
        <f t="shared" si="395"/>
        <v>theater</v>
      </c>
      <c r="R3640" t="str">
        <f t="shared" si="396"/>
        <v>musical</v>
      </c>
      <c r="S3640" s="12">
        <f t="shared" si="397"/>
        <v>42053.672824074078</v>
      </c>
      <c r="T3640" s="12">
        <f t="shared" si="398"/>
        <v>42113.631157407406</v>
      </c>
      <c r="U3640" s="14" t="str">
        <f t="shared" si="399"/>
        <v>Feb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94"/>
        <v>4.0000000000000001E-3</v>
      </c>
      <c r="P3641">
        <f t="shared" si="400"/>
        <v>25000</v>
      </c>
      <c r="Q3641" t="str">
        <f t="shared" si="395"/>
        <v>theater</v>
      </c>
      <c r="R3641" t="str">
        <f t="shared" si="396"/>
        <v>musical</v>
      </c>
      <c r="S3641" s="12">
        <f t="shared" si="397"/>
        <v>42590.677152777775</v>
      </c>
      <c r="T3641" s="12">
        <f t="shared" si="398"/>
        <v>42650.632638888885</v>
      </c>
      <c r="U3641" s="14" t="str">
        <f t="shared" si="399"/>
        <v>Aug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94"/>
        <v>5.5</v>
      </c>
      <c r="P3642">
        <f t="shared" si="400"/>
        <v>333.33333333333331</v>
      </c>
      <c r="Q3642" t="str">
        <f t="shared" si="395"/>
        <v>theater</v>
      </c>
      <c r="R3642" t="str">
        <f t="shared" si="396"/>
        <v>musical</v>
      </c>
      <c r="S3642" s="12">
        <f t="shared" si="397"/>
        <v>42104.781597222223</v>
      </c>
      <c r="T3642" s="12">
        <f t="shared" si="398"/>
        <v>42134.781597222223</v>
      </c>
      <c r="U3642" s="14" t="str">
        <f t="shared" si="399"/>
        <v>Apr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94"/>
        <v>0</v>
      </c>
      <c r="P3643" t="e">
        <f t="shared" si="400"/>
        <v>#DIV/0!</v>
      </c>
      <c r="Q3643" t="str">
        <f t="shared" si="395"/>
        <v>theater</v>
      </c>
      <c r="R3643" t="str">
        <f t="shared" si="396"/>
        <v>musical</v>
      </c>
      <c r="S3643" s="12">
        <f t="shared" si="397"/>
        <v>41899.627071759263</v>
      </c>
      <c r="T3643" s="12">
        <f t="shared" si="398"/>
        <v>41917.208333333336</v>
      </c>
      <c r="U3643" s="14" t="str">
        <f t="shared" si="399"/>
        <v>Sep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94"/>
        <v>2.1428571428571428</v>
      </c>
      <c r="P3644">
        <f t="shared" si="400"/>
        <v>350</v>
      </c>
      <c r="Q3644" t="str">
        <f t="shared" si="395"/>
        <v>theater</v>
      </c>
      <c r="R3644" t="str">
        <f t="shared" si="396"/>
        <v>musical</v>
      </c>
      <c r="S3644" s="12">
        <f t="shared" si="397"/>
        <v>42297.816284722227</v>
      </c>
      <c r="T3644" s="12">
        <f t="shared" si="398"/>
        <v>42338.708333333328</v>
      </c>
      <c r="U3644" s="14" t="str">
        <f t="shared" si="399"/>
        <v>Oct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94"/>
        <v>0</v>
      </c>
      <c r="P3645" t="e">
        <f t="shared" si="400"/>
        <v>#DIV/0!</v>
      </c>
      <c r="Q3645" t="str">
        <f t="shared" si="395"/>
        <v>theater</v>
      </c>
      <c r="R3645" t="str">
        <f t="shared" si="396"/>
        <v>musical</v>
      </c>
      <c r="S3645" s="12">
        <f t="shared" si="397"/>
        <v>42285.143969907411</v>
      </c>
      <c r="T3645" s="12">
        <f t="shared" si="398"/>
        <v>42325.185636574075</v>
      </c>
      <c r="U3645" s="14" t="str">
        <f t="shared" si="399"/>
        <v>Oct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94"/>
        <v>16.420000000000002</v>
      </c>
      <c r="P3646">
        <f t="shared" si="400"/>
        <v>416.66666666666669</v>
      </c>
      <c r="Q3646" t="str">
        <f t="shared" si="395"/>
        <v>theater</v>
      </c>
      <c r="R3646" t="str">
        <f t="shared" si="396"/>
        <v>musical</v>
      </c>
      <c r="S3646" s="12">
        <f t="shared" si="397"/>
        <v>42409.241747685184</v>
      </c>
      <c r="T3646" s="12">
        <f t="shared" si="398"/>
        <v>42437.207638888889</v>
      </c>
      <c r="U3646" s="14" t="str">
        <f t="shared" si="399"/>
        <v>Feb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94"/>
        <v>0.1</v>
      </c>
      <c r="P3647">
        <f t="shared" si="400"/>
        <v>1000</v>
      </c>
      <c r="Q3647" t="str">
        <f t="shared" si="395"/>
        <v>theater</v>
      </c>
      <c r="R3647" t="str">
        <f t="shared" si="396"/>
        <v>musical</v>
      </c>
      <c r="S3647" s="12">
        <f t="shared" si="397"/>
        <v>42665.970347222217</v>
      </c>
      <c r="T3647" s="12">
        <f t="shared" si="398"/>
        <v>42696.012013888889</v>
      </c>
      <c r="U3647" s="14" t="str">
        <f t="shared" si="399"/>
        <v>Oct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94"/>
        <v>4.8099999999999996</v>
      </c>
      <c r="P3648">
        <f t="shared" si="400"/>
        <v>1250</v>
      </c>
      <c r="Q3648" t="str">
        <f t="shared" si="395"/>
        <v>theater</v>
      </c>
      <c r="R3648" t="str">
        <f t="shared" si="396"/>
        <v>musical</v>
      </c>
      <c r="S3648" s="12">
        <f t="shared" si="397"/>
        <v>42140.421319444446</v>
      </c>
      <c r="T3648" s="12">
        <f t="shared" si="398"/>
        <v>42171.979166666672</v>
      </c>
      <c r="U3648" s="14" t="str">
        <f t="shared" si="399"/>
        <v>May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94"/>
        <v>6</v>
      </c>
      <c r="P3649">
        <f t="shared" si="400"/>
        <v>250</v>
      </c>
      <c r="Q3649" t="str">
        <f t="shared" si="395"/>
        <v>theater</v>
      </c>
      <c r="R3649" t="str">
        <f t="shared" si="396"/>
        <v>musical</v>
      </c>
      <c r="S3649" s="12">
        <f t="shared" si="397"/>
        <v>42598.749155092592</v>
      </c>
      <c r="T3649" s="12">
        <f t="shared" si="398"/>
        <v>42643.749155092592</v>
      </c>
      <c r="U3649" s="14" t="str">
        <f t="shared" si="399"/>
        <v>Aug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94"/>
        <v>100.38249999999999</v>
      </c>
      <c r="P3650">
        <f t="shared" si="400"/>
        <v>547.94520547945206</v>
      </c>
      <c r="Q3650" t="str">
        <f t="shared" si="395"/>
        <v>theater</v>
      </c>
      <c r="R3650" t="str">
        <f t="shared" si="396"/>
        <v>plays</v>
      </c>
      <c r="S3650" s="12">
        <f t="shared" si="397"/>
        <v>41887.292187500003</v>
      </c>
      <c r="T3650" s="12">
        <f t="shared" si="398"/>
        <v>41917.292187500003</v>
      </c>
      <c r="U3650" s="14" t="str">
        <f t="shared" si="399"/>
        <v>Sep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401">E3651/D3651 * 100</f>
        <v>104</v>
      </c>
      <c r="P3651">
        <f t="shared" si="400"/>
        <v>93.75</v>
      </c>
      <c r="Q3651" t="str">
        <f t="shared" ref="Q3651:Q3714" si="402">LEFT(N3651,FIND("/",N3651) -1)</f>
        <v>theater</v>
      </c>
      <c r="R3651" t="str">
        <f t="shared" ref="R3651:R3714" si="403">RIGHT(N3651,LEN(N3651)-FIND("/",N3651))</f>
        <v>plays</v>
      </c>
      <c r="S3651" s="12">
        <f t="shared" ref="S3651:U3714" si="404">(((J3651/60)/60)/24)+DATE(1970,1,1)</f>
        <v>41780.712893518517</v>
      </c>
      <c r="T3651" s="12">
        <f t="shared" ref="T3651:V3714" si="405">(((I3651/60)/60)/24)+DATE(1970,1,1)</f>
        <v>41806.712893518517</v>
      </c>
      <c r="U3651" s="14" t="str">
        <f t="shared" ref="U3651:U3714" si="406">TEXT(S3651, "mmm")</f>
        <v>May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401"/>
        <v>100</v>
      </c>
      <c r="P3652">
        <f t="shared" si="400"/>
        <v>29.411764705882351</v>
      </c>
      <c r="Q3652" t="str">
        <f t="shared" si="402"/>
        <v>theater</v>
      </c>
      <c r="R3652" t="str">
        <f t="shared" si="403"/>
        <v>plays</v>
      </c>
      <c r="S3652" s="12">
        <f t="shared" si="404"/>
        <v>42381.478981481487</v>
      </c>
      <c r="T3652" s="12">
        <f t="shared" si="405"/>
        <v>42402.478981481487</v>
      </c>
      <c r="U3652" s="14" t="str">
        <f t="shared" si="406"/>
        <v>Jan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401"/>
        <v>104</v>
      </c>
      <c r="P3653">
        <f t="shared" si="400"/>
        <v>55.555555555555557</v>
      </c>
      <c r="Q3653" t="str">
        <f t="shared" si="402"/>
        <v>theater</v>
      </c>
      <c r="R3653" t="str">
        <f t="shared" si="403"/>
        <v>plays</v>
      </c>
      <c r="S3653" s="12">
        <f t="shared" si="404"/>
        <v>41828.646319444444</v>
      </c>
      <c r="T3653" s="12">
        <f t="shared" si="405"/>
        <v>41861.665972222225</v>
      </c>
      <c r="U3653" s="14" t="str">
        <f t="shared" si="406"/>
        <v>Jul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401"/>
        <v>250.66666666666669</v>
      </c>
      <c r="P3654">
        <f t="shared" si="400"/>
        <v>17.647058823529413</v>
      </c>
      <c r="Q3654" t="str">
        <f t="shared" si="402"/>
        <v>theater</v>
      </c>
      <c r="R3654" t="str">
        <f t="shared" si="403"/>
        <v>plays</v>
      </c>
      <c r="S3654" s="12">
        <f t="shared" si="404"/>
        <v>42596.644699074073</v>
      </c>
      <c r="T3654" s="12">
        <f t="shared" si="405"/>
        <v>42607.165972222225</v>
      </c>
      <c r="U3654" s="14" t="str">
        <f t="shared" si="406"/>
        <v>Aug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401"/>
        <v>100.49999999999999</v>
      </c>
      <c r="P3655">
        <f t="shared" si="400"/>
        <v>60.606060606060609</v>
      </c>
      <c r="Q3655" t="str">
        <f t="shared" si="402"/>
        <v>theater</v>
      </c>
      <c r="R3655" t="str">
        <f t="shared" si="403"/>
        <v>plays</v>
      </c>
      <c r="S3655" s="12">
        <f t="shared" si="404"/>
        <v>42191.363506944443</v>
      </c>
      <c r="T3655" s="12">
        <f t="shared" si="405"/>
        <v>42221.363506944443</v>
      </c>
      <c r="U3655" s="14" t="str">
        <f t="shared" si="406"/>
        <v>Jul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401"/>
        <v>174.4</v>
      </c>
      <c r="P3656">
        <f t="shared" si="400"/>
        <v>39.473684210526315</v>
      </c>
      <c r="Q3656" t="str">
        <f t="shared" si="402"/>
        <v>theater</v>
      </c>
      <c r="R3656" t="str">
        <f t="shared" si="403"/>
        <v>plays</v>
      </c>
      <c r="S3656" s="12">
        <f t="shared" si="404"/>
        <v>42440.416504629626</v>
      </c>
      <c r="T3656" s="12">
        <f t="shared" si="405"/>
        <v>42463.708333333328</v>
      </c>
      <c r="U3656" s="14" t="str">
        <f t="shared" si="406"/>
        <v>Mar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401"/>
        <v>116.26</v>
      </c>
      <c r="P3657">
        <f t="shared" si="400"/>
        <v>63.291139240506332</v>
      </c>
      <c r="Q3657" t="str">
        <f t="shared" si="402"/>
        <v>theater</v>
      </c>
      <c r="R3657" t="str">
        <f t="shared" si="403"/>
        <v>plays</v>
      </c>
      <c r="S3657" s="12">
        <f t="shared" si="404"/>
        <v>42173.803217592591</v>
      </c>
      <c r="T3657" s="12">
        <f t="shared" si="405"/>
        <v>42203.290972222225</v>
      </c>
      <c r="U3657" s="14" t="str">
        <f t="shared" si="406"/>
        <v>Jun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401"/>
        <v>105.82000000000001</v>
      </c>
      <c r="P3658">
        <f t="shared" si="400"/>
        <v>108.69565217391305</v>
      </c>
      <c r="Q3658" t="str">
        <f t="shared" si="402"/>
        <v>theater</v>
      </c>
      <c r="R3658" t="str">
        <f t="shared" si="403"/>
        <v>plays</v>
      </c>
      <c r="S3658" s="12">
        <f t="shared" si="404"/>
        <v>42737.910138888896</v>
      </c>
      <c r="T3658" s="12">
        <f t="shared" si="405"/>
        <v>42767.957638888889</v>
      </c>
      <c r="U3658" s="14" t="str">
        <f t="shared" si="406"/>
        <v>Jan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401"/>
        <v>110.75</v>
      </c>
      <c r="P3659">
        <f t="shared" si="400"/>
        <v>100</v>
      </c>
      <c r="Q3659" t="str">
        <f t="shared" si="402"/>
        <v>theater</v>
      </c>
      <c r="R3659" t="str">
        <f t="shared" si="403"/>
        <v>plays</v>
      </c>
      <c r="S3659" s="12">
        <f t="shared" si="404"/>
        <v>42499.629849537043</v>
      </c>
      <c r="T3659" s="12">
        <f t="shared" si="405"/>
        <v>42522.904166666667</v>
      </c>
      <c r="U3659" s="14" t="str">
        <f t="shared" si="406"/>
        <v>May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401"/>
        <v>100.66666666666666</v>
      </c>
      <c r="P3660">
        <f t="shared" si="400"/>
        <v>75</v>
      </c>
      <c r="Q3660" t="str">
        <f t="shared" si="402"/>
        <v>theater</v>
      </c>
      <c r="R3660" t="str">
        <f t="shared" si="403"/>
        <v>plays</v>
      </c>
      <c r="S3660" s="12">
        <f t="shared" si="404"/>
        <v>41775.858564814815</v>
      </c>
      <c r="T3660" s="12">
        <f t="shared" si="405"/>
        <v>41822.165972222225</v>
      </c>
      <c r="U3660" s="14" t="str">
        <f t="shared" si="406"/>
        <v>May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401"/>
        <v>102.03333333333333</v>
      </c>
      <c r="P3661">
        <f t="shared" si="400"/>
        <v>230.76923076923077</v>
      </c>
      <c r="Q3661" t="str">
        <f t="shared" si="402"/>
        <v>theater</v>
      </c>
      <c r="R3661" t="str">
        <f t="shared" si="403"/>
        <v>plays</v>
      </c>
      <c r="S3661" s="12">
        <f t="shared" si="404"/>
        <v>42055.277199074073</v>
      </c>
      <c r="T3661" s="12">
        <f t="shared" si="405"/>
        <v>42082.610416666663</v>
      </c>
      <c r="U3661" s="14" t="str">
        <f t="shared" si="406"/>
        <v>Feb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401"/>
        <v>100</v>
      </c>
      <c r="P3662">
        <f t="shared" ref="P3662:P3725" si="407">D3662 / L3662</f>
        <v>11.363636363636363</v>
      </c>
      <c r="Q3662" t="str">
        <f t="shared" si="402"/>
        <v>theater</v>
      </c>
      <c r="R3662" t="str">
        <f t="shared" si="403"/>
        <v>plays</v>
      </c>
      <c r="S3662" s="12">
        <f t="shared" si="404"/>
        <v>41971.881076388891</v>
      </c>
      <c r="T3662" s="12">
        <f t="shared" si="405"/>
        <v>41996.881076388891</v>
      </c>
      <c r="U3662" s="14" t="str">
        <f t="shared" si="406"/>
        <v>Nov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401"/>
        <v>111.00000000000001</v>
      </c>
      <c r="P3663">
        <f t="shared" si="407"/>
        <v>83.333333333333329</v>
      </c>
      <c r="Q3663" t="str">
        <f t="shared" si="402"/>
        <v>theater</v>
      </c>
      <c r="R3663" t="str">
        <f t="shared" si="403"/>
        <v>plays</v>
      </c>
      <c r="S3663" s="12">
        <f t="shared" si="404"/>
        <v>42447.896666666667</v>
      </c>
      <c r="T3663" s="12">
        <f t="shared" si="405"/>
        <v>42470.166666666672</v>
      </c>
      <c r="U3663" s="14" t="str">
        <f t="shared" si="406"/>
        <v>Mar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401"/>
        <v>101.42500000000001</v>
      </c>
      <c r="P3664">
        <f t="shared" si="407"/>
        <v>200</v>
      </c>
      <c r="Q3664" t="str">
        <f t="shared" si="402"/>
        <v>theater</v>
      </c>
      <c r="R3664" t="str">
        <f t="shared" si="403"/>
        <v>plays</v>
      </c>
      <c r="S3664" s="12">
        <f t="shared" si="404"/>
        <v>42064.220069444447</v>
      </c>
      <c r="T3664" s="12">
        <f t="shared" si="405"/>
        <v>42094.178402777776</v>
      </c>
      <c r="U3664" s="14" t="str">
        <f t="shared" si="406"/>
        <v>Mar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401"/>
        <v>104</v>
      </c>
      <c r="P3665">
        <f t="shared" si="407"/>
        <v>25</v>
      </c>
      <c r="Q3665" t="str">
        <f t="shared" si="402"/>
        <v>theater</v>
      </c>
      <c r="R3665" t="str">
        <f t="shared" si="403"/>
        <v>plays</v>
      </c>
      <c r="S3665" s="12">
        <f t="shared" si="404"/>
        <v>42665.451736111107</v>
      </c>
      <c r="T3665" s="12">
        <f t="shared" si="405"/>
        <v>42725.493402777778</v>
      </c>
      <c r="U3665" s="14" t="str">
        <f t="shared" si="406"/>
        <v>Oct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401"/>
        <v>109.375</v>
      </c>
      <c r="P3666">
        <f t="shared" si="407"/>
        <v>42.10526315789474</v>
      </c>
      <c r="Q3666" t="str">
        <f t="shared" si="402"/>
        <v>theater</v>
      </c>
      <c r="R3666" t="str">
        <f t="shared" si="403"/>
        <v>plays</v>
      </c>
      <c r="S3666" s="12">
        <f t="shared" si="404"/>
        <v>42523.248715277776</v>
      </c>
      <c r="T3666" s="12">
        <f t="shared" si="405"/>
        <v>42537.248715277776</v>
      </c>
      <c r="U3666" s="14" t="str">
        <f t="shared" si="406"/>
        <v>Jun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401"/>
        <v>115.16129032258064</v>
      </c>
      <c r="P3667">
        <f t="shared" si="407"/>
        <v>44.285714285714285</v>
      </c>
      <c r="Q3667" t="str">
        <f t="shared" si="402"/>
        <v>theater</v>
      </c>
      <c r="R3667" t="str">
        <f t="shared" si="403"/>
        <v>plays</v>
      </c>
      <c r="S3667" s="12">
        <f t="shared" si="404"/>
        <v>42294.808124999996</v>
      </c>
      <c r="T3667" s="12">
        <f t="shared" si="405"/>
        <v>42305.829166666663</v>
      </c>
      <c r="U3667" s="14" t="str">
        <f t="shared" si="406"/>
        <v>Oct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401"/>
        <v>100</v>
      </c>
      <c r="P3668">
        <f t="shared" si="407"/>
        <v>31.578947368421051</v>
      </c>
      <c r="Q3668" t="str">
        <f t="shared" si="402"/>
        <v>theater</v>
      </c>
      <c r="R3668" t="str">
        <f t="shared" si="403"/>
        <v>plays</v>
      </c>
      <c r="S3668" s="12">
        <f t="shared" si="404"/>
        <v>41822.90488425926</v>
      </c>
      <c r="T3668" s="12">
        <f t="shared" si="405"/>
        <v>41844.291666666664</v>
      </c>
      <c r="U3668" s="14" t="str">
        <f t="shared" si="406"/>
        <v>Jul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401"/>
        <v>103.17033333333335</v>
      </c>
      <c r="P3669">
        <f t="shared" si="407"/>
        <v>51.724137931034484</v>
      </c>
      <c r="Q3669" t="str">
        <f t="shared" si="402"/>
        <v>theater</v>
      </c>
      <c r="R3669" t="str">
        <f t="shared" si="403"/>
        <v>plays</v>
      </c>
      <c r="S3669" s="12">
        <f t="shared" si="404"/>
        <v>42173.970127314817</v>
      </c>
      <c r="T3669" s="12">
        <f t="shared" si="405"/>
        <v>42203.970127314817</v>
      </c>
      <c r="U3669" s="14" t="str">
        <f t="shared" si="406"/>
        <v>Jun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401"/>
        <v>103.49999999999999</v>
      </c>
      <c r="P3670">
        <f t="shared" si="407"/>
        <v>35.714285714285715</v>
      </c>
      <c r="Q3670" t="str">
        <f t="shared" si="402"/>
        <v>theater</v>
      </c>
      <c r="R3670" t="str">
        <f t="shared" si="403"/>
        <v>plays</v>
      </c>
      <c r="S3670" s="12">
        <f t="shared" si="404"/>
        <v>42185.556157407409</v>
      </c>
      <c r="T3670" s="12">
        <f t="shared" si="405"/>
        <v>42208.772916666669</v>
      </c>
      <c r="U3670" s="14" t="str">
        <f t="shared" si="406"/>
        <v>Jun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401"/>
        <v>138.19999999999999</v>
      </c>
      <c r="P3671">
        <f t="shared" si="407"/>
        <v>58.823529411764703</v>
      </c>
      <c r="Q3671" t="str">
        <f t="shared" si="402"/>
        <v>theater</v>
      </c>
      <c r="R3671" t="str">
        <f t="shared" si="403"/>
        <v>plays</v>
      </c>
      <c r="S3671" s="12">
        <f t="shared" si="404"/>
        <v>42136.675196759257</v>
      </c>
      <c r="T3671" s="12">
        <f t="shared" si="405"/>
        <v>42166.675196759257</v>
      </c>
      <c r="U3671" s="14" t="str">
        <f t="shared" si="406"/>
        <v>May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401"/>
        <v>109.54545454545455</v>
      </c>
      <c r="P3672">
        <f t="shared" si="407"/>
        <v>18.333333333333332</v>
      </c>
      <c r="Q3672" t="str">
        <f t="shared" si="402"/>
        <v>theater</v>
      </c>
      <c r="R3672" t="str">
        <f t="shared" si="403"/>
        <v>plays</v>
      </c>
      <c r="S3672" s="12">
        <f t="shared" si="404"/>
        <v>42142.514016203699</v>
      </c>
      <c r="T3672" s="12">
        <f t="shared" si="405"/>
        <v>42155.958333333328</v>
      </c>
      <c r="U3672" s="14" t="str">
        <f t="shared" si="406"/>
        <v>May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401"/>
        <v>100.85714285714286</v>
      </c>
      <c r="P3673">
        <f t="shared" si="407"/>
        <v>87.5</v>
      </c>
      <c r="Q3673" t="str">
        <f t="shared" si="402"/>
        <v>theater</v>
      </c>
      <c r="R3673" t="str">
        <f t="shared" si="403"/>
        <v>plays</v>
      </c>
      <c r="S3673" s="12">
        <f t="shared" si="404"/>
        <v>41820.62809027778</v>
      </c>
      <c r="T3673" s="12">
        <f t="shared" si="405"/>
        <v>41841.165972222225</v>
      </c>
      <c r="U3673" s="14" t="str">
        <f t="shared" si="406"/>
        <v>Jun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401"/>
        <v>101.53333333333335</v>
      </c>
      <c r="P3674">
        <f t="shared" si="407"/>
        <v>52.631578947368418</v>
      </c>
      <c r="Q3674" t="str">
        <f t="shared" si="402"/>
        <v>theater</v>
      </c>
      <c r="R3674" t="str">
        <f t="shared" si="403"/>
        <v>plays</v>
      </c>
      <c r="S3674" s="12">
        <f t="shared" si="404"/>
        <v>41878.946574074071</v>
      </c>
      <c r="T3674" s="12">
        <f t="shared" si="405"/>
        <v>41908.946574074071</v>
      </c>
      <c r="U3674" s="14" t="str">
        <f t="shared" si="406"/>
        <v>Aug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401"/>
        <v>113.625</v>
      </c>
      <c r="P3675">
        <f t="shared" si="407"/>
        <v>35.087719298245617</v>
      </c>
      <c r="Q3675" t="str">
        <f t="shared" si="402"/>
        <v>theater</v>
      </c>
      <c r="R3675" t="str">
        <f t="shared" si="403"/>
        <v>plays</v>
      </c>
      <c r="S3675" s="12">
        <f t="shared" si="404"/>
        <v>41914.295104166667</v>
      </c>
      <c r="T3675" s="12">
        <f t="shared" si="405"/>
        <v>41948.536111111112</v>
      </c>
      <c r="U3675" s="14" t="str">
        <f t="shared" si="406"/>
        <v>Oct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401"/>
        <v>100</v>
      </c>
      <c r="P3676">
        <f t="shared" si="407"/>
        <v>145.16129032258064</v>
      </c>
      <c r="Q3676" t="str">
        <f t="shared" si="402"/>
        <v>theater</v>
      </c>
      <c r="R3676" t="str">
        <f t="shared" si="403"/>
        <v>plays</v>
      </c>
      <c r="S3676" s="12">
        <f t="shared" si="404"/>
        <v>42556.873020833329</v>
      </c>
      <c r="T3676" s="12">
        <f t="shared" si="405"/>
        <v>42616.873020833329</v>
      </c>
      <c r="U3676" s="14" t="str">
        <f t="shared" si="406"/>
        <v>Jul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401"/>
        <v>140</v>
      </c>
      <c r="P3677">
        <f t="shared" si="407"/>
        <v>16.666666666666668</v>
      </c>
      <c r="Q3677" t="str">
        <f t="shared" si="402"/>
        <v>theater</v>
      </c>
      <c r="R3677" t="str">
        <f t="shared" si="403"/>
        <v>plays</v>
      </c>
      <c r="S3677" s="12">
        <f t="shared" si="404"/>
        <v>42493.597013888888</v>
      </c>
      <c r="T3677" s="12">
        <f t="shared" si="405"/>
        <v>42505.958333333328</v>
      </c>
      <c r="U3677" s="14" t="str">
        <f t="shared" si="406"/>
        <v>May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401"/>
        <v>128.75</v>
      </c>
      <c r="P3678">
        <f t="shared" si="407"/>
        <v>50</v>
      </c>
      <c r="Q3678" t="str">
        <f t="shared" si="402"/>
        <v>theater</v>
      </c>
      <c r="R3678" t="str">
        <f t="shared" si="403"/>
        <v>plays</v>
      </c>
      <c r="S3678" s="12">
        <f t="shared" si="404"/>
        <v>41876.815787037034</v>
      </c>
      <c r="T3678" s="12">
        <f t="shared" si="405"/>
        <v>41894.815787037034</v>
      </c>
      <c r="U3678" s="14" t="str">
        <f t="shared" si="406"/>
        <v>Aug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401"/>
        <v>102.90416666666667</v>
      </c>
      <c r="P3679">
        <f t="shared" si="407"/>
        <v>60.301507537688444</v>
      </c>
      <c r="Q3679" t="str">
        <f t="shared" si="402"/>
        <v>theater</v>
      </c>
      <c r="R3679" t="str">
        <f t="shared" si="403"/>
        <v>plays</v>
      </c>
      <c r="S3679" s="12">
        <f t="shared" si="404"/>
        <v>41802.574282407404</v>
      </c>
      <c r="T3679" s="12">
        <f t="shared" si="405"/>
        <v>41823.165972222225</v>
      </c>
      <c r="U3679" s="14" t="str">
        <f t="shared" si="406"/>
        <v>Jun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401"/>
        <v>102.49999999999999</v>
      </c>
      <c r="P3680">
        <f t="shared" si="407"/>
        <v>64.516129032258064</v>
      </c>
      <c r="Q3680" t="str">
        <f t="shared" si="402"/>
        <v>theater</v>
      </c>
      <c r="R3680" t="str">
        <f t="shared" si="403"/>
        <v>plays</v>
      </c>
      <c r="S3680" s="12">
        <f t="shared" si="404"/>
        <v>42120.531226851846</v>
      </c>
      <c r="T3680" s="12">
        <f t="shared" si="405"/>
        <v>42155.531226851846</v>
      </c>
      <c r="U3680" s="14" t="str">
        <f t="shared" si="406"/>
        <v>Apr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401"/>
        <v>110.1</v>
      </c>
      <c r="P3681">
        <f t="shared" si="407"/>
        <v>66.666666666666671</v>
      </c>
      <c r="Q3681" t="str">
        <f t="shared" si="402"/>
        <v>theater</v>
      </c>
      <c r="R3681" t="str">
        <f t="shared" si="403"/>
        <v>plays</v>
      </c>
      <c r="S3681" s="12">
        <f t="shared" si="404"/>
        <v>41786.761354166665</v>
      </c>
      <c r="T3681" s="12">
        <f t="shared" si="405"/>
        <v>41821.207638888889</v>
      </c>
      <c r="U3681" s="14" t="str">
        <f t="shared" si="406"/>
        <v>May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401"/>
        <v>112.76666666666667</v>
      </c>
      <c r="P3682">
        <f t="shared" si="407"/>
        <v>88.235294117647058</v>
      </c>
      <c r="Q3682" t="str">
        <f t="shared" si="402"/>
        <v>theater</v>
      </c>
      <c r="R3682" t="str">
        <f t="shared" si="403"/>
        <v>plays</v>
      </c>
      <c r="S3682" s="12">
        <f t="shared" si="404"/>
        <v>42627.454097222217</v>
      </c>
      <c r="T3682" s="12">
        <f t="shared" si="405"/>
        <v>42648.454097222217</v>
      </c>
      <c r="U3682" s="14" t="str">
        <f t="shared" si="406"/>
        <v>Sep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401"/>
        <v>111.9</v>
      </c>
      <c r="P3683">
        <f t="shared" si="407"/>
        <v>55.555555555555557</v>
      </c>
      <c r="Q3683" t="str">
        <f t="shared" si="402"/>
        <v>theater</v>
      </c>
      <c r="R3683" t="str">
        <f t="shared" si="403"/>
        <v>plays</v>
      </c>
      <c r="S3683" s="12">
        <f t="shared" si="404"/>
        <v>42374.651504629626</v>
      </c>
      <c r="T3683" s="12">
        <f t="shared" si="405"/>
        <v>42384.651504629626</v>
      </c>
      <c r="U3683" s="14" t="str">
        <f t="shared" si="406"/>
        <v>Jan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401"/>
        <v>139.19999999999999</v>
      </c>
      <c r="P3684">
        <f t="shared" si="407"/>
        <v>44.776119402985074</v>
      </c>
      <c r="Q3684" t="str">
        <f t="shared" si="402"/>
        <v>theater</v>
      </c>
      <c r="R3684" t="str">
        <f t="shared" si="403"/>
        <v>plays</v>
      </c>
      <c r="S3684" s="12">
        <f t="shared" si="404"/>
        <v>41772.685393518521</v>
      </c>
      <c r="T3684" s="12">
        <f t="shared" si="405"/>
        <v>41806.290972222225</v>
      </c>
      <c r="U3684" s="14" t="str">
        <f t="shared" si="406"/>
        <v>May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401"/>
        <v>110.85714285714286</v>
      </c>
      <c r="P3685">
        <f t="shared" si="407"/>
        <v>53.030303030303031</v>
      </c>
      <c r="Q3685" t="str">
        <f t="shared" si="402"/>
        <v>theater</v>
      </c>
      <c r="R3685" t="str">
        <f t="shared" si="403"/>
        <v>plays</v>
      </c>
      <c r="S3685" s="12">
        <f t="shared" si="404"/>
        <v>42633.116851851853</v>
      </c>
      <c r="T3685" s="12">
        <f t="shared" si="405"/>
        <v>42663.116851851853</v>
      </c>
      <c r="U3685" s="14" t="str">
        <f t="shared" si="406"/>
        <v>Sep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401"/>
        <v>139.06666666666666</v>
      </c>
      <c r="P3686">
        <f t="shared" si="407"/>
        <v>32.608695652173914</v>
      </c>
      <c r="Q3686" t="str">
        <f t="shared" si="402"/>
        <v>theater</v>
      </c>
      <c r="R3686" t="str">
        <f t="shared" si="403"/>
        <v>plays</v>
      </c>
      <c r="S3686" s="12">
        <f t="shared" si="404"/>
        <v>42219.180393518516</v>
      </c>
      <c r="T3686" s="12">
        <f t="shared" si="405"/>
        <v>42249.180393518516</v>
      </c>
      <c r="U3686" s="14" t="str">
        <f t="shared" si="406"/>
        <v>Aug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401"/>
        <v>105.69999999999999</v>
      </c>
      <c r="P3687">
        <f t="shared" si="407"/>
        <v>39.682539682539684</v>
      </c>
      <c r="Q3687" t="str">
        <f t="shared" si="402"/>
        <v>theater</v>
      </c>
      <c r="R3687" t="str">
        <f t="shared" si="403"/>
        <v>plays</v>
      </c>
      <c r="S3687" s="12">
        <f t="shared" si="404"/>
        <v>41753.593275462961</v>
      </c>
      <c r="T3687" s="12">
        <f t="shared" si="405"/>
        <v>41778.875</v>
      </c>
      <c r="U3687" s="14" t="str">
        <f t="shared" si="406"/>
        <v>Apr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401"/>
        <v>101.42857142857142</v>
      </c>
      <c r="P3688">
        <f t="shared" si="407"/>
        <v>58.333333333333336</v>
      </c>
      <c r="Q3688" t="str">
        <f t="shared" si="402"/>
        <v>theater</v>
      </c>
      <c r="R3688" t="str">
        <f t="shared" si="403"/>
        <v>plays</v>
      </c>
      <c r="S3688" s="12">
        <f t="shared" si="404"/>
        <v>42230.662731481483</v>
      </c>
      <c r="T3688" s="12">
        <f t="shared" si="405"/>
        <v>42245.165972222225</v>
      </c>
      <c r="U3688" s="14" t="str">
        <f t="shared" si="406"/>
        <v>Aug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401"/>
        <v>100.245</v>
      </c>
      <c r="P3689">
        <f t="shared" si="407"/>
        <v>200</v>
      </c>
      <c r="Q3689" t="str">
        <f t="shared" si="402"/>
        <v>theater</v>
      </c>
      <c r="R3689" t="str">
        <f t="shared" si="403"/>
        <v>plays</v>
      </c>
      <c r="S3689" s="12">
        <f t="shared" si="404"/>
        <v>41787.218229166669</v>
      </c>
      <c r="T3689" s="12">
        <f t="shared" si="405"/>
        <v>41817.218229166669</v>
      </c>
      <c r="U3689" s="14" t="str">
        <f t="shared" si="406"/>
        <v>May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401"/>
        <v>109.16666666666666</v>
      </c>
      <c r="P3690">
        <f t="shared" si="407"/>
        <v>76.92307692307692</v>
      </c>
      <c r="Q3690" t="str">
        <f t="shared" si="402"/>
        <v>theater</v>
      </c>
      <c r="R3690" t="str">
        <f t="shared" si="403"/>
        <v>plays</v>
      </c>
      <c r="S3690" s="12">
        <f t="shared" si="404"/>
        <v>41829.787083333329</v>
      </c>
      <c r="T3690" s="12">
        <f t="shared" si="405"/>
        <v>41859.787083333329</v>
      </c>
      <c r="U3690" s="14" t="str">
        <f t="shared" si="406"/>
        <v>Jul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401"/>
        <v>118.33333333333333</v>
      </c>
      <c r="P3691">
        <f t="shared" si="407"/>
        <v>48.387096774193552</v>
      </c>
      <c r="Q3691" t="str">
        <f t="shared" si="402"/>
        <v>theater</v>
      </c>
      <c r="R3691" t="str">
        <f t="shared" si="403"/>
        <v>plays</v>
      </c>
      <c r="S3691" s="12">
        <f t="shared" si="404"/>
        <v>42147.826840277776</v>
      </c>
      <c r="T3691" s="12">
        <f t="shared" si="405"/>
        <v>42176.934027777781</v>
      </c>
      <c r="U3691" s="14" t="str">
        <f t="shared" si="406"/>
        <v>May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401"/>
        <v>120</v>
      </c>
      <c r="P3692">
        <f t="shared" si="407"/>
        <v>48.387096774193552</v>
      </c>
      <c r="Q3692" t="str">
        <f t="shared" si="402"/>
        <v>theater</v>
      </c>
      <c r="R3692" t="str">
        <f t="shared" si="403"/>
        <v>plays</v>
      </c>
      <c r="S3692" s="12">
        <f t="shared" si="404"/>
        <v>41940.598182870373</v>
      </c>
      <c r="T3692" s="12">
        <f t="shared" si="405"/>
        <v>41970.639849537038</v>
      </c>
      <c r="U3692" s="14" t="str">
        <f t="shared" si="406"/>
        <v>Oct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401"/>
        <v>127.96000000000001</v>
      </c>
      <c r="P3693">
        <f t="shared" si="407"/>
        <v>145.98540145985402</v>
      </c>
      <c r="Q3693" t="str">
        <f t="shared" si="402"/>
        <v>theater</v>
      </c>
      <c r="R3693" t="str">
        <f t="shared" si="403"/>
        <v>plays</v>
      </c>
      <c r="S3693" s="12">
        <f t="shared" si="404"/>
        <v>42020.700567129628</v>
      </c>
      <c r="T3693" s="12">
        <f t="shared" si="405"/>
        <v>42065.207638888889</v>
      </c>
      <c r="U3693" s="14" t="str">
        <f t="shared" si="406"/>
        <v>Jan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401"/>
        <v>126</v>
      </c>
      <c r="P3694">
        <f t="shared" si="407"/>
        <v>58.823529411764703</v>
      </c>
      <c r="Q3694" t="str">
        <f t="shared" si="402"/>
        <v>theater</v>
      </c>
      <c r="R3694" t="str">
        <f t="shared" si="403"/>
        <v>plays</v>
      </c>
      <c r="S3694" s="12">
        <f t="shared" si="404"/>
        <v>41891.96503472222</v>
      </c>
      <c r="T3694" s="12">
        <f t="shared" si="405"/>
        <v>41901</v>
      </c>
      <c r="U3694" s="14" t="str">
        <f t="shared" si="406"/>
        <v>Sep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401"/>
        <v>129.12912912912913</v>
      </c>
      <c r="P3695">
        <f t="shared" si="407"/>
        <v>23.785714285714285</v>
      </c>
      <c r="Q3695" t="str">
        <f t="shared" si="402"/>
        <v>theater</v>
      </c>
      <c r="R3695" t="str">
        <f t="shared" si="403"/>
        <v>plays</v>
      </c>
      <c r="S3695" s="12">
        <f t="shared" si="404"/>
        <v>42309.191307870366</v>
      </c>
      <c r="T3695" s="12">
        <f t="shared" si="405"/>
        <v>42338.9375</v>
      </c>
      <c r="U3695" s="14" t="str">
        <f t="shared" si="406"/>
        <v>Nov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401"/>
        <v>107.42857142857143</v>
      </c>
      <c r="P3696">
        <f t="shared" si="407"/>
        <v>58.333333333333336</v>
      </c>
      <c r="Q3696" t="str">
        <f t="shared" si="402"/>
        <v>theater</v>
      </c>
      <c r="R3696" t="str">
        <f t="shared" si="403"/>
        <v>plays</v>
      </c>
      <c r="S3696" s="12">
        <f t="shared" si="404"/>
        <v>42490.133877314816</v>
      </c>
      <c r="T3696" s="12">
        <f t="shared" si="405"/>
        <v>42527.083333333328</v>
      </c>
      <c r="U3696" s="14" t="str">
        <f t="shared" si="406"/>
        <v>Apr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401"/>
        <v>100.125</v>
      </c>
      <c r="P3697">
        <f t="shared" si="407"/>
        <v>121.21212121212122</v>
      </c>
      <c r="Q3697" t="str">
        <f t="shared" si="402"/>
        <v>theater</v>
      </c>
      <c r="R3697" t="str">
        <f t="shared" si="403"/>
        <v>plays</v>
      </c>
      <c r="S3697" s="12">
        <f t="shared" si="404"/>
        <v>41995.870486111111</v>
      </c>
      <c r="T3697" s="12">
        <f t="shared" si="405"/>
        <v>42015.870486111111</v>
      </c>
      <c r="U3697" s="14" t="str">
        <f t="shared" si="406"/>
        <v>Dec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401"/>
        <v>155</v>
      </c>
      <c r="P3698">
        <f t="shared" si="407"/>
        <v>25.641025641025642</v>
      </c>
      <c r="Q3698" t="str">
        <f t="shared" si="402"/>
        <v>theater</v>
      </c>
      <c r="R3698" t="str">
        <f t="shared" si="403"/>
        <v>plays</v>
      </c>
      <c r="S3698" s="12">
        <f t="shared" si="404"/>
        <v>41988.617083333331</v>
      </c>
      <c r="T3698" s="12">
        <f t="shared" si="405"/>
        <v>42048.617083333331</v>
      </c>
      <c r="U3698" s="14" t="str">
        <f t="shared" si="406"/>
        <v>Dec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401"/>
        <v>108</v>
      </c>
      <c r="P3699">
        <f t="shared" si="407"/>
        <v>66.666666666666671</v>
      </c>
      <c r="Q3699" t="str">
        <f t="shared" si="402"/>
        <v>theater</v>
      </c>
      <c r="R3699" t="str">
        <f t="shared" si="403"/>
        <v>plays</v>
      </c>
      <c r="S3699" s="12">
        <f t="shared" si="404"/>
        <v>42479.465833333335</v>
      </c>
      <c r="T3699" s="12">
        <f t="shared" si="405"/>
        <v>42500.465833333335</v>
      </c>
      <c r="U3699" s="14" t="str">
        <f t="shared" si="406"/>
        <v>Apr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401"/>
        <v>110.52</v>
      </c>
      <c r="P3700">
        <f t="shared" si="407"/>
        <v>36.764705882352942</v>
      </c>
      <c r="Q3700" t="str">
        <f t="shared" si="402"/>
        <v>theater</v>
      </c>
      <c r="R3700" t="str">
        <f t="shared" si="403"/>
        <v>plays</v>
      </c>
      <c r="S3700" s="12">
        <f t="shared" si="404"/>
        <v>42401.806562500002</v>
      </c>
      <c r="T3700" s="12">
        <f t="shared" si="405"/>
        <v>42431.806562500002</v>
      </c>
      <c r="U3700" s="14" t="str">
        <f t="shared" si="406"/>
        <v>Feb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401"/>
        <v>100.8</v>
      </c>
      <c r="P3701">
        <f t="shared" si="407"/>
        <v>62.5</v>
      </c>
      <c r="Q3701" t="str">
        <f t="shared" si="402"/>
        <v>theater</v>
      </c>
      <c r="R3701" t="str">
        <f t="shared" si="403"/>
        <v>plays</v>
      </c>
      <c r="S3701" s="12">
        <f t="shared" si="404"/>
        <v>41897.602037037039</v>
      </c>
      <c r="T3701" s="12">
        <f t="shared" si="405"/>
        <v>41927.602037037039</v>
      </c>
      <c r="U3701" s="14" t="str">
        <f t="shared" si="406"/>
        <v>Sep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401"/>
        <v>121.2</v>
      </c>
      <c r="P3702">
        <f t="shared" si="407"/>
        <v>27.777777777777779</v>
      </c>
      <c r="Q3702" t="str">
        <f t="shared" si="402"/>
        <v>theater</v>
      </c>
      <c r="R3702" t="str">
        <f t="shared" si="403"/>
        <v>plays</v>
      </c>
      <c r="S3702" s="12">
        <f t="shared" si="404"/>
        <v>41882.585648148146</v>
      </c>
      <c r="T3702" s="12">
        <f t="shared" si="405"/>
        <v>41912.666666666664</v>
      </c>
      <c r="U3702" s="14" t="str">
        <f t="shared" si="406"/>
        <v>Aug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401"/>
        <v>100.33333333333334</v>
      </c>
      <c r="P3703">
        <f t="shared" si="407"/>
        <v>38.46153846153846</v>
      </c>
      <c r="Q3703" t="str">
        <f t="shared" si="402"/>
        <v>theater</v>
      </c>
      <c r="R3703" t="str">
        <f t="shared" si="403"/>
        <v>plays</v>
      </c>
      <c r="S3703" s="12">
        <f t="shared" si="404"/>
        <v>42129.541585648149</v>
      </c>
      <c r="T3703" s="12">
        <f t="shared" si="405"/>
        <v>42159.541585648149</v>
      </c>
      <c r="U3703" s="14" t="str">
        <f t="shared" si="406"/>
        <v>May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401"/>
        <v>109.16666666666666</v>
      </c>
      <c r="P3704">
        <f t="shared" si="407"/>
        <v>142.85714285714286</v>
      </c>
      <c r="Q3704" t="str">
        <f t="shared" si="402"/>
        <v>theater</v>
      </c>
      <c r="R3704" t="str">
        <f t="shared" si="403"/>
        <v>plays</v>
      </c>
      <c r="S3704" s="12">
        <f t="shared" si="404"/>
        <v>42524.53800925926</v>
      </c>
      <c r="T3704" s="12">
        <f t="shared" si="405"/>
        <v>42561.957638888889</v>
      </c>
      <c r="U3704" s="14" t="str">
        <f t="shared" si="406"/>
        <v>Jun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401"/>
        <v>123.42857142857142</v>
      </c>
      <c r="P3705">
        <f t="shared" si="407"/>
        <v>35</v>
      </c>
      <c r="Q3705" t="str">
        <f t="shared" si="402"/>
        <v>theater</v>
      </c>
      <c r="R3705" t="str">
        <f t="shared" si="403"/>
        <v>plays</v>
      </c>
      <c r="S3705" s="12">
        <f t="shared" si="404"/>
        <v>42556.504490740743</v>
      </c>
      <c r="T3705" s="12">
        <f t="shared" si="405"/>
        <v>42595.290972222225</v>
      </c>
      <c r="U3705" s="14" t="str">
        <f t="shared" si="406"/>
        <v>Jul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401"/>
        <v>136.33666666666667</v>
      </c>
      <c r="P3706">
        <f t="shared" si="407"/>
        <v>11.111111111111111</v>
      </c>
      <c r="Q3706" t="str">
        <f t="shared" si="402"/>
        <v>theater</v>
      </c>
      <c r="R3706" t="str">
        <f t="shared" si="403"/>
        <v>plays</v>
      </c>
      <c r="S3706" s="12">
        <f t="shared" si="404"/>
        <v>42461.689745370371</v>
      </c>
      <c r="T3706" s="12">
        <f t="shared" si="405"/>
        <v>42521.689745370371</v>
      </c>
      <c r="U3706" s="14" t="str">
        <f t="shared" si="406"/>
        <v>Apr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401"/>
        <v>103.46657233816768</v>
      </c>
      <c r="P3707">
        <f t="shared" si="407"/>
        <v>80.771428571428572</v>
      </c>
      <c r="Q3707" t="str">
        <f t="shared" si="402"/>
        <v>theater</v>
      </c>
      <c r="R3707" t="str">
        <f t="shared" si="403"/>
        <v>plays</v>
      </c>
      <c r="S3707" s="12">
        <f t="shared" si="404"/>
        <v>41792.542986111112</v>
      </c>
      <c r="T3707" s="12">
        <f t="shared" si="405"/>
        <v>41813.75</v>
      </c>
      <c r="U3707" s="14" t="str">
        <f t="shared" si="406"/>
        <v>Jun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401"/>
        <v>121.33333333333334</v>
      </c>
      <c r="P3708">
        <f t="shared" si="407"/>
        <v>115.38461538461539</v>
      </c>
      <c r="Q3708" t="str">
        <f t="shared" si="402"/>
        <v>theater</v>
      </c>
      <c r="R3708" t="str">
        <f t="shared" si="403"/>
        <v>plays</v>
      </c>
      <c r="S3708" s="12">
        <f t="shared" si="404"/>
        <v>41879.913761574076</v>
      </c>
      <c r="T3708" s="12">
        <f t="shared" si="405"/>
        <v>41894.913761574076</v>
      </c>
      <c r="U3708" s="14" t="str">
        <f t="shared" si="406"/>
        <v>Aug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401"/>
        <v>186</v>
      </c>
      <c r="P3709">
        <f t="shared" si="407"/>
        <v>43.478260869565219</v>
      </c>
      <c r="Q3709" t="str">
        <f t="shared" si="402"/>
        <v>theater</v>
      </c>
      <c r="R3709" t="str">
        <f t="shared" si="403"/>
        <v>plays</v>
      </c>
      <c r="S3709" s="12">
        <f t="shared" si="404"/>
        <v>42552.048356481479</v>
      </c>
      <c r="T3709" s="12">
        <f t="shared" si="405"/>
        <v>42573.226388888885</v>
      </c>
      <c r="U3709" s="14" t="str">
        <f t="shared" si="406"/>
        <v>Jul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401"/>
        <v>300</v>
      </c>
      <c r="P3710">
        <f t="shared" si="407"/>
        <v>17.948717948717949</v>
      </c>
      <c r="Q3710" t="str">
        <f t="shared" si="402"/>
        <v>theater</v>
      </c>
      <c r="R3710" t="str">
        <f t="shared" si="403"/>
        <v>plays</v>
      </c>
      <c r="S3710" s="12">
        <f t="shared" si="404"/>
        <v>41810.142199074071</v>
      </c>
      <c r="T3710" s="12">
        <f t="shared" si="405"/>
        <v>41824.142199074071</v>
      </c>
      <c r="U3710" s="14" t="str">
        <f t="shared" si="406"/>
        <v>Jun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401"/>
        <v>108.25</v>
      </c>
      <c r="P3711">
        <f t="shared" si="407"/>
        <v>28.571428571428573</v>
      </c>
      <c r="Q3711" t="str">
        <f t="shared" si="402"/>
        <v>theater</v>
      </c>
      <c r="R3711" t="str">
        <f t="shared" si="403"/>
        <v>plays</v>
      </c>
      <c r="S3711" s="12">
        <f t="shared" si="404"/>
        <v>41785.707708333335</v>
      </c>
      <c r="T3711" s="12">
        <f t="shared" si="405"/>
        <v>41815.707708333335</v>
      </c>
      <c r="U3711" s="14" t="str">
        <f t="shared" si="406"/>
        <v>May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401"/>
        <v>141.15384615384616</v>
      </c>
      <c r="P3712">
        <f t="shared" si="407"/>
        <v>48.148148148148145</v>
      </c>
      <c r="Q3712" t="str">
        <f t="shared" si="402"/>
        <v>theater</v>
      </c>
      <c r="R3712" t="str">
        <f t="shared" si="403"/>
        <v>plays</v>
      </c>
      <c r="S3712" s="12">
        <f t="shared" si="404"/>
        <v>42072.576249999998</v>
      </c>
      <c r="T3712" s="12">
        <f t="shared" si="405"/>
        <v>42097.576249999998</v>
      </c>
      <c r="U3712" s="14" t="str">
        <f t="shared" si="406"/>
        <v>Mar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401"/>
        <v>113.99999999999999</v>
      </c>
      <c r="P3713">
        <f t="shared" si="407"/>
        <v>23.80952380952381</v>
      </c>
      <c r="Q3713" t="str">
        <f t="shared" si="402"/>
        <v>theater</v>
      </c>
      <c r="R3713" t="str">
        <f t="shared" si="403"/>
        <v>plays</v>
      </c>
      <c r="S3713" s="12">
        <f t="shared" si="404"/>
        <v>41779.724224537036</v>
      </c>
      <c r="T3713" s="12">
        <f t="shared" si="405"/>
        <v>41805.666666666664</v>
      </c>
      <c r="U3713" s="14" t="str">
        <f t="shared" si="406"/>
        <v>May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401"/>
        <v>153.73333333333335</v>
      </c>
      <c r="P3714">
        <f t="shared" si="407"/>
        <v>72.115384615384613</v>
      </c>
      <c r="Q3714" t="str">
        <f t="shared" si="402"/>
        <v>theater</v>
      </c>
      <c r="R3714" t="str">
        <f t="shared" si="403"/>
        <v>plays</v>
      </c>
      <c r="S3714" s="12">
        <f t="shared" si="404"/>
        <v>42134.172071759262</v>
      </c>
      <c r="T3714" s="12">
        <f t="shared" si="405"/>
        <v>42155.290972222225</v>
      </c>
      <c r="U3714" s="14" t="str">
        <f t="shared" si="406"/>
        <v>May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408">E3715/D3715 * 100</f>
        <v>101.49999999999999</v>
      </c>
      <c r="P3715">
        <f t="shared" si="407"/>
        <v>105.26315789473684</v>
      </c>
      <c r="Q3715" t="str">
        <f t="shared" ref="Q3715:Q3778" si="409">LEFT(N3715,FIND("/",N3715) -1)</f>
        <v>theater</v>
      </c>
      <c r="R3715" t="str">
        <f t="shared" ref="R3715:R3778" si="410">RIGHT(N3715,LEN(N3715)-FIND("/",N3715))</f>
        <v>plays</v>
      </c>
      <c r="S3715" s="12">
        <f t="shared" ref="S3715:U3778" si="411">(((J3715/60)/60)/24)+DATE(1970,1,1)</f>
        <v>42505.738032407404</v>
      </c>
      <c r="T3715" s="12">
        <f t="shared" ref="T3715:V3778" si="412">(((I3715/60)/60)/24)+DATE(1970,1,1)</f>
        <v>42525.738032407404</v>
      </c>
      <c r="U3715" s="14" t="str">
        <f t="shared" ref="U3715:U3778" si="413">TEXT(S3715, "mmm")</f>
        <v>May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08"/>
        <v>102.35000000000001</v>
      </c>
      <c r="P3716">
        <f t="shared" si="407"/>
        <v>103.09278350515464</v>
      </c>
      <c r="Q3716" t="str">
        <f t="shared" si="409"/>
        <v>theater</v>
      </c>
      <c r="R3716" t="str">
        <f t="shared" si="410"/>
        <v>plays</v>
      </c>
      <c r="S3716" s="12">
        <f t="shared" si="411"/>
        <v>42118.556331018524</v>
      </c>
      <c r="T3716" s="12">
        <f t="shared" si="412"/>
        <v>42150.165972222225</v>
      </c>
      <c r="U3716" s="14" t="str">
        <f t="shared" si="413"/>
        <v>Apr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08"/>
        <v>102.57142857142858</v>
      </c>
      <c r="P3717">
        <f t="shared" si="407"/>
        <v>129.62962962962962</v>
      </c>
      <c r="Q3717" t="str">
        <f t="shared" si="409"/>
        <v>theater</v>
      </c>
      <c r="R3717" t="str">
        <f t="shared" si="410"/>
        <v>plays</v>
      </c>
      <c r="S3717" s="12">
        <f t="shared" si="411"/>
        <v>42036.995590277773</v>
      </c>
      <c r="T3717" s="12">
        <f t="shared" si="412"/>
        <v>42094.536111111112</v>
      </c>
      <c r="U3717" s="14" t="str">
        <f t="shared" si="413"/>
        <v>Feb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08"/>
        <v>155.75</v>
      </c>
      <c r="P3718">
        <f t="shared" si="407"/>
        <v>33.333333333333336</v>
      </c>
      <c r="Q3718" t="str">
        <f t="shared" si="409"/>
        <v>theater</v>
      </c>
      <c r="R3718" t="str">
        <f t="shared" si="410"/>
        <v>plays</v>
      </c>
      <c r="S3718" s="12">
        <f t="shared" si="411"/>
        <v>42360.887835648144</v>
      </c>
      <c r="T3718" s="12">
        <f t="shared" si="412"/>
        <v>42390.887835648144</v>
      </c>
      <c r="U3718" s="14" t="str">
        <f t="shared" si="413"/>
        <v>Dec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08"/>
        <v>100.75</v>
      </c>
      <c r="P3719">
        <f t="shared" si="407"/>
        <v>307.69230769230768</v>
      </c>
      <c r="Q3719" t="str">
        <f t="shared" si="409"/>
        <v>theater</v>
      </c>
      <c r="R3719" t="str">
        <f t="shared" si="410"/>
        <v>plays</v>
      </c>
      <c r="S3719" s="12">
        <f t="shared" si="411"/>
        <v>42102.866307870368</v>
      </c>
      <c r="T3719" s="12">
        <f t="shared" si="412"/>
        <v>42133.866307870368</v>
      </c>
      <c r="U3719" s="14" t="str">
        <f t="shared" si="413"/>
        <v>Apr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08"/>
        <v>239.4</v>
      </c>
      <c r="P3720">
        <f t="shared" si="407"/>
        <v>10.869565217391305</v>
      </c>
      <c r="Q3720" t="str">
        <f t="shared" si="409"/>
        <v>theater</v>
      </c>
      <c r="R3720" t="str">
        <f t="shared" si="410"/>
        <v>plays</v>
      </c>
      <c r="S3720" s="12">
        <f t="shared" si="411"/>
        <v>42032.716145833328</v>
      </c>
      <c r="T3720" s="12">
        <f t="shared" si="412"/>
        <v>42062.716145833328</v>
      </c>
      <c r="U3720" s="14" t="str">
        <f t="shared" si="413"/>
        <v>Jan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08"/>
        <v>210</v>
      </c>
      <c r="P3721">
        <f t="shared" si="407"/>
        <v>50</v>
      </c>
      <c r="Q3721" t="str">
        <f t="shared" si="409"/>
        <v>theater</v>
      </c>
      <c r="R3721" t="str">
        <f t="shared" si="410"/>
        <v>plays</v>
      </c>
      <c r="S3721" s="12">
        <f t="shared" si="411"/>
        <v>42147.729930555557</v>
      </c>
      <c r="T3721" s="12">
        <f t="shared" si="412"/>
        <v>42177.729930555557</v>
      </c>
      <c r="U3721" s="14" t="str">
        <f t="shared" si="413"/>
        <v>May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08"/>
        <v>104.51515151515152</v>
      </c>
      <c r="P3722">
        <f t="shared" si="407"/>
        <v>82.5</v>
      </c>
      <c r="Q3722" t="str">
        <f t="shared" si="409"/>
        <v>theater</v>
      </c>
      <c r="R3722" t="str">
        <f t="shared" si="410"/>
        <v>plays</v>
      </c>
      <c r="S3722" s="12">
        <f t="shared" si="411"/>
        <v>42165.993125000001</v>
      </c>
      <c r="T3722" s="12">
        <f t="shared" si="412"/>
        <v>42187.993125000001</v>
      </c>
      <c r="U3722" s="14" t="str">
        <f t="shared" si="413"/>
        <v>Jun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08"/>
        <v>100.8</v>
      </c>
      <c r="P3723">
        <f t="shared" si="407"/>
        <v>113.63636363636364</v>
      </c>
      <c r="Q3723" t="str">
        <f t="shared" si="409"/>
        <v>theater</v>
      </c>
      <c r="R3723" t="str">
        <f t="shared" si="410"/>
        <v>plays</v>
      </c>
      <c r="S3723" s="12">
        <f t="shared" si="411"/>
        <v>41927.936157407406</v>
      </c>
      <c r="T3723" s="12">
        <f t="shared" si="412"/>
        <v>41948.977824074071</v>
      </c>
      <c r="U3723" s="14" t="str">
        <f t="shared" si="413"/>
        <v>Oct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08"/>
        <v>111.20000000000002</v>
      </c>
      <c r="P3724">
        <f t="shared" si="407"/>
        <v>42.857142857142854</v>
      </c>
      <c r="Q3724" t="str">
        <f t="shared" si="409"/>
        <v>theater</v>
      </c>
      <c r="R3724" t="str">
        <f t="shared" si="410"/>
        <v>plays</v>
      </c>
      <c r="S3724" s="12">
        <f t="shared" si="411"/>
        <v>42381.671840277777</v>
      </c>
      <c r="T3724" s="12">
        <f t="shared" si="412"/>
        <v>42411.957638888889</v>
      </c>
      <c r="U3724" s="14" t="str">
        <f t="shared" si="413"/>
        <v>Jan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08"/>
        <v>102.04444444444445</v>
      </c>
      <c r="P3725">
        <f t="shared" si="407"/>
        <v>71.428571428571431</v>
      </c>
      <c r="Q3725" t="str">
        <f t="shared" si="409"/>
        <v>theater</v>
      </c>
      <c r="R3725" t="str">
        <f t="shared" si="410"/>
        <v>plays</v>
      </c>
      <c r="S3725" s="12">
        <f t="shared" si="411"/>
        <v>41943.753032407411</v>
      </c>
      <c r="T3725" s="12">
        <f t="shared" si="412"/>
        <v>41973.794699074075</v>
      </c>
      <c r="U3725" s="14" t="str">
        <f t="shared" si="413"/>
        <v>Oct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08"/>
        <v>102.54767441860466</v>
      </c>
      <c r="P3726">
        <f t="shared" ref="P3726:P3789" si="414">D3726 / L3726</f>
        <v>48.314606741573037</v>
      </c>
      <c r="Q3726" t="str">
        <f t="shared" si="409"/>
        <v>theater</v>
      </c>
      <c r="R3726" t="str">
        <f t="shared" si="410"/>
        <v>plays</v>
      </c>
      <c r="S3726" s="12">
        <f t="shared" si="411"/>
        <v>42465.491435185191</v>
      </c>
      <c r="T3726" s="12">
        <f t="shared" si="412"/>
        <v>42494.958333333328</v>
      </c>
      <c r="U3726" s="14" t="str">
        <f t="shared" si="413"/>
        <v>Apr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08"/>
        <v>127</v>
      </c>
      <c r="P3727">
        <f t="shared" si="414"/>
        <v>20</v>
      </c>
      <c r="Q3727" t="str">
        <f t="shared" si="409"/>
        <v>theater</v>
      </c>
      <c r="R3727" t="str">
        <f t="shared" si="410"/>
        <v>plays</v>
      </c>
      <c r="S3727" s="12">
        <f t="shared" si="411"/>
        <v>42401.945219907408</v>
      </c>
      <c r="T3727" s="12">
        <f t="shared" si="412"/>
        <v>42418.895833333328</v>
      </c>
      <c r="U3727" s="14" t="str">
        <f t="shared" si="413"/>
        <v>Feb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08"/>
        <v>338.70588235294122</v>
      </c>
      <c r="P3728">
        <f t="shared" si="414"/>
        <v>18.478260869565219</v>
      </c>
      <c r="Q3728" t="str">
        <f t="shared" si="409"/>
        <v>theater</v>
      </c>
      <c r="R3728" t="str">
        <f t="shared" si="410"/>
        <v>plays</v>
      </c>
      <c r="S3728" s="12">
        <f t="shared" si="411"/>
        <v>42462.140868055561</v>
      </c>
      <c r="T3728" s="12">
        <f t="shared" si="412"/>
        <v>42489.875</v>
      </c>
      <c r="U3728" s="14" t="str">
        <f t="shared" si="413"/>
        <v>Apr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08"/>
        <v>100.75</v>
      </c>
      <c r="P3729">
        <f t="shared" si="414"/>
        <v>60.606060606060609</v>
      </c>
      <c r="Q3729" t="str">
        <f t="shared" si="409"/>
        <v>theater</v>
      </c>
      <c r="R3729" t="str">
        <f t="shared" si="410"/>
        <v>plays</v>
      </c>
      <c r="S3729" s="12">
        <f t="shared" si="411"/>
        <v>42632.348310185189</v>
      </c>
      <c r="T3729" s="12">
        <f t="shared" si="412"/>
        <v>42663.204861111109</v>
      </c>
      <c r="U3729" s="14" t="str">
        <f t="shared" si="413"/>
        <v>Sep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08"/>
        <v>9.31</v>
      </c>
      <c r="P3730">
        <f t="shared" si="414"/>
        <v>645.16129032258061</v>
      </c>
      <c r="Q3730" t="str">
        <f t="shared" si="409"/>
        <v>theater</v>
      </c>
      <c r="R3730" t="str">
        <f t="shared" si="410"/>
        <v>plays</v>
      </c>
      <c r="S3730" s="12">
        <f t="shared" si="411"/>
        <v>42205.171018518522</v>
      </c>
      <c r="T3730" s="12">
        <f t="shared" si="412"/>
        <v>42235.171018518522</v>
      </c>
      <c r="U3730" s="14" t="str">
        <f t="shared" si="413"/>
        <v>Jul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08"/>
        <v>7.24</v>
      </c>
      <c r="P3731">
        <f t="shared" si="414"/>
        <v>1000</v>
      </c>
      <c r="Q3731" t="str">
        <f t="shared" si="409"/>
        <v>theater</v>
      </c>
      <c r="R3731" t="str">
        <f t="shared" si="410"/>
        <v>plays</v>
      </c>
      <c r="S3731" s="12">
        <f t="shared" si="411"/>
        <v>42041.205000000002</v>
      </c>
      <c r="T3731" s="12">
        <f t="shared" si="412"/>
        <v>42086.16333333333</v>
      </c>
      <c r="U3731" s="14" t="str">
        <f t="shared" si="413"/>
        <v>Feb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08"/>
        <v>10</v>
      </c>
      <c r="P3732">
        <f t="shared" si="414"/>
        <v>1000</v>
      </c>
      <c r="Q3732" t="str">
        <f t="shared" si="409"/>
        <v>theater</v>
      </c>
      <c r="R3732" t="str">
        <f t="shared" si="410"/>
        <v>plays</v>
      </c>
      <c r="S3732" s="12">
        <f t="shared" si="411"/>
        <v>42203.677766203706</v>
      </c>
      <c r="T3732" s="12">
        <f t="shared" si="412"/>
        <v>42233.677766203706</v>
      </c>
      <c r="U3732" s="14" t="str">
        <f t="shared" si="413"/>
        <v>Jul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08"/>
        <v>11.272727272727273</v>
      </c>
      <c r="P3733">
        <f t="shared" si="414"/>
        <v>458.33333333333331</v>
      </c>
      <c r="Q3733" t="str">
        <f t="shared" si="409"/>
        <v>theater</v>
      </c>
      <c r="R3733" t="str">
        <f t="shared" si="410"/>
        <v>plays</v>
      </c>
      <c r="S3733" s="12">
        <f t="shared" si="411"/>
        <v>41983.752847222218</v>
      </c>
      <c r="T3733" s="12">
        <f t="shared" si="412"/>
        <v>42014.140972222223</v>
      </c>
      <c r="U3733" s="14" t="str">
        <f t="shared" si="413"/>
        <v>Dec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08"/>
        <v>15.411764705882353</v>
      </c>
      <c r="P3734">
        <f t="shared" si="414"/>
        <v>212.5</v>
      </c>
      <c r="Q3734" t="str">
        <f t="shared" si="409"/>
        <v>theater</v>
      </c>
      <c r="R3734" t="str">
        <f t="shared" si="410"/>
        <v>plays</v>
      </c>
      <c r="S3734" s="12">
        <f t="shared" si="411"/>
        <v>41968.677465277782</v>
      </c>
      <c r="T3734" s="12">
        <f t="shared" si="412"/>
        <v>42028.5</v>
      </c>
      <c r="U3734" s="14" t="str">
        <f t="shared" si="413"/>
        <v>Nov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08"/>
        <v>0</v>
      </c>
      <c r="P3735" t="e">
        <f t="shared" si="414"/>
        <v>#DIV/0!</v>
      </c>
      <c r="Q3735" t="str">
        <f t="shared" si="409"/>
        <v>theater</v>
      </c>
      <c r="R3735" t="str">
        <f t="shared" si="410"/>
        <v>plays</v>
      </c>
      <c r="S3735" s="12">
        <f t="shared" si="411"/>
        <v>42103.024398148147</v>
      </c>
      <c r="T3735" s="12">
        <f t="shared" si="412"/>
        <v>42112.9375</v>
      </c>
      <c r="U3735" s="14" t="str">
        <f t="shared" si="413"/>
        <v>Apr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08"/>
        <v>28.466666666666669</v>
      </c>
      <c r="P3736">
        <f t="shared" si="414"/>
        <v>214.28571428571428</v>
      </c>
      <c r="Q3736" t="str">
        <f t="shared" si="409"/>
        <v>theater</v>
      </c>
      <c r="R3736" t="str">
        <f t="shared" si="410"/>
        <v>plays</v>
      </c>
      <c r="S3736" s="12">
        <f t="shared" si="411"/>
        <v>42089.901574074072</v>
      </c>
      <c r="T3736" s="12">
        <f t="shared" si="412"/>
        <v>42149.901574074072</v>
      </c>
      <c r="U3736" s="14" t="str">
        <f t="shared" si="413"/>
        <v>Mar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08"/>
        <v>13.333333333333334</v>
      </c>
      <c r="P3737">
        <f t="shared" si="414"/>
        <v>75</v>
      </c>
      <c r="Q3737" t="str">
        <f t="shared" si="409"/>
        <v>theater</v>
      </c>
      <c r="R3737" t="str">
        <f t="shared" si="410"/>
        <v>plays</v>
      </c>
      <c r="S3737" s="12">
        <f t="shared" si="411"/>
        <v>42122.693159722221</v>
      </c>
      <c r="T3737" s="12">
        <f t="shared" si="412"/>
        <v>42152.693159722221</v>
      </c>
      <c r="U3737" s="14" t="str">
        <f t="shared" si="413"/>
        <v>Apr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08"/>
        <v>0.66666666666666674</v>
      </c>
      <c r="P3738">
        <f t="shared" si="414"/>
        <v>1500</v>
      </c>
      <c r="Q3738" t="str">
        <f t="shared" si="409"/>
        <v>theater</v>
      </c>
      <c r="R3738" t="str">
        <f t="shared" si="410"/>
        <v>plays</v>
      </c>
      <c r="S3738" s="12">
        <f t="shared" si="411"/>
        <v>42048.711724537032</v>
      </c>
      <c r="T3738" s="12">
        <f t="shared" si="412"/>
        <v>42086.75</v>
      </c>
      <c r="U3738" s="14" t="str">
        <f t="shared" si="413"/>
        <v>Feb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08"/>
        <v>21.428571428571427</v>
      </c>
      <c r="P3739">
        <f t="shared" si="414"/>
        <v>175</v>
      </c>
      <c r="Q3739" t="str">
        <f t="shared" si="409"/>
        <v>theater</v>
      </c>
      <c r="R3739" t="str">
        <f t="shared" si="410"/>
        <v>plays</v>
      </c>
      <c r="S3739" s="12">
        <f t="shared" si="411"/>
        <v>42297.691006944442</v>
      </c>
      <c r="T3739" s="12">
        <f t="shared" si="412"/>
        <v>42320.290972222225</v>
      </c>
      <c r="U3739" s="14" t="str">
        <f t="shared" si="413"/>
        <v>Oct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08"/>
        <v>18</v>
      </c>
      <c r="P3740">
        <f t="shared" si="414"/>
        <v>250</v>
      </c>
      <c r="Q3740" t="str">
        <f t="shared" si="409"/>
        <v>theater</v>
      </c>
      <c r="R3740" t="str">
        <f t="shared" si="410"/>
        <v>plays</v>
      </c>
      <c r="S3740" s="12">
        <f t="shared" si="411"/>
        <v>41813.938715277778</v>
      </c>
      <c r="T3740" s="12">
        <f t="shared" si="412"/>
        <v>41835.916666666664</v>
      </c>
      <c r="U3740" s="14" t="str">
        <f t="shared" si="413"/>
        <v>Jun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08"/>
        <v>20.125</v>
      </c>
      <c r="P3741">
        <f t="shared" si="414"/>
        <v>500</v>
      </c>
      <c r="Q3741" t="str">
        <f t="shared" si="409"/>
        <v>theater</v>
      </c>
      <c r="R3741" t="str">
        <f t="shared" si="410"/>
        <v>plays</v>
      </c>
      <c r="S3741" s="12">
        <f t="shared" si="411"/>
        <v>42548.449861111112</v>
      </c>
      <c r="T3741" s="12">
        <f t="shared" si="412"/>
        <v>42568.449861111112</v>
      </c>
      <c r="U3741" s="14" t="str">
        <f t="shared" si="413"/>
        <v>Jun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08"/>
        <v>17.899999999999999</v>
      </c>
      <c r="P3742">
        <f t="shared" si="414"/>
        <v>142.85714285714286</v>
      </c>
      <c r="Q3742" t="str">
        <f t="shared" si="409"/>
        <v>theater</v>
      </c>
      <c r="R3742" t="str">
        <f t="shared" si="410"/>
        <v>plays</v>
      </c>
      <c r="S3742" s="12">
        <f t="shared" si="411"/>
        <v>41833.089756944442</v>
      </c>
      <c r="T3742" s="12">
        <f t="shared" si="412"/>
        <v>41863.079143518517</v>
      </c>
      <c r="U3742" s="14" t="str">
        <f t="shared" si="413"/>
        <v>Jul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08"/>
        <v>0</v>
      </c>
      <c r="P3743" t="e">
        <f t="shared" si="414"/>
        <v>#DIV/0!</v>
      </c>
      <c r="Q3743" t="str">
        <f t="shared" si="409"/>
        <v>theater</v>
      </c>
      <c r="R3743" t="str">
        <f t="shared" si="410"/>
        <v>plays</v>
      </c>
      <c r="S3743" s="12">
        <f t="shared" si="411"/>
        <v>42325.920717592591</v>
      </c>
      <c r="T3743" s="12">
        <f t="shared" si="412"/>
        <v>42355.920717592591</v>
      </c>
      <c r="U3743" s="14" t="str">
        <f t="shared" si="413"/>
        <v>Nov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08"/>
        <v>2</v>
      </c>
      <c r="P3744">
        <f t="shared" si="414"/>
        <v>1250</v>
      </c>
      <c r="Q3744" t="str">
        <f t="shared" si="409"/>
        <v>theater</v>
      </c>
      <c r="R3744" t="str">
        <f t="shared" si="410"/>
        <v>plays</v>
      </c>
      <c r="S3744" s="12">
        <f t="shared" si="411"/>
        <v>41858.214629629627</v>
      </c>
      <c r="T3744" s="12">
        <f t="shared" si="412"/>
        <v>41888.214629629627</v>
      </c>
      <c r="U3744" s="14" t="str">
        <f t="shared" si="413"/>
        <v>Aug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08"/>
        <v>0</v>
      </c>
      <c r="P3745" t="e">
        <f t="shared" si="414"/>
        <v>#DIV/0!</v>
      </c>
      <c r="Q3745" t="str">
        <f t="shared" si="409"/>
        <v>theater</v>
      </c>
      <c r="R3745" t="str">
        <f t="shared" si="410"/>
        <v>plays</v>
      </c>
      <c r="S3745" s="12">
        <f t="shared" si="411"/>
        <v>41793.710231481484</v>
      </c>
      <c r="T3745" s="12">
        <f t="shared" si="412"/>
        <v>41823.710231481484</v>
      </c>
      <c r="U3745" s="14" t="str">
        <f t="shared" si="413"/>
        <v>Jun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08"/>
        <v>0</v>
      </c>
      <c r="P3746" t="e">
        <f t="shared" si="414"/>
        <v>#DIV/0!</v>
      </c>
      <c r="Q3746" t="str">
        <f t="shared" si="409"/>
        <v>theater</v>
      </c>
      <c r="R3746" t="str">
        <f t="shared" si="410"/>
        <v>plays</v>
      </c>
      <c r="S3746" s="12">
        <f t="shared" si="411"/>
        <v>41793.814259259263</v>
      </c>
      <c r="T3746" s="12">
        <f t="shared" si="412"/>
        <v>41825.165972222225</v>
      </c>
      <c r="U3746" s="14" t="str">
        <f t="shared" si="413"/>
        <v>Jun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08"/>
        <v>10</v>
      </c>
      <c r="P3747">
        <f t="shared" si="414"/>
        <v>100</v>
      </c>
      <c r="Q3747" t="str">
        <f t="shared" si="409"/>
        <v>theater</v>
      </c>
      <c r="R3747" t="str">
        <f t="shared" si="410"/>
        <v>plays</v>
      </c>
      <c r="S3747" s="12">
        <f t="shared" si="411"/>
        <v>41831.697939814818</v>
      </c>
      <c r="T3747" s="12">
        <f t="shared" si="412"/>
        <v>41861.697939814818</v>
      </c>
      <c r="U3747" s="14" t="str">
        <f t="shared" si="413"/>
        <v>Jul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08"/>
        <v>2.3764705882352941</v>
      </c>
      <c r="P3748">
        <f t="shared" si="414"/>
        <v>8500</v>
      </c>
      <c r="Q3748" t="str">
        <f t="shared" si="409"/>
        <v>theater</v>
      </c>
      <c r="R3748" t="str">
        <f t="shared" si="410"/>
        <v>plays</v>
      </c>
      <c r="S3748" s="12">
        <f t="shared" si="411"/>
        <v>42621.389340277776</v>
      </c>
      <c r="T3748" s="12">
        <f t="shared" si="412"/>
        <v>42651.389340277776</v>
      </c>
      <c r="U3748" s="14" t="str">
        <f t="shared" si="413"/>
        <v>Sep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08"/>
        <v>1</v>
      </c>
      <c r="P3749">
        <f t="shared" si="414"/>
        <v>2500</v>
      </c>
      <c r="Q3749" t="str">
        <f t="shared" si="409"/>
        <v>theater</v>
      </c>
      <c r="R3749" t="str">
        <f t="shared" si="410"/>
        <v>plays</v>
      </c>
      <c r="S3749" s="12">
        <f t="shared" si="411"/>
        <v>42164.299722222218</v>
      </c>
      <c r="T3749" s="12">
        <f t="shared" si="412"/>
        <v>42190.957638888889</v>
      </c>
      <c r="U3749" s="14" t="str">
        <f t="shared" si="413"/>
        <v>Jun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08"/>
        <v>103.52</v>
      </c>
      <c r="P3750">
        <f t="shared" si="414"/>
        <v>96.15384615384616</v>
      </c>
      <c r="Q3750" t="str">
        <f t="shared" si="409"/>
        <v>theater</v>
      </c>
      <c r="R3750" t="str">
        <f t="shared" si="410"/>
        <v>musical</v>
      </c>
      <c r="S3750" s="12">
        <f t="shared" si="411"/>
        <v>42395.706435185188</v>
      </c>
      <c r="T3750" s="12">
        <f t="shared" si="412"/>
        <v>42416.249305555553</v>
      </c>
      <c r="U3750" s="14" t="str">
        <f t="shared" si="413"/>
        <v>Jan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08"/>
        <v>105</v>
      </c>
      <c r="P3751">
        <f t="shared" si="414"/>
        <v>71.428571428571431</v>
      </c>
      <c r="Q3751" t="str">
        <f t="shared" si="409"/>
        <v>theater</v>
      </c>
      <c r="R3751" t="str">
        <f t="shared" si="410"/>
        <v>musical</v>
      </c>
      <c r="S3751" s="12">
        <f t="shared" si="411"/>
        <v>42458.127175925925</v>
      </c>
      <c r="T3751" s="12">
        <f t="shared" si="412"/>
        <v>42489.165972222225</v>
      </c>
      <c r="U3751" s="14" t="str">
        <f t="shared" si="413"/>
        <v>Mar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08"/>
        <v>100.44999999999999</v>
      </c>
      <c r="P3752">
        <f t="shared" si="414"/>
        <v>214.28571428571428</v>
      </c>
      <c r="Q3752" t="str">
        <f t="shared" si="409"/>
        <v>theater</v>
      </c>
      <c r="R3752" t="str">
        <f t="shared" si="410"/>
        <v>musical</v>
      </c>
      <c r="S3752" s="12">
        <f t="shared" si="411"/>
        <v>42016.981574074074</v>
      </c>
      <c r="T3752" s="12">
        <f t="shared" si="412"/>
        <v>42045.332638888889</v>
      </c>
      <c r="U3752" s="14" t="str">
        <f t="shared" si="413"/>
        <v>Jan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08"/>
        <v>132.6</v>
      </c>
      <c r="P3753">
        <f t="shared" si="414"/>
        <v>90.909090909090907</v>
      </c>
      <c r="Q3753" t="str">
        <f t="shared" si="409"/>
        <v>theater</v>
      </c>
      <c r="R3753" t="str">
        <f t="shared" si="410"/>
        <v>musical</v>
      </c>
      <c r="S3753" s="12">
        <f t="shared" si="411"/>
        <v>42403.035567129627</v>
      </c>
      <c r="T3753" s="12">
        <f t="shared" si="412"/>
        <v>42462.993900462956</v>
      </c>
      <c r="U3753" s="14" t="str">
        <f t="shared" si="413"/>
        <v>Feb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08"/>
        <v>112.99999999999999</v>
      </c>
      <c r="P3754">
        <f t="shared" si="414"/>
        <v>33.333333333333336</v>
      </c>
      <c r="Q3754" t="str">
        <f t="shared" si="409"/>
        <v>theater</v>
      </c>
      <c r="R3754" t="str">
        <f t="shared" si="410"/>
        <v>musical</v>
      </c>
      <c r="S3754" s="12">
        <f t="shared" si="411"/>
        <v>42619.802488425921</v>
      </c>
      <c r="T3754" s="12">
        <f t="shared" si="412"/>
        <v>42659.875</v>
      </c>
      <c r="U3754" s="14" t="str">
        <f t="shared" si="413"/>
        <v>Sep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08"/>
        <v>103.34</v>
      </c>
      <c r="P3755">
        <f t="shared" si="414"/>
        <v>166.66666666666666</v>
      </c>
      <c r="Q3755" t="str">
        <f t="shared" si="409"/>
        <v>theater</v>
      </c>
      <c r="R3755" t="str">
        <f t="shared" si="410"/>
        <v>musical</v>
      </c>
      <c r="S3755" s="12">
        <f t="shared" si="411"/>
        <v>42128.824074074073</v>
      </c>
      <c r="T3755" s="12">
        <f t="shared" si="412"/>
        <v>42158</v>
      </c>
      <c r="U3755" s="14" t="str">
        <f t="shared" si="413"/>
        <v>May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08"/>
        <v>120</v>
      </c>
      <c r="P3756">
        <f t="shared" si="414"/>
        <v>92.592592592592595</v>
      </c>
      <c r="Q3756" t="str">
        <f t="shared" si="409"/>
        <v>theater</v>
      </c>
      <c r="R3756" t="str">
        <f t="shared" si="410"/>
        <v>musical</v>
      </c>
      <c r="S3756" s="12">
        <f t="shared" si="411"/>
        <v>41808.881215277775</v>
      </c>
      <c r="T3756" s="12">
        <f t="shared" si="412"/>
        <v>41846.207638888889</v>
      </c>
      <c r="U3756" s="14" t="str">
        <f t="shared" si="413"/>
        <v>Jun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08"/>
        <v>129.63636363636363</v>
      </c>
      <c r="P3757">
        <f t="shared" si="414"/>
        <v>19.642857142857142</v>
      </c>
      <c r="Q3757" t="str">
        <f t="shared" si="409"/>
        <v>theater</v>
      </c>
      <c r="R3757" t="str">
        <f t="shared" si="410"/>
        <v>musical</v>
      </c>
      <c r="S3757" s="12">
        <f t="shared" si="411"/>
        <v>42445.866979166662</v>
      </c>
      <c r="T3757" s="12">
        <f t="shared" si="412"/>
        <v>42475.866979166662</v>
      </c>
      <c r="U3757" s="14" t="str">
        <f t="shared" si="413"/>
        <v>Mar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08"/>
        <v>101.11111111111111</v>
      </c>
      <c r="P3758">
        <f t="shared" si="414"/>
        <v>264.70588235294116</v>
      </c>
      <c r="Q3758" t="str">
        <f t="shared" si="409"/>
        <v>theater</v>
      </c>
      <c r="R3758" t="str">
        <f t="shared" si="410"/>
        <v>musical</v>
      </c>
      <c r="S3758" s="12">
        <f t="shared" si="411"/>
        <v>41771.814791666664</v>
      </c>
      <c r="T3758" s="12">
        <f t="shared" si="412"/>
        <v>41801.814791666664</v>
      </c>
      <c r="U3758" s="14" t="str">
        <f t="shared" si="413"/>
        <v>May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08"/>
        <v>108.51428571428572</v>
      </c>
      <c r="P3759">
        <f t="shared" si="414"/>
        <v>70</v>
      </c>
      <c r="Q3759" t="str">
        <f t="shared" si="409"/>
        <v>theater</v>
      </c>
      <c r="R3759" t="str">
        <f t="shared" si="410"/>
        <v>musical</v>
      </c>
      <c r="S3759" s="12">
        <f t="shared" si="411"/>
        <v>41954.850868055553</v>
      </c>
      <c r="T3759" s="12">
        <f t="shared" si="412"/>
        <v>41974.850868055553</v>
      </c>
      <c r="U3759" s="14" t="str">
        <f t="shared" si="413"/>
        <v>Nov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08"/>
        <v>102.33333333333334</v>
      </c>
      <c r="P3760">
        <f t="shared" si="414"/>
        <v>57.692307692307693</v>
      </c>
      <c r="Q3760" t="str">
        <f t="shared" si="409"/>
        <v>theater</v>
      </c>
      <c r="R3760" t="str">
        <f t="shared" si="410"/>
        <v>musical</v>
      </c>
      <c r="S3760" s="12">
        <f t="shared" si="411"/>
        <v>41747.471504629626</v>
      </c>
      <c r="T3760" s="12">
        <f t="shared" si="412"/>
        <v>41778.208333333336</v>
      </c>
      <c r="U3760" s="14" t="str">
        <f t="shared" si="413"/>
        <v>Apr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08"/>
        <v>110.24425000000002</v>
      </c>
      <c r="P3761">
        <f t="shared" si="414"/>
        <v>45.454545454545453</v>
      </c>
      <c r="Q3761" t="str">
        <f t="shared" si="409"/>
        <v>theater</v>
      </c>
      <c r="R3761" t="str">
        <f t="shared" si="410"/>
        <v>musical</v>
      </c>
      <c r="S3761" s="12">
        <f t="shared" si="411"/>
        <v>42182.108252314814</v>
      </c>
      <c r="T3761" s="12">
        <f t="shared" si="412"/>
        <v>42242.108252314814</v>
      </c>
      <c r="U3761" s="14" t="str">
        <f t="shared" si="413"/>
        <v>Jun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08"/>
        <v>101.0154</v>
      </c>
      <c r="P3762">
        <f t="shared" si="414"/>
        <v>54.945054945054942</v>
      </c>
      <c r="Q3762" t="str">
        <f t="shared" si="409"/>
        <v>theater</v>
      </c>
      <c r="R3762" t="str">
        <f t="shared" si="410"/>
        <v>musical</v>
      </c>
      <c r="S3762" s="12">
        <f t="shared" si="411"/>
        <v>41739.525300925925</v>
      </c>
      <c r="T3762" s="12">
        <f t="shared" si="412"/>
        <v>41764.525300925925</v>
      </c>
      <c r="U3762" s="14" t="str">
        <f t="shared" si="413"/>
        <v>Apr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08"/>
        <v>100</v>
      </c>
      <c r="P3763">
        <f t="shared" si="414"/>
        <v>166.66666666666666</v>
      </c>
      <c r="Q3763" t="str">
        <f t="shared" si="409"/>
        <v>theater</v>
      </c>
      <c r="R3763" t="str">
        <f t="shared" si="410"/>
        <v>musical</v>
      </c>
      <c r="S3763" s="12">
        <f t="shared" si="411"/>
        <v>42173.466863425929</v>
      </c>
      <c r="T3763" s="12">
        <f t="shared" si="412"/>
        <v>42226.958333333328</v>
      </c>
      <c r="U3763" s="14" t="str">
        <f t="shared" si="413"/>
        <v>Jun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08"/>
        <v>106.24</v>
      </c>
      <c r="P3764">
        <f t="shared" si="414"/>
        <v>44.642857142857146</v>
      </c>
      <c r="Q3764" t="str">
        <f t="shared" si="409"/>
        <v>theater</v>
      </c>
      <c r="R3764" t="str">
        <f t="shared" si="410"/>
        <v>musical</v>
      </c>
      <c r="S3764" s="12">
        <f t="shared" si="411"/>
        <v>42193.813530092593</v>
      </c>
      <c r="T3764" s="12">
        <f t="shared" si="412"/>
        <v>42218.813530092593</v>
      </c>
      <c r="U3764" s="14" t="str">
        <f t="shared" si="413"/>
        <v>Jul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08"/>
        <v>100</v>
      </c>
      <c r="P3765">
        <f t="shared" si="414"/>
        <v>64.935064935064929</v>
      </c>
      <c r="Q3765" t="str">
        <f t="shared" si="409"/>
        <v>theater</v>
      </c>
      <c r="R3765" t="str">
        <f t="shared" si="410"/>
        <v>musical</v>
      </c>
      <c r="S3765" s="12">
        <f t="shared" si="411"/>
        <v>42065.750300925924</v>
      </c>
      <c r="T3765" s="12">
        <f t="shared" si="412"/>
        <v>42095.708634259259</v>
      </c>
      <c r="U3765" s="14" t="str">
        <f t="shared" si="413"/>
        <v>Mar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08"/>
        <v>100</v>
      </c>
      <c r="P3766">
        <f t="shared" si="414"/>
        <v>55.555555555555557</v>
      </c>
      <c r="Q3766" t="str">
        <f t="shared" si="409"/>
        <v>theater</v>
      </c>
      <c r="R3766" t="str">
        <f t="shared" si="410"/>
        <v>musical</v>
      </c>
      <c r="S3766" s="12">
        <f t="shared" si="411"/>
        <v>42499.842962962968</v>
      </c>
      <c r="T3766" s="12">
        <f t="shared" si="412"/>
        <v>42519.024999999994</v>
      </c>
      <c r="U3766" s="14" t="str">
        <f t="shared" si="413"/>
        <v>May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08"/>
        <v>113.45714285714286</v>
      </c>
      <c r="P3767">
        <f t="shared" si="414"/>
        <v>65.420560747663558</v>
      </c>
      <c r="Q3767" t="str">
        <f t="shared" si="409"/>
        <v>theater</v>
      </c>
      <c r="R3767" t="str">
        <f t="shared" si="410"/>
        <v>musical</v>
      </c>
      <c r="S3767" s="12">
        <f t="shared" si="411"/>
        <v>41820.776412037041</v>
      </c>
      <c r="T3767" s="12">
        <f t="shared" si="412"/>
        <v>41850.776412037041</v>
      </c>
      <c r="U3767" s="14" t="str">
        <f t="shared" si="413"/>
        <v>Jun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08"/>
        <v>102.65010000000001</v>
      </c>
      <c r="P3768">
        <f t="shared" si="414"/>
        <v>104.16666666666667</v>
      </c>
      <c r="Q3768" t="str">
        <f t="shared" si="409"/>
        <v>theater</v>
      </c>
      <c r="R3768" t="str">
        <f t="shared" si="410"/>
        <v>musical</v>
      </c>
      <c r="S3768" s="12">
        <f t="shared" si="411"/>
        <v>41788.167187500003</v>
      </c>
      <c r="T3768" s="12">
        <f t="shared" si="412"/>
        <v>41823.167187500003</v>
      </c>
      <c r="U3768" s="14" t="str">
        <f t="shared" si="413"/>
        <v>May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08"/>
        <v>116.75</v>
      </c>
      <c r="P3769">
        <f t="shared" si="414"/>
        <v>35.714285714285715</v>
      </c>
      <c r="Q3769" t="str">
        <f t="shared" si="409"/>
        <v>theater</v>
      </c>
      <c r="R3769" t="str">
        <f t="shared" si="410"/>
        <v>musical</v>
      </c>
      <c r="S3769" s="12">
        <f t="shared" si="411"/>
        <v>42050.019641203704</v>
      </c>
      <c r="T3769" s="12">
        <f t="shared" si="412"/>
        <v>42064.207638888889</v>
      </c>
      <c r="U3769" s="14" t="str">
        <f t="shared" si="413"/>
        <v>Feb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08"/>
        <v>107.65274999999998</v>
      </c>
      <c r="P3770">
        <f t="shared" si="414"/>
        <v>68.965517241379317</v>
      </c>
      <c r="Q3770" t="str">
        <f t="shared" si="409"/>
        <v>theater</v>
      </c>
      <c r="R3770" t="str">
        <f t="shared" si="410"/>
        <v>musical</v>
      </c>
      <c r="S3770" s="12">
        <f t="shared" si="411"/>
        <v>41772.727893518517</v>
      </c>
      <c r="T3770" s="12">
        <f t="shared" si="412"/>
        <v>41802.727893518517</v>
      </c>
      <c r="U3770" s="14" t="str">
        <f t="shared" si="413"/>
        <v>May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08"/>
        <v>100</v>
      </c>
      <c r="P3771">
        <f t="shared" si="414"/>
        <v>73.333333333333329</v>
      </c>
      <c r="Q3771" t="str">
        <f t="shared" si="409"/>
        <v>theater</v>
      </c>
      <c r="R3771" t="str">
        <f t="shared" si="410"/>
        <v>musical</v>
      </c>
      <c r="S3771" s="12">
        <f t="shared" si="411"/>
        <v>42445.598136574074</v>
      </c>
      <c r="T3771" s="12">
        <f t="shared" si="412"/>
        <v>42475.598136574074</v>
      </c>
      <c r="U3771" s="14" t="str">
        <f t="shared" si="413"/>
        <v>Mar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08"/>
        <v>100</v>
      </c>
      <c r="P3772">
        <f t="shared" si="414"/>
        <v>100</v>
      </c>
      <c r="Q3772" t="str">
        <f t="shared" si="409"/>
        <v>theater</v>
      </c>
      <c r="R3772" t="str">
        <f t="shared" si="410"/>
        <v>musical</v>
      </c>
      <c r="S3772" s="12">
        <f t="shared" si="411"/>
        <v>42138.930671296301</v>
      </c>
      <c r="T3772" s="12">
        <f t="shared" si="412"/>
        <v>42168.930671296301</v>
      </c>
      <c r="U3772" s="14" t="str">
        <f t="shared" si="413"/>
        <v>May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08"/>
        <v>146</v>
      </c>
      <c r="P3773">
        <f t="shared" si="414"/>
        <v>26.315789473684209</v>
      </c>
      <c r="Q3773" t="str">
        <f t="shared" si="409"/>
        <v>theater</v>
      </c>
      <c r="R3773" t="str">
        <f t="shared" si="410"/>
        <v>musical</v>
      </c>
      <c r="S3773" s="12">
        <f t="shared" si="411"/>
        <v>42493.857083333336</v>
      </c>
      <c r="T3773" s="12">
        <f t="shared" si="412"/>
        <v>42508</v>
      </c>
      <c r="U3773" s="14" t="str">
        <f t="shared" si="413"/>
        <v>May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08"/>
        <v>110.2</v>
      </c>
      <c r="P3774">
        <f t="shared" si="414"/>
        <v>151.5151515151515</v>
      </c>
      <c r="Q3774" t="str">
        <f t="shared" si="409"/>
        <v>theater</v>
      </c>
      <c r="R3774" t="str">
        <f t="shared" si="410"/>
        <v>musical</v>
      </c>
      <c r="S3774" s="12">
        <f t="shared" si="411"/>
        <v>42682.616967592592</v>
      </c>
      <c r="T3774" s="12">
        <f t="shared" si="412"/>
        <v>42703.25</v>
      </c>
      <c r="U3774" s="14" t="str">
        <f t="shared" si="413"/>
        <v>Nov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08"/>
        <v>108.2</v>
      </c>
      <c r="P3775">
        <f t="shared" si="414"/>
        <v>87.719298245614041</v>
      </c>
      <c r="Q3775" t="str">
        <f t="shared" si="409"/>
        <v>theater</v>
      </c>
      <c r="R3775" t="str">
        <f t="shared" si="410"/>
        <v>musical</v>
      </c>
      <c r="S3775" s="12">
        <f t="shared" si="411"/>
        <v>42656.005173611105</v>
      </c>
      <c r="T3775" s="12">
        <f t="shared" si="412"/>
        <v>42689.088888888888</v>
      </c>
      <c r="U3775" s="14" t="str">
        <f t="shared" si="413"/>
        <v>Oct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08"/>
        <v>100</v>
      </c>
      <c r="P3776">
        <f t="shared" si="414"/>
        <v>100</v>
      </c>
      <c r="Q3776" t="str">
        <f t="shared" si="409"/>
        <v>theater</v>
      </c>
      <c r="R3776" t="str">
        <f t="shared" si="410"/>
        <v>musical</v>
      </c>
      <c r="S3776" s="12">
        <f t="shared" si="411"/>
        <v>42087.792303240742</v>
      </c>
      <c r="T3776" s="12">
        <f t="shared" si="412"/>
        <v>42103.792303240742</v>
      </c>
      <c r="U3776" s="14" t="str">
        <f t="shared" si="413"/>
        <v>Mar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08"/>
        <v>100.25</v>
      </c>
      <c r="P3777">
        <f t="shared" si="414"/>
        <v>142.85714285714286</v>
      </c>
      <c r="Q3777" t="str">
        <f t="shared" si="409"/>
        <v>theater</v>
      </c>
      <c r="R3777" t="str">
        <f t="shared" si="410"/>
        <v>musical</v>
      </c>
      <c r="S3777" s="12">
        <f t="shared" si="411"/>
        <v>42075.942627314813</v>
      </c>
      <c r="T3777" s="12">
        <f t="shared" si="412"/>
        <v>42103.166666666672</v>
      </c>
      <c r="U3777" s="14" t="str">
        <f t="shared" si="413"/>
        <v>Mar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08"/>
        <v>106.71250000000001</v>
      </c>
      <c r="P3778">
        <f t="shared" si="414"/>
        <v>85.106382978723403</v>
      </c>
      <c r="Q3778" t="str">
        <f t="shared" si="409"/>
        <v>theater</v>
      </c>
      <c r="R3778" t="str">
        <f t="shared" si="410"/>
        <v>musical</v>
      </c>
      <c r="S3778" s="12">
        <f t="shared" si="411"/>
        <v>41814.367800925924</v>
      </c>
      <c r="T3778" s="12">
        <f t="shared" si="412"/>
        <v>41852.041666666664</v>
      </c>
      <c r="U3778" s="14" t="str">
        <f t="shared" si="413"/>
        <v>Jun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415">E3779/D3779 * 100</f>
        <v>143.19999999999999</v>
      </c>
      <c r="P3779">
        <f t="shared" si="414"/>
        <v>33.898305084745765</v>
      </c>
      <c r="Q3779" t="str">
        <f t="shared" ref="Q3779:Q3842" si="416">LEFT(N3779,FIND("/",N3779) -1)</f>
        <v>theater</v>
      </c>
      <c r="R3779" t="str">
        <f t="shared" ref="R3779:R3842" si="417">RIGHT(N3779,LEN(N3779)-FIND("/",N3779))</f>
        <v>musical</v>
      </c>
      <c r="S3779" s="12">
        <f t="shared" ref="S3779:U3842" si="418">(((J3779/60)/60)/24)+DATE(1970,1,1)</f>
        <v>41887.111354166671</v>
      </c>
      <c r="T3779" s="12">
        <f t="shared" ref="T3779:V3842" si="419">(((I3779/60)/60)/24)+DATE(1970,1,1)</f>
        <v>41909.166666666664</v>
      </c>
      <c r="U3779" s="14" t="str">
        <f t="shared" ref="U3779:U3842" si="420">TEXT(S3779, "mmm")</f>
        <v>Sep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15"/>
        <v>105.04166666666667</v>
      </c>
      <c r="P3780">
        <f t="shared" si="414"/>
        <v>66.666666666666671</v>
      </c>
      <c r="Q3780" t="str">
        <f t="shared" si="416"/>
        <v>theater</v>
      </c>
      <c r="R3780" t="str">
        <f t="shared" si="417"/>
        <v>musical</v>
      </c>
      <c r="S3780" s="12">
        <f t="shared" si="418"/>
        <v>41989.819212962961</v>
      </c>
      <c r="T3780" s="12">
        <f t="shared" si="419"/>
        <v>42049.819212962961</v>
      </c>
      <c r="U3780" s="14" t="str">
        <f t="shared" si="420"/>
        <v>Dec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15"/>
        <v>103.98</v>
      </c>
      <c r="P3781">
        <f t="shared" si="414"/>
        <v>130.43478260869566</v>
      </c>
      <c r="Q3781" t="str">
        <f t="shared" si="416"/>
        <v>theater</v>
      </c>
      <c r="R3781" t="str">
        <f t="shared" si="417"/>
        <v>musical</v>
      </c>
      <c r="S3781" s="12">
        <f t="shared" si="418"/>
        <v>42425.735416666663</v>
      </c>
      <c r="T3781" s="12">
        <f t="shared" si="419"/>
        <v>42455.693750000006</v>
      </c>
      <c r="U3781" s="14" t="str">
        <f t="shared" si="420"/>
        <v>Feb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15"/>
        <v>120</v>
      </c>
      <c r="P3782">
        <f t="shared" si="414"/>
        <v>83.333333333333329</v>
      </c>
      <c r="Q3782" t="str">
        <f t="shared" si="416"/>
        <v>theater</v>
      </c>
      <c r="R3782" t="str">
        <f t="shared" si="417"/>
        <v>musical</v>
      </c>
      <c r="S3782" s="12">
        <f t="shared" si="418"/>
        <v>42166.219733796301</v>
      </c>
      <c r="T3782" s="12">
        <f t="shared" si="419"/>
        <v>42198.837499999994</v>
      </c>
      <c r="U3782" s="14" t="str">
        <f t="shared" si="420"/>
        <v>Jun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15"/>
        <v>109.66666666666667</v>
      </c>
      <c r="P3783">
        <f t="shared" si="414"/>
        <v>86.538461538461533</v>
      </c>
      <c r="Q3783" t="str">
        <f t="shared" si="416"/>
        <v>theater</v>
      </c>
      <c r="R3783" t="str">
        <f t="shared" si="417"/>
        <v>musical</v>
      </c>
      <c r="S3783" s="12">
        <f t="shared" si="418"/>
        <v>41865.882928240739</v>
      </c>
      <c r="T3783" s="12">
        <f t="shared" si="419"/>
        <v>41890.882928240739</v>
      </c>
      <c r="U3783" s="14" t="str">
        <f t="shared" si="420"/>
        <v>Aug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15"/>
        <v>101.75</v>
      </c>
      <c r="P3784">
        <f t="shared" si="414"/>
        <v>74.074074074074076</v>
      </c>
      <c r="Q3784" t="str">
        <f t="shared" si="416"/>
        <v>theater</v>
      </c>
      <c r="R3784" t="str">
        <f t="shared" si="417"/>
        <v>musical</v>
      </c>
      <c r="S3784" s="12">
        <f t="shared" si="418"/>
        <v>42546.862233796302</v>
      </c>
      <c r="T3784" s="12">
        <f t="shared" si="419"/>
        <v>42575.958333333328</v>
      </c>
      <c r="U3784" s="14" t="str">
        <f t="shared" si="420"/>
        <v>Jun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15"/>
        <v>128.91666666666666</v>
      </c>
      <c r="P3785">
        <f t="shared" si="414"/>
        <v>50</v>
      </c>
      <c r="Q3785" t="str">
        <f t="shared" si="416"/>
        <v>theater</v>
      </c>
      <c r="R3785" t="str">
        <f t="shared" si="417"/>
        <v>musical</v>
      </c>
      <c r="S3785" s="12">
        <f t="shared" si="418"/>
        <v>42420.140277777777</v>
      </c>
      <c r="T3785" s="12">
        <f t="shared" si="419"/>
        <v>42444.666666666672</v>
      </c>
      <c r="U3785" s="14" t="str">
        <f t="shared" si="420"/>
        <v>Feb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15"/>
        <v>114.99999999999999</v>
      </c>
      <c r="P3786">
        <f t="shared" si="414"/>
        <v>100</v>
      </c>
      <c r="Q3786" t="str">
        <f t="shared" si="416"/>
        <v>theater</v>
      </c>
      <c r="R3786" t="str">
        <f t="shared" si="417"/>
        <v>musical</v>
      </c>
      <c r="S3786" s="12">
        <f t="shared" si="418"/>
        <v>42531.980694444443</v>
      </c>
      <c r="T3786" s="12">
        <f t="shared" si="419"/>
        <v>42561.980694444443</v>
      </c>
      <c r="U3786" s="14" t="str">
        <f t="shared" si="420"/>
        <v>Jun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15"/>
        <v>150.75</v>
      </c>
      <c r="P3787">
        <f t="shared" si="414"/>
        <v>66.666666666666671</v>
      </c>
      <c r="Q3787" t="str">
        <f t="shared" si="416"/>
        <v>theater</v>
      </c>
      <c r="R3787" t="str">
        <f t="shared" si="417"/>
        <v>musical</v>
      </c>
      <c r="S3787" s="12">
        <f t="shared" si="418"/>
        <v>42548.63853009259</v>
      </c>
      <c r="T3787" s="12">
        <f t="shared" si="419"/>
        <v>42584.418749999997</v>
      </c>
      <c r="U3787" s="14" t="str">
        <f t="shared" si="420"/>
        <v>Jun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15"/>
        <v>110.96666666666665</v>
      </c>
      <c r="P3788">
        <f t="shared" si="414"/>
        <v>84.507042253521121</v>
      </c>
      <c r="Q3788" t="str">
        <f t="shared" si="416"/>
        <v>theater</v>
      </c>
      <c r="R3788" t="str">
        <f t="shared" si="417"/>
        <v>musical</v>
      </c>
      <c r="S3788" s="12">
        <f t="shared" si="418"/>
        <v>42487.037905092591</v>
      </c>
      <c r="T3788" s="12">
        <f t="shared" si="419"/>
        <v>42517.037905092591</v>
      </c>
      <c r="U3788" s="14" t="str">
        <f t="shared" si="420"/>
        <v>Apr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15"/>
        <v>100.28571428571429</v>
      </c>
      <c r="P3789">
        <f t="shared" si="414"/>
        <v>35</v>
      </c>
      <c r="Q3789" t="str">
        <f t="shared" si="416"/>
        <v>theater</v>
      </c>
      <c r="R3789" t="str">
        <f t="shared" si="417"/>
        <v>musical</v>
      </c>
      <c r="S3789" s="12">
        <f t="shared" si="418"/>
        <v>42167.534791666665</v>
      </c>
      <c r="T3789" s="12">
        <f t="shared" si="419"/>
        <v>42196.165972222225</v>
      </c>
      <c r="U3789" s="14" t="str">
        <f t="shared" si="420"/>
        <v>Jun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15"/>
        <v>0.66666666666666674</v>
      </c>
      <c r="P3790">
        <f t="shared" ref="P3790:P3853" si="421">D3790 / L3790</f>
        <v>75000</v>
      </c>
      <c r="Q3790" t="str">
        <f t="shared" si="416"/>
        <v>theater</v>
      </c>
      <c r="R3790" t="str">
        <f t="shared" si="417"/>
        <v>musical</v>
      </c>
      <c r="S3790" s="12">
        <f t="shared" si="418"/>
        <v>42333.695821759262</v>
      </c>
      <c r="T3790" s="12">
        <f t="shared" si="419"/>
        <v>42361.679166666669</v>
      </c>
      <c r="U3790" s="14" t="str">
        <f t="shared" si="420"/>
        <v>Nov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15"/>
        <v>3.267605633802817</v>
      </c>
      <c r="P3791">
        <f t="shared" si="421"/>
        <v>887.5</v>
      </c>
      <c r="Q3791" t="str">
        <f t="shared" si="416"/>
        <v>theater</v>
      </c>
      <c r="R3791" t="str">
        <f t="shared" si="417"/>
        <v>musical</v>
      </c>
      <c r="S3791" s="12">
        <f t="shared" si="418"/>
        <v>42138.798819444448</v>
      </c>
      <c r="T3791" s="12">
        <f t="shared" si="419"/>
        <v>42170.798819444448</v>
      </c>
      <c r="U3791" s="14" t="str">
        <f t="shared" si="420"/>
        <v>May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15"/>
        <v>0</v>
      </c>
      <c r="P3792" t="e">
        <f t="shared" si="421"/>
        <v>#DIV/0!</v>
      </c>
      <c r="Q3792" t="str">
        <f t="shared" si="416"/>
        <v>theater</v>
      </c>
      <c r="R3792" t="str">
        <f t="shared" si="417"/>
        <v>musical</v>
      </c>
      <c r="S3792" s="12">
        <f t="shared" si="418"/>
        <v>42666.666932870372</v>
      </c>
      <c r="T3792" s="12">
        <f t="shared" si="419"/>
        <v>42696.708599537036</v>
      </c>
      <c r="U3792" s="14" t="str">
        <f t="shared" si="420"/>
        <v>Oct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15"/>
        <v>0</v>
      </c>
      <c r="P3793" t="e">
        <f t="shared" si="421"/>
        <v>#DIV/0!</v>
      </c>
      <c r="Q3793" t="str">
        <f t="shared" si="416"/>
        <v>theater</v>
      </c>
      <c r="R3793" t="str">
        <f t="shared" si="417"/>
        <v>musical</v>
      </c>
      <c r="S3793" s="12">
        <f t="shared" si="418"/>
        <v>41766.692037037035</v>
      </c>
      <c r="T3793" s="12">
        <f t="shared" si="419"/>
        <v>41826.692037037035</v>
      </c>
      <c r="U3793" s="14" t="str">
        <f t="shared" si="420"/>
        <v>May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15"/>
        <v>0.27999999999999997</v>
      </c>
      <c r="P3794">
        <f t="shared" si="421"/>
        <v>6250</v>
      </c>
      <c r="Q3794" t="str">
        <f t="shared" si="416"/>
        <v>theater</v>
      </c>
      <c r="R3794" t="str">
        <f t="shared" si="417"/>
        <v>musical</v>
      </c>
      <c r="S3794" s="12">
        <f t="shared" si="418"/>
        <v>42170.447013888886</v>
      </c>
      <c r="T3794" s="12">
        <f t="shared" si="419"/>
        <v>42200.447013888886</v>
      </c>
      <c r="U3794" s="14" t="str">
        <f t="shared" si="420"/>
        <v>Jun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15"/>
        <v>59.657142857142851</v>
      </c>
      <c r="P3795">
        <f t="shared" si="421"/>
        <v>291.66666666666669</v>
      </c>
      <c r="Q3795" t="str">
        <f t="shared" si="416"/>
        <v>theater</v>
      </c>
      <c r="R3795" t="str">
        <f t="shared" si="417"/>
        <v>musical</v>
      </c>
      <c r="S3795" s="12">
        <f t="shared" si="418"/>
        <v>41968.938993055555</v>
      </c>
      <c r="T3795" s="12">
        <f t="shared" si="419"/>
        <v>41989.938993055555</v>
      </c>
      <c r="U3795" s="14" t="str">
        <f t="shared" si="420"/>
        <v>Nov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15"/>
        <v>1</v>
      </c>
      <c r="P3796">
        <f t="shared" si="421"/>
        <v>5000</v>
      </c>
      <c r="Q3796" t="str">
        <f t="shared" si="416"/>
        <v>theater</v>
      </c>
      <c r="R3796" t="str">
        <f t="shared" si="417"/>
        <v>musical</v>
      </c>
      <c r="S3796" s="12">
        <f t="shared" si="418"/>
        <v>42132.58048611111</v>
      </c>
      <c r="T3796" s="12">
        <f t="shared" si="419"/>
        <v>42162.58048611111</v>
      </c>
      <c r="U3796" s="14" t="str">
        <f t="shared" si="420"/>
        <v>May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15"/>
        <v>1.6666666666666667</v>
      </c>
      <c r="P3797">
        <f t="shared" si="421"/>
        <v>300</v>
      </c>
      <c r="Q3797" t="str">
        <f t="shared" si="416"/>
        <v>theater</v>
      </c>
      <c r="R3797" t="str">
        <f t="shared" si="417"/>
        <v>musical</v>
      </c>
      <c r="S3797" s="12">
        <f t="shared" si="418"/>
        <v>42201.436226851853</v>
      </c>
      <c r="T3797" s="12">
        <f t="shared" si="419"/>
        <v>42244.9375</v>
      </c>
      <c r="U3797" s="14" t="str">
        <f t="shared" si="420"/>
        <v>Jul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15"/>
        <v>4.4444444444444444E-3</v>
      </c>
      <c r="P3798">
        <f t="shared" si="421"/>
        <v>22500</v>
      </c>
      <c r="Q3798" t="str">
        <f t="shared" si="416"/>
        <v>theater</v>
      </c>
      <c r="R3798" t="str">
        <f t="shared" si="417"/>
        <v>musical</v>
      </c>
      <c r="S3798" s="12">
        <f t="shared" si="418"/>
        <v>42689.029583333337</v>
      </c>
      <c r="T3798" s="12">
        <f t="shared" si="419"/>
        <v>42749.029583333337</v>
      </c>
      <c r="U3798" s="14" t="str">
        <f t="shared" si="420"/>
        <v>Nov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15"/>
        <v>89.666666666666657</v>
      </c>
      <c r="P3799">
        <f t="shared" si="421"/>
        <v>162.16216216216216</v>
      </c>
      <c r="Q3799" t="str">
        <f t="shared" si="416"/>
        <v>theater</v>
      </c>
      <c r="R3799" t="str">
        <f t="shared" si="417"/>
        <v>musical</v>
      </c>
      <c r="S3799" s="12">
        <f t="shared" si="418"/>
        <v>42084.881539351853</v>
      </c>
      <c r="T3799" s="12">
        <f t="shared" si="419"/>
        <v>42114.881539351853</v>
      </c>
      <c r="U3799" s="14" t="str">
        <f t="shared" si="420"/>
        <v>Mar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15"/>
        <v>1.4642857142857144</v>
      </c>
      <c r="P3800">
        <f t="shared" si="421"/>
        <v>14000</v>
      </c>
      <c r="Q3800" t="str">
        <f t="shared" si="416"/>
        <v>theater</v>
      </c>
      <c r="R3800" t="str">
        <f t="shared" si="417"/>
        <v>musical</v>
      </c>
      <c r="S3800" s="12">
        <f t="shared" si="418"/>
        <v>41831.722777777781</v>
      </c>
      <c r="T3800" s="12">
        <f t="shared" si="419"/>
        <v>41861.722777777781</v>
      </c>
      <c r="U3800" s="14" t="str">
        <f t="shared" si="420"/>
        <v>Jul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15"/>
        <v>4.0199999999999996</v>
      </c>
      <c r="P3801">
        <f t="shared" si="421"/>
        <v>2500</v>
      </c>
      <c r="Q3801" t="str">
        <f t="shared" si="416"/>
        <v>theater</v>
      </c>
      <c r="R3801" t="str">
        <f t="shared" si="417"/>
        <v>musical</v>
      </c>
      <c r="S3801" s="12">
        <f t="shared" si="418"/>
        <v>42410.93105324074</v>
      </c>
      <c r="T3801" s="12">
        <f t="shared" si="419"/>
        <v>42440.93105324074</v>
      </c>
      <c r="U3801" s="14" t="str">
        <f t="shared" si="420"/>
        <v>Feb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15"/>
        <v>4.004545454545454</v>
      </c>
      <c r="P3802">
        <f t="shared" si="421"/>
        <v>1375</v>
      </c>
      <c r="Q3802" t="str">
        <f t="shared" si="416"/>
        <v>theater</v>
      </c>
      <c r="R3802" t="str">
        <f t="shared" si="417"/>
        <v>musical</v>
      </c>
      <c r="S3802" s="12">
        <f t="shared" si="418"/>
        <v>41982.737071759257</v>
      </c>
      <c r="T3802" s="12">
        <f t="shared" si="419"/>
        <v>42015.207638888889</v>
      </c>
      <c r="U3802" s="14" t="str">
        <f t="shared" si="420"/>
        <v>Dec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15"/>
        <v>8.52</v>
      </c>
      <c r="P3803">
        <f t="shared" si="421"/>
        <v>555.55555555555554</v>
      </c>
      <c r="Q3803" t="str">
        <f t="shared" si="416"/>
        <v>theater</v>
      </c>
      <c r="R3803" t="str">
        <f t="shared" si="417"/>
        <v>musical</v>
      </c>
      <c r="S3803" s="12">
        <f t="shared" si="418"/>
        <v>41975.676111111112</v>
      </c>
      <c r="T3803" s="12">
        <f t="shared" si="419"/>
        <v>42006.676111111112</v>
      </c>
      <c r="U3803" s="14" t="str">
        <f t="shared" si="420"/>
        <v>Dec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15"/>
        <v>0</v>
      </c>
      <c r="P3804" t="e">
        <f t="shared" si="421"/>
        <v>#DIV/0!</v>
      </c>
      <c r="Q3804" t="str">
        <f t="shared" si="416"/>
        <v>theater</v>
      </c>
      <c r="R3804" t="str">
        <f t="shared" si="417"/>
        <v>musical</v>
      </c>
      <c r="S3804" s="12">
        <f t="shared" si="418"/>
        <v>42269.126226851848</v>
      </c>
      <c r="T3804" s="12">
        <f t="shared" si="419"/>
        <v>42299.126226851848</v>
      </c>
      <c r="U3804" s="14" t="str">
        <f t="shared" si="420"/>
        <v>Sep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15"/>
        <v>19.650000000000002</v>
      </c>
      <c r="P3805">
        <f t="shared" si="421"/>
        <v>300</v>
      </c>
      <c r="Q3805" t="str">
        <f t="shared" si="416"/>
        <v>theater</v>
      </c>
      <c r="R3805" t="str">
        <f t="shared" si="417"/>
        <v>musical</v>
      </c>
      <c r="S3805" s="12">
        <f t="shared" si="418"/>
        <v>42403.971851851849</v>
      </c>
      <c r="T3805" s="12">
        <f t="shared" si="419"/>
        <v>42433.971851851849</v>
      </c>
      <c r="U3805" s="14" t="str">
        <f t="shared" si="420"/>
        <v>Feb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15"/>
        <v>0</v>
      </c>
      <c r="P3806" t="e">
        <f t="shared" si="421"/>
        <v>#DIV/0!</v>
      </c>
      <c r="Q3806" t="str">
        <f t="shared" si="416"/>
        <v>theater</v>
      </c>
      <c r="R3806" t="str">
        <f t="shared" si="417"/>
        <v>musical</v>
      </c>
      <c r="S3806" s="12">
        <f t="shared" si="418"/>
        <v>42527.00953703704</v>
      </c>
      <c r="T3806" s="12">
        <f t="shared" si="419"/>
        <v>42582.291666666672</v>
      </c>
      <c r="U3806" s="14" t="str">
        <f t="shared" si="420"/>
        <v>Jun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15"/>
        <v>2E-3</v>
      </c>
      <c r="P3807">
        <f t="shared" si="421"/>
        <v>75000</v>
      </c>
      <c r="Q3807" t="str">
        <f t="shared" si="416"/>
        <v>theater</v>
      </c>
      <c r="R3807" t="str">
        <f t="shared" si="417"/>
        <v>musical</v>
      </c>
      <c r="S3807" s="12">
        <f t="shared" si="418"/>
        <v>41849.887037037035</v>
      </c>
      <c r="T3807" s="12">
        <f t="shared" si="419"/>
        <v>41909.887037037035</v>
      </c>
      <c r="U3807" s="14" t="str">
        <f t="shared" si="420"/>
        <v>Jul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15"/>
        <v>6.6666666666666666E-2</v>
      </c>
      <c r="P3808">
        <f t="shared" si="421"/>
        <v>7500</v>
      </c>
      <c r="Q3808" t="str">
        <f t="shared" si="416"/>
        <v>theater</v>
      </c>
      <c r="R3808" t="str">
        <f t="shared" si="417"/>
        <v>musical</v>
      </c>
      <c r="S3808" s="12">
        <f t="shared" si="418"/>
        <v>41799.259039351848</v>
      </c>
      <c r="T3808" s="12">
        <f t="shared" si="419"/>
        <v>41819.259039351848</v>
      </c>
      <c r="U3808" s="14" t="str">
        <f t="shared" si="420"/>
        <v>Jun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15"/>
        <v>30.333333333333336</v>
      </c>
      <c r="P3809">
        <f t="shared" si="421"/>
        <v>166.66666666666666</v>
      </c>
      <c r="Q3809" t="str">
        <f t="shared" si="416"/>
        <v>theater</v>
      </c>
      <c r="R3809" t="str">
        <f t="shared" si="417"/>
        <v>musical</v>
      </c>
      <c r="S3809" s="12">
        <f t="shared" si="418"/>
        <v>42090.909016203703</v>
      </c>
      <c r="T3809" s="12">
        <f t="shared" si="419"/>
        <v>42097.909016203703</v>
      </c>
      <c r="U3809" s="14" t="str">
        <f t="shared" si="420"/>
        <v>Mar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15"/>
        <v>100</v>
      </c>
      <c r="P3810">
        <f t="shared" si="421"/>
        <v>41.666666666666664</v>
      </c>
      <c r="Q3810" t="str">
        <f t="shared" si="416"/>
        <v>theater</v>
      </c>
      <c r="R3810" t="str">
        <f t="shared" si="417"/>
        <v>plays</v>
      </c>
      <c r="S3810" s="12">
        <f t="shared" si="418"/>
        <v>42059.453923611116</v>
      </c>
      <c r="T3810" s="12">
        <f t="shared" si="419"/>
        <v>42119.412256944444</v>
      </c>
      <c r="U3810" s="14" t="str">
        <f t="shared" si="420"/>
        <v>Feb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15"/>
        <v>101.25</v>
      </c>
      <c r="P3811">
        <f t="shared" si="421"/>
        <v>52.631578947368418</v>
      </c>
      <c r="Q3811" t="str">
        <f t="shared" si="416"/>
        <v>theater</v>
      </c>
      <c r="R3811" t="str">
        <f t="shared" si="417"/>
        <v>plays</v>
      </c>
      <c r="S3811" s="12">
        <f t="shared" si="418"/>
        <v>41800.526701388888</v>
      </c>
      <c r="T3811" s="12">
        <f t="shared" si="419"/>
        <v>41850.958333333336</v>
      </c>
      <c r="U3811" s="14" t="str">
        <f t="shared" si="420"/>
        <v>Jun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15"/>
        <v>121.73333333333333</v>
      </c>
      <c r="P3812">
        <f t="shared" si="421"/>
        <v>57.692307692307693</v>
      </c>
      <c r="Q3812" t="str">
        <f t="shared" si="416"/>
        <v>theater</v>
      </c>
      <c r="R3812" t="str">
        <f t="shared" si="417"/>
        <v>plays</v>
      </c>
      <c r="S3812" s="12">
        <f t="shared" si="418"/>
        <v>42054.849050925928</v>
      </c>
      <c r="T3812" s="12">
        <f t="shared" si="419"/>
        <v>42084.807384259257</v>
      </c>
      <c r="U3812" s="14" t="str">
        <f t="shared" si="420"/>
        <v>Feb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15"/>
        <v>330</v>
      </c>
      <c r="P3813">
        <f t="shared" si="421"/>
        <v>13.157894736842104</v>
      </c>
      <c r="Q3813" t="str">
        <f t="shared" si="416"/>
        <v>theater</v>
      </c>
      <c r="R3813" t="str">
        <f t="shared" si="417"/>
        <v>plays</v>
      </c>
      <c r="S3813" s="12">
        <f t="shared" si="418"/>
        <v>42487.62700231481</v>
      </c>
      <c r="T3813" s="12">
        <f t="shared" si="419"/>
        <v>42521.458333333328</v>
      </c>
      <c r="U3813" s="14" t="str">
        <f t="shared" si="420"/>
        <v>Apr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15"/>
        <v>109.55</v>
      </c>
      <c r="P3814">
        <f t="shared" si="421"/>
        <v>181.81818181818181</v>
      </c>
      <c r="Q3814" t="str">
        <f t="shared" si="416"/>
        <v>theater</v>
      </c>
      <c r="R3814" t="str">
        <f t="shared" si="417"/>
        <v>plays</v>
      </c>
      <c r="S3814" s="12">
        <f t="shared" si="418"/>
        <v>42109.751250000001</v>
      </c>
      <c r="T3814" s="12">
        <f t="shared" si="419"/>
        <v>42156.165972222225</v>
      </c>
      <c r="U3814" s="14" t="str">
        <f t="shared" si="420"/>
        <v>Apr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15"/>
        <v>100.95190476190474</v>
      </c>
      <c r="P3815">
        <f t="shared" si="421"/>
        <v>77.777777777777771</v>
      </c>
      <c r="Q3815" t="str">
        <f t="shared" si="416"/>
        <v>theater</v>
      </c>
      <c r="R3815" t="str">
        <f t="shared" si="417"/>
        <v>plays</v>
      </c>
      <c r="S3815" s="12">
        <f t="shared" si="418"/>
        <v>42497.275706018518</v>
      </c>
      <c r="T3815" s="12">
        <f t="shared" si="419"/>
        <v>42535.904861111107</v>
      </c>
      <c r="U3815" s="14" t="str">
        <f t="shared" si="420"/>
        <v>May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15"/>
        <v>140.13333333333333</v>
      </c>
      <c r="P3816">
        <f t="shared" si="421"/>
        <v>44.117647058823529</v>
      </c>
      <c r="Q3816" t="str">
        <f t="shared" si="416"/>
        <v>theater</v>
      </c>
      <c r="R3816" t="str">
        <f t="shared" si="417"/>
        <v>plays</v>
      </c>
      <c r="S3816" s="12">
        <f t="shared" si="418"/>
        <v>42058.904074074075</v>
      </c>
      <c r="T3816" s="12">
        <f t="shared" si="419"/>
        <v>42095.165972222225</v>
      </c>
      <c r="U3816" s="14" t="str">
        <f t="shared" si="420"/>
        <v>Feb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15"/>
        <v>100.001</v>
      </c>
      <c r="P3817">
        <f t="shared" si="421"/>
        <v>50</v>
      </c>
      <c r="Q3817" t="str">
        <f t="shared" si="416"/>
        <v>theater</v>
      </c>
      <c r="R3817" t="str">
        <f t="shared" si="417"/>
        <v>plays</v>
      </c>
      <c r="S3817" s="12">
        <f t="shared" si="418"/>
        <v>42207.259918981479</v>
      </c>
      <c r="T3817" s="12">
        <f t="shared" si="419"/>
        <v>42236.958333333328</v>
      </c>
      <c r="U3817" s="14" t="str">
        <f t="shared" si="420"/>
        <v>Jul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15"/>
        <v>119.238</v>
      </c>
      <c r="P3818">
        <f t="shared" si="421"/>
        <v>40.54054054054054</v>
      </c>
      <c r="Q3818" t="str">
        <f t="shared" si="416"/>
        <v>theater</v>
      </c>
      <c r="R3818" t="str">
        <f t="shared" si="417"/>
        <v>plays</v>
      </c>
      <c r="S3818" s="12">
        <f t="shared" si="418"/>
        <v>41807.690081018518</v>
      </c>
      <c r="T3818" s="12">
        <f t="shared" si="419"/>
        <v>41837.690081018518</v>
      </c>
      <c r="U3818" s="14" t="str">
        <f t="shared" si="420"/>
        <v>Jun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15"/>
        <v>107.25</v>
      </c>
      <c r="P3819">
        <f t="shared" si="421"/>
        <v>100</v>
      </c>
      <c r="Q3819" t="str">
        <f t="shared" si="416"/>
        <v>theater</v>
      </c>
      <c r="R3819" t="str">
        <f t="shared" si="417"/>
        <v>plays</v>
      </c>
      <c r="S3819" s="12">
        <f t="shared" si="418"/>
        <v>42284.69694444444</v>
      </c>
      <c r="T3819" s="12">
        <f t="shared" si="419"/>
        <v>42301.165972222225</v>
      </c>
      <c r="U3819" s="14" t="str">
        <f t="shared" si="420"/>
        <v>Oct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15"/>
        <v>227.99999999999997</v>
      </c>
      <c r="P3820">
        <f t="shared" si="421"/>
        <v>25</v>
      </c>
      <c r="Q3820" t="str">
        <f t="shared" si="416"/>
        <v>theater</v>
      </c>
      <c r="R3820" t="str">
        <f t="shared" si="417"/>
        <v>plays</v>
      </c>
      <c r="S3820" s="12">
        <f t="shared" si="418"/>
        <v>42045.84238425926</v>
      </c>
      <c r="T3820" s="12">
        <f t="shared" si="419"/>
        <v>42075.800717592589</v>
      </c>
      <c r="U3820" s="14" t="str">
        <f t="shared" si="420"/>
        <v>Feb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15"/>
        <v>106.4</v>
      </c>
      <c r="P3821">
        <f t="shared" si="421"/>
        <v>38.46153846153846</v>
      </c>
      <c r="Q3821" t="str">
        <f t="shared" si="416"/>
        <v>theater</v>
      </c>
      <c r="R3821" t="str">
        <f t="shared" si="417"/>
        <v>plays</v>
      </c>
      <c r="S3821" s="12">
        <f t="shared" si="418"/>
        <v>42184.209537037037</v>
      </c>
      <c r="T3821" s="12">
        <f t="shared" si="419"/>
        <v>42202.876388888893</v>
      </c>
      <c r="U3821" s="14" t="str">
        <f t="shared" si="420"/>
        <v>Jun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15"/>
        <v>143.33333333333334</v>
      </c>
      <c r="P3822">
        <f t="shared" si="421"/>
        <v>15</v>
      </c>
      <c r="Q3822" t="str">
        <f t="shared" si="416"/>
        <v>theater</v>
      </c>
      <c r="R3822" t="str">
        <f t="shared" si="417"/>
        <v>plays</v>
      </c>
      <c r="S3822" s="12">
        <f t="shared" si="418"/>
        <v>42160.651817129634</v>
      </c>
      <c r="T3822" s="12">
        <f t="shared" si="419"/>
        <v>42190.651817129634</v>
      </c>
      <c r="U3822" s="14" t="str">
        <f t="shared" si="420"/>
        <v>Jun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15"/>
        <v>104.54285714285714</v>
      </c>
      <c r="P3823">
        <f t="shared" si="421"/>
        <v>76.086956521739125</v>
      </c>
      <c r="Q3823" t="str">
        <f t="shared" si="416"/>
        <v>theater</v>
      </c>
      <c r="R3823" t="str">
        <f t="shared" si="417"/>
        <v>plays</v>
      </c>
      <c r="S3823" s="12">
        <f t="shared" si="418"/>
        <v>42341.180636574078</v>
      </c>
      <c r="T3823" s="12">
        <f t="shared" si="419"/>
        <v>42373.180636574078</v>
      </c>
      <c r="U3823" s="14" t="str">
        <f t="shared" si="420"/>
        <v>Dec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15"/>
        <v>110.02000000000001</v>
      </c>
      <c r="P3824">
        <f t="shared" si="421"/>
        <v>65.78947368421052</v>
      </c>
      <c r="Q3824" t="str">
        <f t="shared" si="416"/>
        <v>theater</v>
      </c>
      <c r="R3824" t="str">
        <f t="shared" si="417"/>
        <v>plays</v>
      </c>
      <c r="S3824" s="12">
        <f t="shared" si="418"/>
        <v>42329.838159722218</v>
      </c>
      <c r="T3824" s="12">
        <f t="shared" si="419"/>
        <v>42388.957638888889</v>
      </c>
      <c r="U3824" s="14" t="str">
        <f t="shared" si="420"/>
        <v>Nov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15"/>
        <v>106</v>
      </c>
      <c r="P3825">
        <f t="shared" si="421"/>
        <v>60.975609756097562</v>
      </c>
      <c r="Q3825" t="str">
        <f t="shared" si="416"/>
        <v>theater</v>
      </c>
      <c r="R3825" t="str">
        <f t="shared" si="417"/>
        <v>plays</v>
      </c>
      <c r="S3825" s="12">
        <f t="shared" si="418"/>
        <v>42170.910231481481</v>
      </c>
      <c r="T3825" s="12">
        <f t="shared" si="419"/>
        <v>42205.165972222225</v>
      </c>
      <c r="U3825" s="14" t="str">
        <f t="shared" si="420"/>
        <v>Jun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15"/>
        <v>108</v>
      </c>
      <c r="P3826">
        <f t="shared" si="421"/>
        <v>35.714285714285715</v>
      </c>
      <c r="Q3826" t="str">
        <f t="shared" si="416"/>
        <v>theater</v>
      </c>
      <c r="R3826" t="str">
        <f t="shared" si="417"/>
        <v>plays</v>
      </c>
      <c r="S3826" s="12">
        <f t="shared" si="418"/>
        <v>42571.626192129625</v>
      </c>
      <c r="T3826" s="12">
        <f t="shared" si="419"/>
        <v>42583.570138888885</v>
      </c>
      <c r="U3826" s="14" t="str">
        <f t="shared" si="420"/>
        <v>Jul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15"/>
        <v>105.42</v>
      </c>
      <c r="P3827">
        <f t="shared" si="421"/>
        <v>102.04081632653062</v>
      </c>
      <c r="Q3827" t="str">
        <f t="shared" si="416"/>
        <v>theater</v>
      </c>
      <c r="R3827" t="str">
        <f t="shared" si="417"/>
        <v>plays</v>
      </c>
      <c r="S3827" s="12">
        <f t="shared" si="418"/>
        <v>42151.069606481484</v>
      </c>
      <c r="T3827" s="12">
        <f t="shared" si="419"/>
        <v>42172.069606481484</v>
      </c>
      <c r="U3827" s="14" t="str">
        <f t="shared" si="420"/>
        <v>May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15"/>
        <v>119.16666666666667</v>
      </c>
      <c r="P3828">
        <f t="shared" si="421"/>
        <v>23.076923076923077</v>
      </c>
      <c r="Q3828" t="str">
        <f t="shared" si="416"/>
        <v>theater</v>
      </c>
      <c r="R3828" t="str">
        <f t="shared" si="417"/>
        <v>plays</v>
      </c>
      <c r="S3828" s="12">
        <f t="shared" si="418"/>
        <v>42101.423541666663</v>
      </c>
      <c r="T3828" s="12">
        <f t="shared" si="419"/>
        <v>42131.423541666663</v>
      </c>
      <c r="U3828" s="14" t="str">
        <f t="shared" si="420"/>
        <v>Apr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15"/>
        <v>152.66666666666666</v>
      </c>
      <c r="P3829">
        <f t="shared" si="421"/>
        <v>46.153846153846153</v>
      </c>
      <c r="Q3829" t="str">
        <f t="shared" si="416"/>
        <v>theater</v>
      </c>
      <c r="R3829" t="str">
        <f t="shared" si="417"/>
        <v>plays</v>
      </c>
      <c r="S3829" s="12">
        <f t="shared" si="418"/>
        <v>42034.928252314814</v>
      </c>
      <c r="T3829" s="12">
        <f t="shared" si="419"/>
        <v>42090</v>
      </c>
      <c r="U3829" s="14" t="str">
        <f t="shared" si="420"/>
        <v>Jan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15"/>
        <v>100</v>
      </c>
      <c r="P3830">
        <f t="shared" si="421"/>
        <v>178.57142857142858</v>
      </c>
      <c r="Q3830" t="str">
        <f t="shared" si="416"/>
        <v>theater</v>
      </c>
      <c r="R3830" t="str">
        <f t="shared" si="417"/>
        <v>plays</v>
      </c>
      <c r="S3830" s="12">
        <f t="shared" si="418"/>
        <v>41944.527627314819</v>
      </c>
      <c r="T3830" s="12">
        <f t="shared" si="419"/>
        <v>42004.569293981483</v>
      </c>
      <c r="U3830" s="14" t="str">
        <f t="shared" si="420"/>
        <v>Nov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15"/>
        <v>100.2</v>
      </c>
      <c r="P3831">
        <f t="shared" si="421"/>
        <v>62.5</v>
      </c>
      <c r="Q3831" t="str">
        <f t="shared" si="416"/>
        <v>theater</v>
      </c>
      <c r="R3831" t="str">
        <f t="shared" si="417"/>
        <v>plays</v>
      </c>
      <c r="S3831" s="12">
        <f t="shared" si="418"/>
        <v>42593.865405092598</v>
      </c>
      <c r="T3831" s="12">
        <f t="shared" si="419"/>
        <v>42613.865405092598</v>
      </c>
      <c r="U3831" s="14" t="str">
        <f t="shared" si="420"/>
        <v>Aug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15"/>
        <v>225</v>
      </c>
      <c r="P3832">
        <f t="shared" si="421"/>
        <v>33.333333333333336</v>
      </c>
      <c r="Q3832" t="str">
        <f t="shared" si="416"/>
        <v>theater</v>
      </c>
      <c r="R3832" t="str">
        <f t="shared" si="417"/>
        <v>plays</v>
      </c>
      <c r="S3832" s="12">
        <f t="shared" si="418"/>
        <v>42503.740868055553</v>
      </c>
      <c r="T3832" s="12">
        <f t="shared" si="419"/>
        <v>42517.740868055553</v>
      </c>
      <c r="U3832" s="14" t="str">
        <f t="shared" si="420"/>
        <v>May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15"/>
        <v>106.02199999999999</v>
      </c>
      <c r="P3833">
        <f t="shared" si="421"/>
        <v>55.555555555555557</v>
      </c>
      <c r="Q3833" t="str">
        <f t="shared" si="416"/>
        <v>theater</v>
      </c>
      <c r="R3833" t="str">
        <f t="shared" si="417"/>
        <v>plays</v>
      </c>
      <c r="S3833" s="12">
        <f t="shared" si="418"/>
        <v>41927.848900462966</v>
      </c>
      <c r="T3833" s="12">
        <f t="shared" si="419"/>
        <v>41948.890567129631</v>
      </c>
      <c r="U3833" s="14" t="str">
        <f t="shared" si="420"/>
        <v>Oct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15"/>
        <v>104.66666666666666</v>
      </c>
      <c r="P3834">
        <f t="shared" si="421"/>
        <v>133.33333333333334</v>
      </c>
      <c r="Q3834" t="str">
        <f t="shared" si="416"/>
        <v>theater</v>
      </c>
      <c r="R3834" t="str">
        <f t="shared" si="417"/>
        <v>plays</v>
      </c>
      <c r="S3834" s="12">
        <f t="shared" si="418"/>
        <v>42375.114988425921</v>
      </c>
      <c r="T3834" s="12">
        <f t="shared" si="419"/>
        <v>42420.114988425921</v>
      </c>
      <c r="U3834" s="14" t="str">
        <f t="shared" si="420"/>
        <v>Jan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15"/>
        <v>116.66666666666667</v>
      </c>
      <c r="P3835">
        <f t="shared" si="421"/>
        <v>60</v>
      </c>
      <c r="Q3835" t="str">
        <f t="shared" si="416"/>
        <v>theater</v>
      </c>
      <c r="R3835" t="str">
        <f t="shared" si="417"/>
        <v>plays</v>
      </c>
      <c r="S3835" s="12">
        <f t="shared" si="418"/>
        <v>41963.872361111105</v>
      </c>
      <c r="T3835" s="12">
        <f t="shared" si="419"/>
        <v>41974.797916666663</v>
      </c>
      <c r="U3835" s="14" t="str">
        <f t="shared" si="420"/>
        <v>Nov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15"/>
        <v>109.03333333333333</v>
      </c>
      <c r="P3836">
        <f t="shared" si="421"/>
        <v>52.631578947368418</v>
      </c>
      <c r="Q3836" t="str">
        <f t="shared" si="416"/>
        <v>theater</v>
      </c>
      <c r="R3836" t="str">
        <f t="shared" si="417"/>
        <v>plays</v>
      </c>
      <c r="S3836" s="12">
        <f t="shared" si="418"/>
        <v>42143.445219907408</v>
      </c>
      <c r="T3836" s="12">
        <f t="shared" si="419"/>
        <v>42173.445219907408</v>
      </c>
      <c r="U3836" s="14" t="str">
        <f t="shared" si="420"/>
        <v>May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15"/>
        <v>160</v>
      </c>
      <c r="P3837">
        <f t="shared" si="421"/>
        <v>25</v>
      </c>
      <c r="Q3837" t="str">
        <f t="shared" si="416"/>
        <v>theater</v>
      </c>
      <c r="R3837" t="str">
        <f t="shared" si="417"/>
        <v>plays</v>
      </c>
      <c r="S3837" s="12">
        <f t="shared" si="418"/>
        <v>42460.94222222222</v>
      </c>
      <c r="T3837" s="12">
        <f t="shared" si="419"/>
        <v>42481.94222222222</v>
      </c>
      <c r="U3837" s="14" t="str">
        <f t="shared" si="420"/>
        <v>Mar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15"/>
        <v>112.5</v>
      </c>
      <c r="P3838">
        <f t="shared" si="421"/>
        <v>57.142857142857146</v>
      </c>
      <c r="Q3838" t="str">
        <f t="shared" si="416"/>
        <v>theater</v>
      </c>
      <c r="R3838" t="str">
        <f t="shared" si="417"/>
        <v>plays</v>
      </c>
      <c r="S3838" s="12">
        <f t="shared" si="418"/>
        <v>42553.926527777774</v>
      </c>
      <c r="T3838" s="12">
        <f t="shared" si="419"/>
        <v>42585.172916666663</v>
      </c>
      <c r="U3838" s="14" t="str">
        <f t="shared" si="420"/>
        <v>Jul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15"/>
        <v>102.1</v>
      </c>
      <c r="P3839">
        <f t="shared" si="421"/>
        <v>117.64705882352941</v>
      </c>
      <c r="Q3839" t="str">
        <f t="shared" si="416"/>
        <v>theater</v>
      </c>
      <c r="R3839" t="str">
        <f t="shared" si="417"/>
        <v>plays</v>
      </c>
      <c r="S3839" s="12">
        <f t="shared" si="418"/>
        <v>42152.765717592592</v>
      </c>
      <c r="T3839" s="12">
        <f t="shared" si="419"/>
        <v>42188.765717592592</v>
      </c>
      <c r="U3839" s="14" t="str">
        <f t="shared" si="420"/>
        <v>May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15"/>
        <v>100.824</v>
      </c>
      <c r="P3840">
        <f t="shared" si="421"/>
        <v>1000</v>
      </c>
      <c r="Q3840" t="str">
        <f t="shared" si="416"/>
        <v>theater</v>
      </c>
      <c r="R3840" t="str">
        <f t="shared" si="417"/>
        <v>plays</v>
      </c>
      <c r="S3840" s="12">
        <f t="shared" si="418"/>
        <v>42116.710752314815</v>
      </c>
      <c r="T3840" s="12">
        <f t="shared" si="419"/>
        <v>42146.710752314815</v>
      </c>
      <c r="U3840" s="14" t="str">
        <f t="shared" si="420"/>
        <v>Apr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15"/>
        <v>101.25</v>
      </c>
      <c r="P3841">
        <f t="shared" si="421"/>
        <v>62.5</v>
      </c>
      <c r="Q3841" t="str">
        <f t="shared" si="416"/>
        <v>theater</v>
      </c>
      <c r="R3841" t="str">
        <f t="shared" si="417"/>
        <v>plays</v>
      </c>
      <c r="S3841" s="12">
        <f t="shared" si="418"/>
        <v>42155.142638888887</v>
      </c>
      <c r="T3841" s="12">
        <f t="shared" si="419"/>
        <v>42215.142638888887</v>
      </c>
      <c r="U3841" s="14" t="str">
        <f t="shared" si="420"/>
        <v>May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15"/>
        <v>6500</v>
      </c>
      <c r="P3842">
        <f t="shared" si="421"/>
        <v>0.33333333333333331</v>
      </c>
      <c r="Q3842" t="str">
        <f t="shared" si="416"/>
        <v>theater</v>
      </c>
      <c r="R3842" t="str">
        <f t="shared" si="417"/>
        <v>plays</v>
      </c>
      <c r="S3842" s="12">
        <f t="shared" si="418"/>
        <v>42432.701724537037</v>
      </c>
      <c r="T3842" s="12">
        <f t="shared" si="419"/>
        <v>42457.660057870366</v>
      </c>
      <c r="U3842" s="14" t="str">
        <f t="shared" si="420"/>
        <v>Mar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422">E3843/D3843 * 100</f>
        <v>8.7200000000000006</v>
      </c>
      <c r="P3843">
        <f t="shared" si="421"/>
        <v>294.11764705882354</v>
      </c>
      <c r="Q3843" t="str">
        <f t="shared" ref="Q3843:Q3906" si="423">LEFT(N3843,FIND("/",N3843) -1)</f>
        <v>theater</v>
      </c>
      <c r="R3843" t="str">
        <f t="shared" ref="R3843:R3906" si="424">RIGHT(N3843,LEN(N3843)-FIND("/",N3843))</f>
        <v>plays</v>
      </c>
      <c r="S3843" s="12">
        <f t="shared" ref="S3843:U3906" si="425">(((J3843/60)/60)/24)+DATE(1970,1,1)</f>
        <v>41780.785729166666</v>
      </c>
      <c r="T3843" s="12">
        <f t="shared" ref="T3843:V3906" si="426">(((I3843/60)/60)/24)+DATE(1970,1,1)</f>
        <v>41840.785729166666</v>
      </c>
      <c r="U3843" s="14" t="str">
        <f t="shared" ref="U3843:U3906" si="427">TEXT(S3843, "mmm")</f>
        <v>May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22"/>
        <v>21.94</v>
      </c>
      <c r="P3844">
        <f t="shared" si="421"/>
        <v>217.39130434782609</v>
      </c>
      <c r="Q3844" t="str">
        <f t="shared" si="423"/>
        <v>theater</v>
      </c>
      <c r="R3844" t="str">
        <f t="shared" si="424"/>
        <v>plays</v>
      </c>
      <c r="S3844" s="12">
        <f t="shared" si="425"/>
        <v>41740.493657407409</v>
      </c>
      <c r="T3844" s="12">
        <f t="shared" si="426"/>
        <v>41770.493657407409</v>
      </c>
      <c r="U3844" s="14" t="str">
        <f t="shared" si="427"/>
        <v>Apr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22"/>
        <v>21.3</v>
      </c>
      <c r="P3845">
        <f t="shared" si="421"/>
        <v>263.15789473684208</v>
      </c>
      <c r="Q3845" t="str">
        <f t="shared" si="423"/>
        <v>theater</v>
      </c>
      <c r="R3845" t="str">
        <f t="shared" si="424"/>
        <v>plays</v>
      </c>
      <c r="S3845" s="12">
        <f t="shared" si="425"/>
        <v>41766.072500000002</v>
      </c>
      <c r="T3845" s="12">
        <f t="shared" si="426"/>
        <v>41791.072500000002</v>
      </c>
      <c r="U3845" s="14" t="str">
        <f t="shared" si="427"/>
        <v>May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22"/>
        <v>41.489795918367342</v>
      </c>
      <c r="P3846">
        <f t="shared" si="421"/>
        <v>196</v>
      </c>
      <c r="Q3846" t="str">
        <f t="shared" si="423"/>
        <v>theater</v>
      </c>
      <c r="R3846" t="str">
        <f t="shared" si="424"/>
        <v>plays</v>
      </c>
      <c r="S3846" s="12">
        <f t="shared" si="425"/>
        <v>41766.617291666669</v>
      </c>
      <c r="T3846" s="12">
        <f t="shared" si="426"/>
        <v>41793.290972222225</v>
      </c>
      <c r="U3846" s="14" t="str">
        <f t="shared" si="427"/>
        <v>May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22"/>
        <v>2.105</v>
      </c>
      <c r="P3847">
        <f t="shared" si="421"/>
        <v>3333.3333333333335</v>
      </c>
      <c r="Q3847" t="str">
        <f t="shared" si="423"/>
        <v>theater</v>
      </c>
      <c r="R3847" t="str">
        <f t="shared" si="424"/>
        <v>plays</v>
      </c>
      <c r="S3847" s="12">
        <f t="shared" si="425"/>
        <v>42248.627013888887</v>
      </c>
      <c r="T3847" s="12">
        <f t="shared" si="426"/>
        <v>42278.627013888887</v>
      </c>
      <c r="U3847" s="14" t="str">
        <f t="shared" si="427"/>
        <v>Sep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22"/>
        <v>2.7</v>
      </c>
      <c r="P3848">
        <f t="shared" si="421"/>
        <v>875</v>
      </c>
      <c r="Q3848" t="str">
        <f t="shared" si="423"/>
        <v>theater</v>
      </c>
      <c r="R3848" t="str">
        <f t="shared" si="424"/>
        <v>plays</v>
      </c>
      <c r="S3848" s="12">
        <f t="shared" si="425"/>
        <v>41885.221550925926</v>
      </c>
      <c r="T3848" s="12">
        <f t="shared" si="426"/>
        <v>41916.290972222225</v>
      </c>
      <c r="U3848" s="14" t="str">
        <f t="shared" si="427"/>
        <v>Sep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22"/>
        <v>16.161904761904761</v>
      </c>
      <c r="P3849">
        <f t="shared" si="421"/>
        <v>1166.6666666666667</v>
      </c>
      <c r="Q3849" t="str">
        <f t="shared" si="423"/>
        <v>theater</v>
      </c>
      <c r="R3849" t="str">
        <f t="shared" si="424"/>
        <v>plays</v>
      </c>
      <c r="S3849" s="12">
        <f t="shared" si="425"/>
        <v>42159.224432870367</v>
      </c>
      <c r="T3849" s="12">
        <f t="shared" si="426"/>
        <v>42204.224432870367</v>
      </c>
      <c r="U3849" s="14" t="str">
        <f t="shared" si="427"/>
        <v>Jun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22"/>
        <v>16.376923076923077</v>
      </c>
      <c r="P3850">
        <f t="shared" si="421"/>
        <v>302.32558139534882</v>
      </c>
      <c r="Q3850" t="str">
        <f t="shared" si="423"/>
        <v>theater</v>
      </c>
      <c r="R3850" t="str">
        <f t="shared" si="424"/>
        <v>plays</v>
      </c>
      <c r="S3850" s="12">
        <f t="shared" si="425"/>
        <v>42265.817002314812</v>
      </c>
      <c r="T3850" s="12">
        <f t="shared" si="426"/>
        <v>42295.817002314812</v>
      </c>
      <c r="U3850" s="14" t="str">
        <f t="shared" si="427"/>
        <v>Sep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22"/>
        <v>7.043333333333333</v>
      </c>
      <c r="P3851">
        <f t="shared" si="421"/>
        <v>1071.4285714285713</v>
      </c>
      <c r="Q3851" t="str">
        <f t="shared" si="423"/>
        <v>theater</v>
      </c>
      <c r="R3851" t="str">
        <f t="shared" si="424"/>
        <v>plays</v>
      </c>
      <c r="S3851" s="12">
        <f t="shared" si="425"/>
        <v>42136.767175925925</v>
      </c>
      <c r="T3851" s="12">
        <f t="shared" si="426"/>
        <v>42166.767175925925</v>
      </c>
      <c r="U3851" s="14" t="str">
        <f t="shared" si="427"/>
        <v>May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22"/>
        <v>3.8</v>
      </c>
      <c r="P3852">
        <f t="shared" si="421"/>
        <v>250</v>
      </c>
      <c r="Q3852" t="str">
        <f t="shared" si="423"/>
        <v>theater</v>
      </c>
      <c r="R3852" t="str">
        <f t="shared" si="424"/>
        <v>plays</v>
      </c>
      <c r="S3852" s="12">
        <f t="shared" si="425"/>
        <v>41975.124340277776</v>
      </c>
      <c r="T3852" s="12">
        <f t="shared" si="426"/>
        <v>42005.124340277776</v>
      </c>
      <c r="U3852" s="14" t="str">
        <f t="shared" si="427"/>
        <v>Dec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22"/>
        <v>34.08</v>
      </c>
      <c r="P3853">
        <f t="shared" si="421"/>
        <v>104.16666666666667</v>
      </c>
      <c r="Q3853" t="str">
        <f t="shared" si="423"/>
        <v>theater</v>
      </c>
      <c r="R3853" t="str">
        <f t="shared" si="424"/>
        <v>plays</v>
      </c>
      <c r="S3853" s="12">
        <f t="shared" si="425"/>
        <v>42172.439571759256</v>
      </c>
      <c r="T3853" s="12">
        <f t="shared" si="426"/>
        <v>42202.439571759256</v>
      </c>
      <c r="U3853" s="14" t="str">
        <f t="shared" si="427"/>
        <v>Jun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22"/>
        <v>0.2</v>
      </c>
      <c r="P3854">
        <f t="shared" ref="P3854:P3917" si="428">D3854 / L3854</f>
        <v>5000</v>
      </c>
      <c r="Q3854" t="str">
        <f t="shared" si="423"/>
        <v>theater</v>
      </c>
      <c r="R3854" t="str">
        <f t="shared" si="424"/>
        <v>plays</v>
      </c>
      <c r="S3854" s="12">
        <f t="shared" si="425"/>
        <v>42065.190694444449</v>
      </c>
      <c r="T3854" s="12">
        <f t="shared" si="426"/>
        <v>42090.149027777778</v>
      </c>
      <c r="U3854" s="14" t="str">
        <f t="shared" si="427"/>
        <v>Mar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22"/>
        <v>2.5999999999999999E-2</v>
      </c>
      <c r="P3855">
        <f t="shared" si="428"/>
        <v>50000</v>
      </c>
      <c r="Q3855" t="str">
        <f t="shared" si="423"/>
        <v>theater</v>
      </c>
      <c r="R3855" t="str">
        <f t="shared" si="424"/>
        <v>plays</v>
      </c>
      <c r="S3855" s="12">
        <f t="shared" si="425"/>
        <v>41848.84002314815</v>
      </c>
      <c r="T3855" s="12">
        <f t="shared" si="426"/>
        <v>41883.84002314815</v>
      </c>
      <c r="U3855" s="14" t="str">
        <f t="shared" si="427"/>
        <v>Jul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22"/>
        <v>16.254545454545454</v>
      </c>
      <c r="P3856">
        <f t="shared" si="428"/>
        <v>550</v>
      </c>
      <c r="Q3856" t="str">
        <f t="shared" si="423"/>
        <v>theater</v>
      </c>
      <c r="R3856" t="str">
        <f t="shared" si="424"/>
        <v>plays</v>
      </c>
      <c r="S3856" s="12">
        <f t="shared" si="425"/>
        <v>42103.884930555556</v>
      </c>
      <c r="T3856" s="12">
        <f t="shared" si="426"/>
        <v>42133.884930555556</v>
      </c>
      <c r="U3856" s="14" t="str">
        <f t="shared" si="427"/>
        <v>Apr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22"/>
        <v>2.5</v>
      </c>
      <c r="P3857">
        <f t="shared" si="428"/>
        <v>1000</v>
      </c>
      <c r="Q3857" t="str">
        <f t="shared" si="423"/>
        <v>theater</v>
      </c>
      <c r="R3857" t="str">
        <f t="shared" si="424"/>
        <v>plays</v>
      </c>
      <c r="S3857" s="12">
        <f t="shared" si="425"/>
        <v>42059.970729166671</v>
      </c>
      <c r="T3857" s="12">
        <f t="shared" si="426"/>
        <v>42089.929062499999</v>
      </c>
      <c r="U3857" s="14" t="str">
        <f t="shared" si="427"/>
        <v>Feb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22"/>
        <v>0.02</v>
      </c>
      <c r="P3858">
        <f t="shared" si="428"/>
        <v>5000</v>
      </c>
      <c r="Q3858" t="str">
        <f t="shared" si="423"/>
        <v>theater</v>
      </c>
      <c r="R3858" t="str">
        <f t="shared" si="424"/>
        <v>plays</v>
      </c>
      <c r="S3858" s="12">
        <f t="shared" si="425"/>
        <v>42041.743090277778</v>
      </c>
      <c r="T3858" s="12">
        <f t="shared" si="426"/>
        <v>42071.701423611114</v>
      </c>
      <c r="U3858" s="14" t="str">
        <f t="shared" si="427"/>
        <v>Feb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22"/>
        <v>5.2</v>
      </c>
      <c r="P3859">
        <f t="shared" si="428"/>
        <v>1250</v>
      </c>
      <c r="Q3859" t="str">
        <f t="shared" si="423"/>
        <v>theater</v>
      </c>
      <c r="R3859" t="str">
        <f t="shared" si="424"/>
        <v>plays</v>
      </c>
      <c r="S3859" s="12">
        <f t="shared" si="425"/>
        <v>41829.73715277778</v>
      </c>
      <c r="T3859" s="12">
        <f t="shared" si="426"/>
        <v>41852.716666666667</v>
      </c>
      <c r="U3859" s="14" t="str">
        <f t="shared" si="427"/>
        <v>Jul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22"/>
        <v>2</v>
      </c>
      <c r="P3860">
        <f t="shared" si="428"/>
        <v>500</v>
      </c>
      <c r="Q3860" t="str">
        <f t="shared" si="423"/>
        <v>theater</v>
      </c>
      <c r="R3860" t="str">
        <f t="shared" si="424"/>
        <v>plays</v>
      </c>
      <c r="S3860" s="12">
        <f t="shared" si="425"/>
        <v>42128.431064814817</v>
      </c>
      <c r="T3860" s="12">
        <f t="shared" si="426"/>
        <v>42146.875</v>
      </c>
      <c r="U3860" s="14" t="str">
        <f t="shared" si="427"/>
        <v>May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22"/>
        <v>0.04</v>
      </c>
      <c r="P3861">
        <f t="shared" si="428"/>
        <v>2500</v>
      </c>
      <c r="Q3861" t="str">
        <f t="shared" si="423"/>
        <v>theater</v>
      </c>
      <c r="R3861" t="str">
        <f t="shared" si="424"/>
        <v>plays</v>
      </c>
      <c r="S3861" s="12">
        <f t="shared" si="425"/>
        <v>41789.893599537041</v>
      </c>
      <c r="T3861" s="12">
        <f t="shared" si="426"/>
        <v>41815.875</v>
      </c>
      <c r="U3861" s="14" t="str">
        <f t="shared" si="427"/>
        <v>May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22"/>
        <v>17.666666666666668</v>
      </c>
      <c r="P3862">
        <f t="shared" si="428"/>
        <v>461.53846153846155</v>
      </c>
      <c r="Q3862" t="str">
        <f t="shared" si="423"/>
        <v>theater</v>
      </c>
      <c r="R3862" t="str">
        <f t="shared" si="424"/>
        <v>plays</v>
      </c>
      <c r="S3862" s="12">
        <f t="shared" si="425"/>
        <v>41833.660995370366</v>
      </c>
      <c r="T3862" s="12">
        <f t="shared" si="426"/>
        <v>41863.660995370366</v>
      </c>
      <c r="U3862" s="14" t="str">
        <f t="shared" si="427"/>
        <v>Jul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22"/>
        <v>5</v>
      </c>
      <c r="P3863">
        <f t="shared" si="428"/>
        <v>2000</v>
      </c>
      <c r="Q3863" t="str">
        <f t="shared" si="423"/>
        <v>theater</v>
      </c>
      <c r="R3863" t="str">
        <f t="shared" si="424"/>
        <v>plays</v>
      </c>
      <c r="S3863" s="12">
        <f t="shared" si="425"/>
        <v>41914.590011574073</v>
      </c>
      <c r="T3863" s="12">
        <f t="shared" si="426"/>
        <v>41955.907638888893</v>
      </c>
      <c r="U3863" s="14" t="str">
        <f t="shared" si="427"/>
        <v>Oct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22"/>
        <v>1.3333333333333334E-2</v>
      </c>
      <c r="P3864">
        <f t="shared" si="428"/>
        <v>7500</v>
      </c>
      <c r="Q3864" t="str">
        <f t="shared" si="423"/>
        <v>theater</v>
      </c>
      <c r="R3864" t="str">
        <f t="shared" si="424"/>
        <v>plays</v>
      </c>
      <c r="S3864" s="12">
        <f t="shared" si="425"/>
        <v>42611.261064814811</v>
      </c>
      <c r="T3864" s="12">
        <f t="shared" si="426"/>
        <v>42625.707638888889</v>
      </c>
      <c r="U3864" s="14" t="str">
        <f t="shared" si="427"/>
        <v>Aug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22"/>
        <v>0</v>
      </c>
      <c r="P3865" t="e">
        <f t="shared" si="428"/>
        <v>#DIV/0!</v>
      </c>
      <c r="Q3865" t="str">
        <f t="shared" si="423"/>
        <v>theater</v>
      </c>
      <c r="R3865" t="str">
        <f t="shared" si="424"/>
        <v>plays</v>
      </c>
      <c r="S3865" s="12">
        <f t="shared" si="425"/>
        <v>42253.633159722223</v>
      </c>
      <c r="T3865" s="12">
        <f t="shared" si="426"/>
        <v>42313.674826388888</v>
      </c>
      <c r="U3865" s="14" t="str">
        <f t="shared" si="427"/>
        <v>Sep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22"/>
        <v>1.2</v>
      </c>
      <c r="P3866">
        <f t="shared" si="428"/>
        <v>1666.6666666666667</v>
      </c>
      <c r="Q3866" t="str">
        <f t="shared" si="423"/>
        <v>theater</v>
      </c>
      <c r="R3866" t="str">
        <f t="shared" si="424"/>
        <v>plays</v>
      </c>
      <c r="S3866" s="12">
        <f t="shared" si="425"/>
        <v>42295.891828703709</v>
      </c>
      <c r="T3866" s="12">
        <f t="shared" si="426"/>
        <v>42325.933495370366</v>
      </c>
      <c r="U3866" s="14" t="str">
        <f t="shared" si="427"/>
        <v>Oct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22"/>
        <v>26.937422295897225</v>
      </c>
      <c r="P3867">
        <f t="shared" si="428"/>
        <v>172.35714285714286</v>
      </c>
      <c r="Q3867" t="str">
        <f t="shared" si="423"/>
        <v>theater</v>
      </c>
      <c r="R3867" t="str">
        <f t="shared" si="424"/>
        <v>plays</v>
      </c>
      <c r="S3867" s="12">
        <f t="shared" si="425"/>
        <v>41841.651597222226</v>
      </c>
      <c r="T3867" s="12">
        <f t="shared" si="426"/>
        <v>41881.229166666664</v>
      </c>
      <c r="U3867" s="14" t="str">
        <f t="shared" si="427"/>
        <v>Jul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22"/>
        <v>0.54999999999999993</v>
      </c>
      <c r="P3868">
        <f t="shared" si="428"/>
        <v>1000</v>
      </c>
      <c r="Q3868" t="str">
        <f t="shared" si="423"/>
        <v>theater</v>
      </c>
      <c r="R3868" t="str">
        <f t="shared" si="424"/>
        <v>plays</v>
      </c>
      <c r="S3868" s="12">
        <f t="shared" si="425"/>
        <v>42402.947002314817</v>
      </c>
      <c r="T3868" s="12">
        <f t="shared" si="426"/>
        <v>42452.145138888889</v>
      </c>
      <c r="U3868" s="14" t="str">
        <f t="shared" si="427"/>
        <v>Feb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22"/>
        <v>12.55</v>
      </c>
      <c r="P3869">
        <f t="shared" si="428"/>
        <v>400</v>
      </c>
      <c r="Q3869" t="str">
        <f t="shared" si="423"/>
        <v>theater</v>
      </c>
      <c r="R3869" t="str">
        <f t="shared" si="424"/>
        <v>plays</v>
      </c>
      <c r="S3869" s="12">
        <f t="shared" si="425"/>
        <v>42509.814108796301</v>
      </c>
      <c r="T3869" s="12">
        <f t="shared" si="426"/>
        <v>42539.814108796301</v>
      </c>
      <c r="U3869" s="14" t="str">
        <f t="shared" si="427"/>
        <v>May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22"/>
        <v>0.2</v>
      </c>
      <c r="P3870">
        <f t="shared" si="428"/>
        <v>5000</v>
      </c>
      <c r="Q3870" t="str">
        <f t="shared" si="423"/>
        <v>theater</v>
      </c>
      <c r="R3870" t="str">
        <f t="shared" si="424"/>
        <v>musical</v>
      </c>
      <c r="S3870" s="12">
        <f t="shared" si="425"/>
        <v>41865.659780092588</v>
      </c>
      <c r="T3870" s="12">
        <f t="shared" si="426"/>
        <v>41890.659780092588</v>
      </c>
      <c r="U3870" s="14" t="str">
        <f t="shared" si="427"/>
        <v>Aug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22"/>
        <v>3.4474868431088401</v>
      </c>
      <c r="P3871">
        <f t="shared" si="428"/>
        <v>874.06666666666672</v>
      </c>
      <c r="Q3871" t="str">
        <f t="shared" si="423"/>
        <v>theater</v>
      </c>
      <c r="R3871" t="str">
        <f t="shared" si="424"/>
        <v>musical</v>
      </c>
      <c r="S3871" s="12">
        <f t="shared" si="425"/>
        <v>42047.724444444444</v>
      </c>
      <c r="T3871" s="12">
        <f t="shared" si="426"/>
        <v>42077.132638888885</v>
      </c>
      <c r="U3871" s="14" t="str">
        <f t="shared" si="427"/>
        <v>Feb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22"/>
        <v>15</v>
      </c>
      <c r="P3872">
        <f t="shared" si="428"/>
        <v>1000</v>
      </c>
      <c r="Q3872" t="str">
        <f t="shared" si="423"/>
        <v>theater</v>
      </c>
      <c r="R3872" t="str">
        <f t="shared" si="424"/>
        <v>musical</v>
      </c>
      <c r="S3872" s="12">
        <f t="shared" si="425"/>
        <v>41793.17219907407</v>
      </c>
      <c r="T3872" s="12">
        <f t="shared" si="426"/>
        <v>41823.17219907407</v>
      </c>
      <c r="U3872" s="14" t="str">
        <f t="shared" si="427"/>
        <v>Jun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22"/>
        <v>2.666666666666667</v>
      </c>
      <c r="P3873">
        <f t="shared" si="428"/>
        <v>500</v>
      </c>
      <c r="Q3873" t="str">
        <f t="shared" si="423"/>
        <v>theater</v>
      </c>
      <c r="R3873" t="str">
        <f t="shared" si="424"/>
        <v>musical</v>
      </c>
      <c r="S3873" s="12">
        <f t="shared" si="425"/>
        <v>42763.780671296292</v>
      </c>
      <c r="T3873" s="12">
        <f t="shared" si="426"/>
        <v>42823.739004629635</v>
      </c>
      <c r="U3873" s="14" t="str">
        <f t="shared" si="427"/>
        <v>Jan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22"/>
        <v>0</v>
      </c>
      <c r="P3874" t="e">
        <f t="shared" si="428"/>
        <v>#DIV/0!</v>
      </c>
      <c r="Q3874" t="str">
        <f t="shared" si="423"/>
        <v>theater</v>
      </c>
      <c r="R3874" t="str">
        <f t="shared" si="424"/>
        <v>musical</v>
      </c>
      <c r="S3874" s="12">
        <f t="shared" si="425"/>
        <v>42180.145787037036</v>
      </c>
      <c r="T3874" s="12">
        <f t="shared" si="426"/>
        <v>42230.145787037036</v>
      </c>
      <c r="U3874" s="14" t="str">
        <f t="shared" si="427"/>
        <v>Jun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22"/>
        <v>0</v>
      </c>
      <c r="P3875" t="e">
        <f t="shared" si="428"/>
        <v>#DIV/0!</v>
      </c>
      <c r="Q3875" t="str">
        <f t="shared" si="423"/>
        <v>theater</v>
      </c>
      <c r="R3875" t="str">
        <f t="shared" si="424"/>
        <v>musical</v>
      </c>
      <c r="S3875" s="12">
        <f t="shared" si="425"/>
        <v>42255.696006944447</v>
      </c>
      <c r="T3875" s="12">
        <f t="shared" si="426"/>
        <v>42285.696006944447</v>
      </c>
      <c r="U3875" s="14" t="str">
        <f t="shared" si="427"/>
        <v>Sep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22"/>
        <v>0</v>
      </c>
      <c r="P3876" t="e">
        <f t="shared" si="428"/>
        <v>#DIV/0!</v>
      </c>
      <c r="Q3876" t="str">
        <f t="shared" si="423"/>
        <v>theater</v>
      </c>
      <c r="R3876" t="str">
        <f t="shared" si="424"/>
        <v>musical</v>
      </c>
      <c r="S3876" s="12">
        <f t="shared" si="425"/>
        <v>42007.016458333332</v>
      </c>
      <c r="T3876" s="12">
        <f t="shared" si="426"/>
        <v>42028.041666666672</v>
      </c>
      <c r="U3876" s="14" t="str">
        <f t="shared" si="427"/>
        <v>Jan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22"/>
        <v>0</v>
      </c>
      <c r="P3877" t="e">
        <f t="shared" si="428"/>
        <v>#DIV/0!</v>
      </c>
      <c r="Q3877" t="str">
        <f t="shared" si="423"/>
        <v>theater</v>
      </c>
      <c r="R3877" t="str">
        <f t="shared" si="424"/>
        <v>musical</v>
      </c>
      <c r="S3877" s="12">
        <f t="shared" si="425"/>
        <v>42615.346817129626</v>
      </c>
      <c r="T3877" s="12">
        <f t="shared" si="426"/>
        <v>42616.416666666672</v>
      </c>
      <c r="U3877" s="14" t="str">
        <f t="shared" si="427"/>
        <v>Sep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22"/>
        <v>52.794871794871788</v>
      </c>
      <c r="P3878">
        <f t="shared" si="428"/>
        <v>84.782608695652172</v>
      </c>
      <c r="Q3878" t="str">
        <f t="shared" si="423"/>
        <v>theater</v>
      </c>
      <c r="R3878" t="str">
        <f t="shared" si="424"/>
        <v>musical</v>
      </c>
      <c r="S3878" s="12">
        <f t="shared" si="425"/>
        <v>42372.624166666668</v>
      </c>
      <c r="T3878" s="12">
        <f t="shared" si="426"/>
        <v>42402.624166666668</v>
      </c>
      <c r="U3878" s="14" t="str">
        <f t="shared" si="427"/>
        <v>Jan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22"/>
        <v>4.9639999999999995</v>
      </c>
      <c r="P3879">
        <f t="shared" si="428"/>
        <v>1785.7142857142858</v>
      </c>
      <c r="Q3879" t="str">
        <f t="shared" si="423"/>
        <v>theater</v>
      </c>
      <c r="R3879" t="str">
        <f t="shared" si="424"/>
        <v>musical</v>
      </c>
      <c r="S3879" s="12">
        <f t="shared" si="425"/>
        <v>42682.67768518519</v>
      </c>
      <c r="T3879" s="12">
        <f t="shared" si="426"/>
        <v>42712.67768518519</v>
      </c>
      <c r="U3879" s="14" t="str">
        <f t="shared" si="427"/>
        <v>Nov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22"/>
        <v>5.5555555555555552E-2</v>
      </c>
      <c r="P3880">
        <f t="shared" si="428"/>
        <v>18000</v>
      </c>
      <c r="Q3880" t="str">
        <f t="shared" si="423"/>
        <v>theater</v>
      </c>
      <c r="R3880" t="str">
        <f t="shared" si="424"/>
        <v>musical</v>
      </c>
      <c r="S3880" s="12">
        <f t="shared" si="425"/>
        <v>42154.818819444445</v>
      </c>
      <c r="T3880" s="12">
        <f t="shared" si="426"/>
        <v>42185.165972222225</v>
      </c>
      <c r="U3880" s="14" t="str">
        <f t="shared" si="427"/>
        <v>May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22"/>
        <v>0</v>
      </c>
      <c r="P3881" t="e">
        <f t="shared" si="428"/>
        <v>#DIV/0!</v>
      </c>
      <c r="Q3881" t="str">
        <f t="shared" si="423"/>
        <v>theater</v>
      </c>
      <c r="R3881" t="str">
        <f t="shared" si="424"/>
        <v>musical</v>
      </c>
      <c r="S3881" s="12">
        <f t="shared" si="425"/>
        <v>41999.861064814817</v>
      </c>
      <c r="T3881" s="12">
        <f t="shared" si="426"/>
        <v>42029.861064814817</v>
      </c>
      <c r="U3881" s="14" t="str">
        <f t="shared" si="427"/>
        <v>Dec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22"/>
        <v>13.066666666666665</v>
      </c>
      <c r="P3882">
        <f t="shared" si="428"/>
        <v>441.1764705882353</v>
      </c>
      <c r="Q3882" t="str">
        <f t="shared" si="423"/>
        <v>theater</v>
      </c>
      <c r="R3882" t="str">
        <f t="shared" si="424"/>
        <v>musical</v>
      </c>
      <c r="S3882" s="12">
        <f t="shared" si="425"/>
        <v>41815.815046296295</v>
      </c>
      <c r="T3882" s="12">
        <f t="shared" si="426"/>
        <v>41850.958333333336</v>
      </c>
      <c r="U3882" s="14" t="str">
        <f t="shared" si="427"/>
        <v>Jun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22"/>
        <v>5</v>
      </c>
      <c r="P3883">
        <f t="shared" si="428"/>
        <v>500</v>
      </c>
      <c r="Q3883" t="str">
        <f t="shared" si="423"/>
        <v>theater</v>
      </c>
      <c r="R3883" t="str">
        <f t="shared" si="424"/>
        <v>musical</v>
      </c>
      <c r="S3883" s="12">
        <f t="shared" si="425"/>
        <v>42756.018506944441</v>
      </c>
      <c r="T3883" s="12">
        <f t="shared" si="426"/>
        <v>42786.018506944441</v>
      </c>
      <c r="U3883" s="14" t="str">
        <f t="shared" si="427"/>
        <v>Jan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22"/>
        <v>0</v>
      </c>
      <c r="P3884" t="e">
        <f t="shared" si="428"/>
        <v>#DIV/0!</v>
      </c>
      <c r="Q3884" t="str">
        <f t="shared" si="423"/>
        <v>theater</v>
      </c>
      <c r="R3884" t="str">
        <f t="shared" si="424"/>
        <v>musical</v>
      </c>
      <c r="S3884" s="12">
        <f t="shared" si="425"/>
        <v>42373.983449074076</v>
      </c>
      <c r="T3884" s="12">
        <f t="shared" si="426"/>
        <v>42400.960416666669</v>
      </c>
      <c r="U3884" s="14" t="str">
        <f t="shared" si="427"/>
        <v>Jan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22"/>
        <v>0</v>
      </c>
      <c r="P3885" t="e">
        <f t="shared" si="428"/>
        <v>#DIV/0!</v>
      </c>
      <c r="Q3885" t="str">
        <f t="shared" si="423"/>
        <v>theater</v>
      </c>
      <c r="R3885" t="str">
        <f t="shared" si="424"/>
        <v>musical</v>
      </c>
      <c r="S3885" s="12">
        <f t="shared" si="425"/>
        <v>41854.602650462963</v>
      </c>
      <c r="T3885" s="12">
        <f t="shared" si="426"/>
        <v>41884.602650462963</v>
      </c>
      <c r="U3885" s="14" t="str">
        <f t="shared" si="427"/>
        <v>Aug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22"/>
        <v>0</v>
      </c>
      <c r="P3886" t="e">
        <f t="shared" si="428"/>
        <v>#DIV/0!</v>
      </c>
      <c r="Q3886" t="str">
        <f t="shared" si="423"/>
        <v>theater</v>
      </c>
      <c r="R3886" t="str">
        <f t="shared" si="424"/>
        <v>musical</v>
      </c>
      <c r="S3886" s="12">
        <f t="shared" si="425"/>
        <v>42065.791574074072</v>
      </c>
      <c r="T3886" s="12">
        <f t="shared" si="426"/>
        <v>42090.749907407408</v>
      </c>
      <c r="U3886" s="14" t="str">
        <f t="shared" si="427"/>
        <v>Mar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22"/>
        <v>0</v>
      </c>
      <c r="P3887" t="e">
        <f t="shared" si="428"/>
        <v>#DIV/0!</v>
      </c>
      <c r="Q3887" t="str">
        <f t="shared" si="423"/>
        <v>theater</v>
      </c>
      <c r="R3887" t="str">
        <f t="shared" si="424"/>
        <v>musical</v>
      </c>
      <c r="S3887" s="12">
        <f t="shared" si="425"/>
        <v>42469.951284722221</v>
      </c>
      <c r="T3887" s="12">
        <f t="shared" si="426"/>
        <v>42499.951284722221</v>
      </c>
      <c r="U3887" s="14" t="str">
        <f t="shared" si="427"/>
        <v>Apr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22"/>
        <v>0</v>
      </c>
      <c r="P3888" t="e">
        <f t="shared" si="428"/>
        <v>#DIV/0!</v>
      </c>
      <c r="Q3888" t="str">
        <f t="shared" si="423"/>
        <v>theater</v>
      </c>
      <c r="R3888" t="str">
        <f t="shared" si="424"/>
        <v>musical</v>
      </c>
      <c r="S3888" s="12">
        <f t="shared" si="425"/>
        <v>41954.228032407409</v>
      </c>
      <c r="T3888" s="12">
        <f t="shared" si="426"/>
        <v>41984.228032407409</v>
      </c>
      <c r="U3888" s="14" t="str">
        <f t="shared" si="427"/>
        <v>Nov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22"/>
        <v>1.7500000000000002</v>
      </c>
      <c r="P3889">
        <f t="shared" si="428"/>
        <v>1000</v>
      </c>
      <c r="Q3889" t="str">
        <f t="shared" si="423"/>
        <v>theater</v>
      </c>
      <c r="R3889" t="str">
        <f t="shared" si="424"/>
        <v>musical</v>
      </c>
      <c r="S3889" s="12">
        <f t="shared" si="425"/>
        <v>42079.857974537037</v>
      </c>
      <c r="T3889" s="12">
        <f t="shared" si="426"/>
        <v>42125.916666666672</v>
      </c>
      <c r="U3889" s="14" t="str">
        <f t="shared" si="427"/>
        <v>Mar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22"/>
        <v>27.1</v>
      </c>
      <c r="P3890">
        <f t="shared" si="428"/>
        <v>142.85714285714286</v>
      </c>
      <c r="Q3890" t="str">
        <f t="shared" si="423"/>
        <v>theater</v>
      </c>
      <c r="R3890" t="str">
        <f t="shared" si="424"/>
        <v>plays</v>
      </c>
      <c r="S3890" s="12">
        <f t="shared" si="425"/>
        <v>42762.545810185184</v>
      </c>
      <c r="T3890" s="12">
        <f t="shared" si="426"/>
        <v>42792.545810185184</v>
      </c>
      <c r="U3890" s="14" t="str">
        <f t="shared" si="427"/>
        <v>Jan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22"/>
        <v>1.4749999999999999</v>
      </c>
      <c r="P3891">
        <f t="shared" si="428"/>
        <v>888.88888888888891</v>
      </c>
      <c r="Q3891" t="str">
        <f t="shared" si="423"/>
        <v>theater</v>
      </c>
      <c r="R3891" t="str">
        <f t="shared" si="424"/>
        <v>plays</v>
      </c>
      <c r="S3891" s="12">
        <f t="shared" si="425"/>
        <v>41977.004976851851</v>
      </c>
      <c r="T3891" s="12">
        <f t="shared" si="426"/>
        <v>42008.976388888885</v>
      </c>
      <c r="U3891" s="14" t="str">
        <f t="shared" si="427"/>
        <v>Dec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22"/>
        <v>16.826666666666668</v>
      </c>
      <c r="P3892">
        <f t="shared" si="428"/>
        <v>1875</v>
      </c>
      <c r="Q3892" t="str">
        <f t="shared" si="423"/>
        <v>theater</v>
      </c>
      <c r="R3892" t="str">
        <f t="shared" si="424"/>
        <v>plays</v>
      </c>
      <c r="S3892" s="12">
        <f t="shared" si="425"/>
        <v>42171.758611111116</v>
      </c>
      <c r="T3892" s="12">
        <f t="shared" si="426"/>
        <v>42231.758611111116</v>
      </c>
      <c r="U3892" s="14" t="str">
        <f t="shared" si="427"/>
        <v>Jun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22"/>
        <v>32.5</v>
      </c>
      <c r="P3893">
        <f t="shared" si="428"/>
        <v>114.28571428571429</v>
      </c>
      <c r="Q3893" t="str">
        <f t="shared" si="423"/>
        <v>theater</v>
      </c>
      <c r="R3893" t="str">
        <f t="shared" si="424"/>
        <v>plays</v>
      </c>
      <c r="S3893" s="12">
        <f t="shared" si="425"/>
        <v>42056.1324537037</v>
      </c>
      <c r="T3893" s="12">
        <f t="shared" si="426"/>
        <v>42086.207638888889</v>
      </c>
      <c r="U3893" s="14" t="str">
        <f t="shared" si="427"/>
        <v>Feb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22"/>
        <v>0</v>
      </c>
      <c r="P3894" t="e">
        <f t="shared" si="428"/>
        <v>#DIV/0!</v>
      </c>
      <c r="Q3894" t="str">
        <f t="shared" si="423"/>
        <v>theater</v>
      </c>
      <c r="R3894" t="str">
        <f t="shared" si="424"/>
        <v>plays</v>
      </c>
      <c r="S3894" s="12">
        <f t="shared" si="425"/>
        <v>41867.652280092596</v>
      </c>
      <c r="T3894" s="12">
        <f t="shared" si="426"/>
        <v>41875.291666666664</v>
      </c>
      <c r="U3894" s="14" t="str">
        <f t="shared" si="427"/>
        <v>Aug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22"/>
        <v>21.55</v>
      </c>
      <c r="P3895">
        <f t="shared" si="428"/>
        <v>595.23809523809518</v>
      </c>
      <c r="Q3895" t="str">
        <f t="shared" si="423"/>
        <v>theater</v>
      </c>
      <c r="R3895" t="str">
        <f t="shared" si="424"/>
        <v>plays</v>
      </c>
      <c r="S3895" s="12">
        <f t="shared" si="425"/>
        <v>41779.657870370371</v>
      </c>
      <c r="T3895" s="12">
        <f t="shared" si="426"/>
        <v>41821.25</v>
      </c>
      <c r="U3895" s="14" t="str">
        <f t="shared" si="427"/>
        <v>May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22"/>
        <v>3.4666666666666663</v>
      </c>
      <c r="P3896">
        <f t="shared" si="428"/>
        <v>1363.6363636363637</v>
      </c>
      <c r="Q3896" t="str">
        <f t="shared" si="423"/>
        <v>theater</v>
      </c>
      <c r="R3896" t="str">
        <f t="shared" si="424"/>
        <v>plays</v>
      </c>
      <c r="S3896" s="12">
        <f t="shared" si="425"/>
        <v>42679.958472222221</v>
      </c>
      <c r="T3896" s="12">
        <f t="shared" si="426"/>
        <v>42710.207638888889</v>
      </c>
      <c r="U3896" s="14" t="str">
        <f t="shared" si="427"/>
        <v>Nov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22"/>
        <v>5</v>
      </c>
      <c r="P3897">
        <f t="shared" si="428"/>
        <v>1000</v>
      </c>
      <c r="Q3897" t="str">
        <f t="shared" si="423"/>
        <v>theater</v>
      </c>
      <c r="R3897" t="str">
        <f t="shared" si="424"/>
        <v>plays</v>
      </c>
      <c r="S3897" s="12">
        <f t="shared" si="425"/>
        <v>42032.250208333338</v>
      </c>
      <c r="T3897" s="12">
        <f t="shared" si="426"/>
        <v>42063.250208333338</v>
      </c>
      <c r="U3897" s="14" t="str">
        <f t="shared" si="427"/>
        <v>Jan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22"/>
        <v>10.625</v>
      </c>
      <c r="P3898">
        <f t="shared" si="428"/>
        <v>400</v>
      </c>
      <c r="Q3898" t="str">
        <f t="shared" si="423"/>
        <v>theater</v>
      </c>
      <c r="R3898" t="str">
        <f t="shared" si="424"/>
        <v>plays</v>
      </c>
      <c r="S3898" s="12">
        <f t="shared" si="425"/>
        <v>41793.191875000004</v>
      </c>
      <c r="T3898" s="12">
        <f t="shared" si="426"/>
        <v>41807.191875000004</v>
      </c>
      <c r="U3898" s="14" t="str">
        <f t="shared" si="427"/>
        <v>Jun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22"/>
        <v>17.599999999999998</v>
      </c>
      <c r="P3899">
        <f t="shared" si="428"/>
        <v>250</v>
      </c>
      <c r="Q3899" t="str">
        <f t="shared" si="423"/>
        <v>theater</v>
      </c>
      <c r="R3899" t="str">
        <f t="shared" si="424"/>
        <v>plays</v>
      </c>
      <c r="S3899" s="12">
        <f t="shared" si="425"/>
        <v>41982.87364583333</v>
      </c>
      <c r="T3899" s="12">
        <f t="shared" si="426"/>
        <v>42012.87364583333</v>
      </c>
      <c r="U3899" s="14" t="str">
        <f t="shared" si="427"/>
        <v>Dec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22"/>
        <v>32.56</v>
      </c>
      <c r="P3900">
        <f t="shared" si="428"/>
        <v>156.25</v>
      </c>
      <c r="Q3900" t="str">
        <f t="shared" si="423"/>
        <v>theater</v>
      </c>
      <c r="R3900" t="str">
        <f t="shared" si="424"/>
        <v>plays</v>
      </c>
      <c r="S3900" s="12">
        <f t="shared" si="425"/>
        <v>42193.482291666667</v>
      </c>
      <c r="T3900" s="12">
        <f t="shared" si="426"/>
        <v>42233.666666666672</v>
      </c>
      <c r="U3900" s="14" t="str">
        <f t="shared" si="427"/>
        <v>Jul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22"/>
        <v>1.25</v>
      </c>
      <c r="P3901">
        <f t="shared" si="428"/>
        <v>5000</v>
      </c>
      <c r="Q3901" t="str">
        <f t="shared" si="423"/>
        <v>theater</v>
      </c>
      <c r="R3901" t="str">
        <f t="shared" si="424"/>
        <v>plays</v>
      </c>
      <c r="S3901" s="12">
        <f t="shared" si="425"/>
        <v>41843.775011574071</v>
      </c>
      <c r="T3901" s="12">
        <f t="shared" si="426"/>
        <v>41863.775011574071</v>
      </c>
      <c r="U3901" s="14" t="str">
        <f t="shared" si="427"/>
        <v>Jul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22"/>
        <v>5.4</v>
      </c>
      <c r="P3902">
        <f t="shared" si="428"/>
        <v>500</v>
      </c>
      <c r="Q3902" t="str">
        <f t="shared" si="423"/>
        <v>theater</v>
      </c>
      <c r="R3902" t="str">
        <f t="shared" si="424"/>
        <v>plays</v>
      </c>
      <c r="S3902" s="12">
        <f t="shared" si="425"/>
        <v>42136.092488425929</v>
      </c>
      <c r="T3902" s="12">
        <f t="shared" si="426"/>
        <v>42166.092488425929</v>
      </c>
      <c r="U3902" s="14" t="str">
        <f t="shared" si="427"/>
        <v>May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22"/>
        <v>0.83333333333333337</v>
      </c>
      <c r="P3903">
        <f t="shared" si="428"/>
        <v>3000</v>
      </c>
      <c r="Q3903" t="str">
        <f t="shared" si="423"/>
        <v>theater</v>
      </c>
      <c r="R3903" t="str">
        <f t="shared" si="424"/>
        <v>plays</v>
      </c>
      <c r="S3903" s="12">
        <f t="shared" si="425"/>
        <v>42317.826377314821</v>
      </c>
      <c r="T3903" s="12">
        <f t="shared" si="426"/>
        <v>42357.826377314821</v>
      </c>
      <c r="U3903" s="14" t="str">
        <f t="shared" si="427"/>
        <v>Nov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22"/>
        <v>48.833333333333336</v>
      </c>
      <c r="P3904">
        <f t="shared" si="428"/>
        <v>96.774193548387103</v>
      </c>
      <c r="Q3904" t="str">
        <f t="shared" si="423"/>
        <v>theater</v>
      </c>
      <c r="R3904" t="str">
        <f t="shared" si="424"/>
        <v>plays</v>
      </c>
      <c r="S3904" s="12">
        <f t="shared" si="425"/>
        <v>42663.468078703707</v>
      </c>
      <c r="T3904" s="12">
        <f t="shared" si="426"/>
        <v>42688.509745370371</v>
      </c>
      <c r="U3904" s="14" t="str">
        <f t="shared" si="427"/>
        <v>Oct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22"/>
        <v>0</v>
      </c>
      <c r="P3905" t="e">
        <f t="shared" si="428"/>
        <v>#DIV/0!</v>
      </c>
      <c r="Q3905" t="str">
        <f t="shared" si="423"/>
        <v>theater</v>
      </c>
      <c r="R3905" t="str">
        <f t="shared" si="424"/>
        <v>plays</v>
      </c>
      <c r="S3905" s="12">
        <f t="shared" si="425"/>
        <v>42186.01116898148</v>
      </c>
      <c r="T3905" s="12">
        <f t="shared" si="426"/>
        <v>42230.818055555559</v>
      </c>
      <c r="U3905" s="14" t="str">
        <f t="shared" si="427"/>
        <v>Jul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22"/>
        <v>0.03</v>
      </c>
      <c r="P3906">
        <f t="shared" si="428"/>
        <v>5000</v>
      </c>
      <c r="Q3906" t="str">
        <f t="shared" si="423"/>
        <v>theater</v>
      </c>
      <c r="R3906" t="str">
        <f t="shared" si="424"/>
        <v>plays</v>
      </c>
      <c r="S3906" s="12">
        <f t="shared" si="425"/>
        <v>42095.229166666672</v>
      </c>
      <c r="T3906" s="12">
        <f t="shared" si="426"/>
        <v>42109.211111111115</v>
      </c>
      <c r="U3906" s="14" t="str">
        <f t="shared" si="427"/>
        <v>Apr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429">E3907/D3907 * 100</f>
        <v>11.533333333333333</v>
      </c>
      <c r="P3907">
        <f t="shared" si="428"/>
        <v>214.28571428571428</v>
      </c>
      <c r="Q3907" t="str">
        <f t="shared" ref="Q3907:Q3970" si="430">LEFT(N3907,FIND("/",N3907) -1)</f>
        <v>theater</v>
      </c>
      <c r="R3907" t="str">
        <f t="shared" ref="R3907:R3970" si="431">RIGHT(N3907,LEN(N3907)-FIND("/",N3907))</f>
        <v>plays</v>
      </c>
      <c r="S3907" s="12">
        <f t="shared" ref="S3907:U3970" si="432">(((J3907/60)/60)/24)+DATE(1970,1,1)</f>
        <v>42124.623877314814</v>
      </c>
      <c r="T3907" s="12">
        <f t="shared" ref="T3907:V3970" si="433">(((I3907/60)/60)/24)+DATE(1970,1,1)</f>
        <v>42166.958333333328</v>
      </c>
      <c r="U3907" s="14" t="str">
        <f t="shared" ref="U3907:U3970" si="434">TEXT(S3907, "mmm")</f>
        <v>Apr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29"/>
        <v>67.333333333333329</v>
      </c>
      <c r="P3908">
        <f t="shared" si="428"/>
        <v>93.75</v>
      </c>
      <c r="Q3908" t="str">
        <f t="shared" si="430"/>
        <v>theater</v>
      </c>
      <c r="R3908" t="str">
        <f t="shared" si="431"/>
        <v>plays</v>
      </c>
      <c r="S3908" s="12">
        <f t="shared" si="432"/>
        <v>42143.917743055557</v>
      </c>
      <c r="T3908" s="12">
        <f t="shared" si="433"/>
        <v>42181.559027777781</v>
      </c>
      <c r="U3908" s="14" t="str">
        <f t="shared" si="434"/>
        <v>May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29"/>
        <v>15.299999999999999</v>
      </c>
      <c r="P3909">
        <f t="shared" si="428"/>
        <v>250</v>
      </c>
      <c r="Q3909" t="str">
        <f t="shared" si="430"/>
        <v>theater</v>
      </c>
      <c r="R3909" t="str">
        <f t="shared" si="431"/>
        <v>plays</v>
      </c>
      <c r="S3909" s="12">
        <f t="shared" si="432"/>
        <v>41906.819513888891</v>
      </c>
      <c r="T3909" s="12">
        <f t="shared" si="433"/>
        <v>41938.838888888888</v>
      </c>
      <c r="U3909" s="14" t="str">
        <f t="shared" si="434"/>
        <v>Sep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29"/>
        <v>8.6666666666666679</v>
      </c>
      <c r="P3910">
        <f t="shared" si="428"/>
        <v>187.5</v>
      </c>
      <c r="Q3910" t="str">
        <f t="shared" si="430"/>
        <v>theater</v>
      </c>
      <c r="R3910" t="str">
        <f t="shared" si="431"/>
        <v>plays</v>
      </c>
      <c r="S3910" s="12">
        <f t="shared" si="432"/>
        <v>41834.135370370372</v>
      </c>
      <c r="T3910" s="12">
        <f t="shared" si="433"/>
        <v>41849.135370370372</v>
      </c>
      <c r="U3910" s="14" t="str">
        <f t="shared" si="434"/>
        <v>Jul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29"/>
        <v>0.22499999999999998</v>
      </c>
      <c r="P3911">
        <f t="shared" si="428"/>
        <v>15000</v>
      </c>
      <c r="Q3911" t="str">
        <f t="shared" si="430"/>
        <v>theater</v>
      </c>
      <c r="R3911" t="str">
        <f t="shared" si="431"/>
        <v>plays</v>
      </c>
      <c r="S3911" s="12">
        <f t="shared" si="432"/>
        <v>41863.359282407408</v>
      </c>
      <c r="T3911" s="12">
        <f t="shared" si="433"/>
        <v>41893.359282407408</v>
      </c>
      <c r="U3911" s="14" t="str">
        <f t="shared" si="434"/>
        <v>Aug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29"/>
        <v>3.0833333333333335</v>
      </c>
      <c r="P3912">
        <f t="shared" si="428"/>
        <v>2000</v>
      </c>
      <c r="Q3912" t="str">
        <f t="shared" si="430"/>
        <v>theater</v>
      </c>
      <c r="R3912" t="str">
        <f t="shared" si="431"/>
        <v>plays</v>
      </c>
      <c r="S3912" s="12">
        <f t="shared" si="432"/>
        <v>42224.756909722222</v>
      </c>
      <c r="T3912" s="12">
        <f t="shared" si="433"/>
        <v>42254.756909722222</v>
      </c>
      <c r="U3912" s="14" t="str">
        <f t="shared" si="434"/>
        <v>Aug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29"/>
        <v>37.412500000000001</v>
      </c>
      <c r="P3913">
        <f t="shared" si="428"/>
        <v>222.22222222222223</v>
      </c>
      <c r="Q3913" t="str">
        <f t="shared" si="430"/>
        <v>theater</v>
      </c>
      <c r="R3913" t="str">
        <f t="shared" si="431"/>
        <v>plays</v>
      </c>
      <c r="S3913" s="12">
        <f t="shared" si="432"/>
        <v>41939.8122337963</v>
      </c>
      <c r="T3913" s="12">
        <f t="shared" si="433"/>
        <v>41969.853900462964</v>
      </c>
      <c r="U3913" s="14" t="str">
        <f t="shared" si="434"/>
        <v>Oct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29"/>
        <v>6.6666666666666671E-3</v>
      </c>
      <c r="P3914">
        <f t="shared" si="428"/>
        <v>15000</v>
      </c>
      <c r="Q3914" t="str">
        <f t="shared" si="430"/>
        <v>theater</v>
      </c>
      <c r="R3914" t="str">
        <f t="shared" si="431"/>
        <v>plays</v>
      </c>
      <c r="S3914" s="12">
        <f t="shared" si="432"/>
        <v>42059.270023148143</v>
      </c>
      <c r="T3914" s="12">
        <f t="shared" si="433"/>
        <v>42119.190972222219</v>
      </c>
      <c r="U3914" s="14" t="str">
        <f t="shared" si="434"/>
        <v>Feb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29"/>
        <v>10</v>
      </c>
      <c r="P3915">
        <f t="shared" si="428"/>
        <v>1428.5714285714287</v>
      </c>
      <c r="Q3915" t="str">
        <f t="shared" si="430"/>
        <v>theater</v>
      </c>
      <c r="R3915" t="str">
        <f t="shared" si="431"/>
        <v>plays</v>
      </c>
      <c r="S3915" s="12">
        <f t="shared" si="432"/>
        <v>42308.211215277777</v>
      </c>
      <c r="T3915" s="12">
        <f t="shared" si="433"/>
        <v>42338.252881944441</v>
      </c>
      <c r="U3915" s="14" t="str">
        <f t="shared" si="434"/>
        <v>Oct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29"/>
        <v>36.36</v>
      </c>
      <c r="P3916">
        <f t="shared" si="428"/>
        <v>92.592592592592595</v>
      </c>
      <c r="Q3916" t="str">
        <f t="shared" si="430"/>
        <v>theater</v>
      </c>
      <c r="R3916" t="str">
        <f t="shared" si="431"/>
        <v>plays</v>
      </c>
      <c r="S3916" s="12">
        <f t="shared" si="432"/>
        <v>42114.818935185183</v>
      </c>
      <c r="T3916" s="12">
        <f t="shared" si="433"/>
        <v>42134.957638888889</v>
      </c>
      <c r="U3916" s="14" t="str">
        <f t="shared" si="434"/>
        <v>Apr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29"/>
        <v>0.33333333333333337</v>
      </c>
      <c r="P3917">
        <f t="shared" si="428"/>
        <v>1500</v>
      </c>
      <c r="Q3917" t="str">
        <f t="shared" si="430"/>
        <v>theater</v>
      </c>
      <c r="R3917" t="str">
        <f t="shared" si="431"/>
        <v>plays</v>
      </c>
      <c r="S3917" s="12">
        <f t="shared" si="432"/>
        <v>42492.98505787037</v>
      </c>
      <c r="T3917" s="12">
        <f t="shared" si="433"/>
        <v>42522.98505787037</v>
      </c>
      <c r="U3917" s="14" t="str">
        <f t="shared" si="434"/>
        <v>May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29"/>
        <v>0</v>
      </c>
      <c r="P3918" t="e">
        <f t="shared" ref="P3918:P3981" si="435">D3918 / L3918</f>
        <v>#DIV/0!</v>
      </c>
      <c r="Q3918" t="str">
        <f t="shared" si="430"/>
        <v>theater</v>
      </c>
      <c r="R3918" t="str">
        <f t="shared" si="431"/>
        <v>plays</v>
      </c>
      <c r="S3918" s="12">
        <f t="shared" si="432"/>
        <v>42494.471666666665</v>
      </c>
      <c r="T3918" s="12">
        <f t="shared" si="433"/>
        <v>42524.471666666665</v>
      </c>
      <c r="U3918" s="14" t="str">
        <f t="shared" si="434"/>
        <v>May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29"/>
        <v>0.2857142857142857</v>
      </c>
      <c r="P3919">
        <f t="shared" si="435"/>
        <v>3500</v>
      </c>
      <c r="Q3919" t="str">
        <f t="shared" si="430"/>
        <v>theater</v>
      </c>
      <c r="R3919" t="str">
        <f t="shared" si="431"/>
        <v>plays</v>
      </c>
      <c r="S3919" s="12">
        <f t="shared" si="432"/>
        <v>41863.527326388888</v>
      </c>
      <c r="T3919" s="12">
        <f t="shared" si="433"/>
        <v>41893.527326388888</v>
      </c>
      <c r="U3919" s="14" t="str">
        <f t="shared" si="434"/>
        <v>Aug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29"/>
        <v>0.2</v>
      </c>
      <c r="P3920">
        <f t="shared" si="435"/>
        <v>20000</v>
      </c>
      <c r="Q3920" t="str">
        <f t="shared" si="430"/>
        <v>theater</v>
      </c>
      <c r="R3920" t="str">
        <f t="shared" si="431"/>
        <v>plays</v>
      </c>
      <c r="S3920" s="12">
        <f t="shared" si="432"/>
        <v>41843.664618055554</v>
      </c>
      <c r="T3920" s="12">
        <f t="shared" si="433"/>
        <v>41855.666666666664</v>
      </c>
      <c r="U3920" s="14" t="str">
        <f t="shared" si="434"/>
        <v>Jul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29"/>
        <v>1.7999999999999998</v>
      </c>
      <c r="P3921">
        <f t="shared" si="435"/>
        <v>1666.6666666666667</v>
      </c>
      <c r="Q3921" t="str">
        <f t="shared" si="430"/>
        <v>theater</v>
      </c>
      <c r="R3921" t="str">
        <f t="shared" si="431"/>
        <v>plays</v>
      </c>
      <c r="S3921" s="12">
        <f t="shared" si="432"/>
        <v>42358.684872685189</v>
      </c>
      <c r="T3921" s="12">
        <f t="shared" si="433"/>
        <v>42387</v>
      </c>
      <c r="U3921" s="14" t="str">
        <f t="shared" si="434"/>
        <v>Dec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29"/>
        <v>5.4</v>
      </c>
      <c r="P3922">
        <f t="shared" si="435"/>
        <v>833.33333333333337</v>
      </c>
      <c r="Q3922" t="str">
        <f t="shared" si="430"/>
        <v>theater</v>
      </c>
      <c r="R3922" t="str">
        <f t="shared" si="431"/>
        <v>plays</v>
      </c>
      <c r="S3922" s="12">
        <f t="shared" si="432"/>
        <v>42657.38726851852</v>
      </c>
      <c r="T3922" s="12">
        <f t="shared" si="433"/>
        <v>42687.428935185191</v>
      </c>
      <c r="U3922" s="14" t="str">
        <f t="shared" si="434"/>
        <v>Oct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29"/>
        <v>0</v>
      </c>
      <c r="P3923" t="e">
        <f t="shared" si="435"/>
        <v>#DIV/0!</v>
      </c>
      <c r="Q3923" t="str">
        <f t="shared" si="430"/>
        <v>theater</v>
      </c>
      <c r="R3923" t="str">
        <f t="shared" si="431"/>
        <v>plays</v>
      </c>
      <c r="S3923" s="12">
        <f t="shared" si="432"/>
        <v>41926.542303240742</v>
      </c>
      <c r="T3923" s="12">
        <f t="shared" si="433"/>
        <v>41938.75</v>
      </c>
      <c r="U3923" s="14" t="str">
        <f t="shared" si="434"/>
        <v>Oct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29"/>
        <v>8.1333333333333329</v>
      </c>
      <c r="P3924">
        <f t="shared" si="435"/>
        <v>125</v>
      </c>
      <c r="Q3924" t="str">
        <f t="shared" si="430"/>
        <v>theater</v>
      </c>
      <c r="R3924" t="str">
        <f t="shared" si="431"/>
        <v>plays</v>
      </c>
      <c r="S3924" s="12">
        <f t="shared" si="432"/>
        <v>42020.768634259264</v>
      </c>
      <c r="T3924" s="12">
        <f t="shared" si="433"/>
        <v>42065.958333333328</v>
      </c>
      <c r="U3924" s="14" t="str">
        <f t="shared" si="434"/>
        <v>Jan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29"/>
        <v>12.034782608695652</v>
      </c>
      <c r="P3925">
        <f t="shared" si="435"/>
        <v>676.47058823529414</v>
      </c>
      <c r="Q3925" t="str">
        <f t="shared" si="430"/>
        <v>theater</v>
      </c>
      <c r="R3925" t="str">
        <f t="shared" si="431"/>
        <v>plays</v>
      </c>
      <c r="S3925" s="12">
        <f t="shared" si="432"/>
        <v>42075.979988425926</v>
      </c>
      <c r="T3925" s="12">
        <f t="shared" si="433"/>
        <v>42103.979988425926</v>
      </c>
      <c r="U3925" s="14" t="str">
        <f t="shared" si="434"/>
        <v>Mar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29"/>
        <v>15.266666666666667</v>
      </c>
      <c r="P3926">
        <f t="shared" si="435"/>
        <v>375</v>
      </c>
      <c r="Q3926" t="str">
        <f t="shared" si="430"/>
        <v>theater</v>
      </c>
      <c r="R3926" t="str">
        <f t="shared" si="431"/>
        <v>plays</v>
      </c>
      <c r="S3926" s="12">
        <f t="shared" si="432"/>
        <v>41786.959745370368</v>
      </c>
      <c r="T3926" s="12">
        <f t="shared" si="433"/>
        <v>41816.959745370368</v>
      </c>
      <c r="U3926" s="14" t="str">
        <f t="shared" si="434"/>
        <v>May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29"/>
        <v>10</v>
      </c>
      <c r="P3927">
        <f t="shared" si="435"/>
        <v>50</v>
      </c>
      <c r="Q3927" t="str">
        <f t="shared" si="430"/>
        <v>theater</v>
      </c>
      <c r="R3927" t="str">
        <f t="shared" si="431"/>
        <v>plays</v>
      </c>
      <c r="S3927" s="12">
        <f t="shared" si="432"/>
        <v>41820.870821759258</v>
      </c>
      <c r="T3927" s="12">
        <f t="shared" si="433"/>
        <v>41850.870821759258</v>
      </c>
      <c r="U3927" s="14" t="str">
        <f t="shared" si="434"/>
        <v>Jun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29"/>
        <v>0.3</v>
      </c>
      <c r="P3928">
        <f t="shared" si="435"/>
        <v>5000</v>
      </c>
      <c r="Q3928" t="str">
        <f t="shared" si="430"/>
        <v>theater</v>
      </c>
      <c r="R3928" t="str">
        <f t="shared" si="431"/>
        <v>plays</v>
      </c>
      <c r="S3928" s="12">
        <f t="shared" si="432"/>
        <v>41970.085046296299</v>
      </c>
      <c r="T3928" s="12">
        <f t="shared" si="433"/>
        <v>42000.085046296299</v>
      </c>
      <c r="U3928" s="14" t="str">
        <f t="shared" si="434"/>
        <v>Nov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29"/>
        <v>1</v>
      </c>
      <c r="P3929">
        <f t="shared" si="435"/>
        <v>1250</v>
      </c>
      <c r="Q3929" t="str">
        <f t="shared" si="430"/>
        <v>theater</v>
      </c>
      <c r="R3929" t="str">
        <f t="shared" si="431"/>
        <v>plays</v>
      </c>
      <c r="S3929" s="12">
        <f t="shared" si="432"/>
        <v>41830.267407407409</v>
      </c>
      <c r="T3929" s="12">
        <f t="shared" si="433"/>
        <v>41860.267407407409</v>
      </c>
      <c r="U3929" s="14" t="str">
        <f t="shared" si="434"/>
        <v>Jul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29"/>
        <v>13.020000000000001</v>
      </c>
      <c r="P3930">
        <f t="shared" si="435"/>
        <v>714.28571428571433</v>
      </c>
      <c r="Q3930" t="str">
        <f t="shared" si="430"/>
        <v>theater</v>
      </c>
      <c r="R3930" t="str">
        <f t="shared" si="431"/>
        <v>plays</v>
      </c>
      <c r="S3930" s="12">
        <f t="shared" si="432"/>
        <v>42265.683182870373</v>
      </c>
      <c r="T3930" s="12">
        <f t="shared" si="433"/>
        <v>42293.207638888889</v>
      </c>
      <c r="U3930" s="14" t="str">
        <f t="shared" si="434"/>
        <v>Sep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29"/>
        <v>2.2650000000000001</v>
      </c>
      <c r="P3931">
        <f t="shared" si="435"/>
        <v>1428.5714285714287</v>
      </c>
      <c r="Q3931" t="str">
        <f t="shared" si="430"/>
        <v>theater</v>
      </c>
      <c r="R3931" t="str">
        <f t="shared" si="431"/>
        <v>plays</v>
      </c>
      <c r="S3931" s="12">
        <f t="shared" si="432"/>
        <v>42601.827141203699</v>
      </c>
      <c r="T3931" s="12">
        <f t="shared" si="433"/>
        <v>42631.827141203699</v>
      </c>
      <c r="U3931" s="14" t="str">
        <f t="shared" si="434"/>
        <v>Aug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29"/>
        <v>0</v>
      </c>
      <c r="P3932" t="e">
        <f t="shared" si="435"/>
        <v>#DIV/0!</v>
      </c>
      <c r="Q3932" t="str">
        <f t="shared" si="430"/>
        <v>theater</v>
      </c>
      <c r="R3932" t="str">
        <f t="shared" si="431"/>
        <v>plays</v>
      </c>
      <c r="S3932" s="12">
        <f t="shared" si="432"/>
        <v>42433.338749999995</v>
      </c>
      <c r="T3932" s="12">
        <f t="shared" si="433"/>
        <v>42461.25</v>
      </c>
      <c r="U3932" s="14" t="str">
        <f t="shared" si="434"/>
        <v>Mar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29"/>
        <v>0</v>
      </c>
      <c r="P3933" t="e">
        <f t="shared" si="435"/>
        <v>#DIV/0!</v>
      </c>
      <c r="Q3933" t="str">
        <f t="shared" si="430"/>
        <v>theater</v>
      </c>
      <c r="R3933" t="str">
        <f t="shared" si="431"/>
        <v>plays</v>
      </c>
      <c r="S3933" s="12">
        <f t="shared" si="432"/>
        <v>42228.151701388888</v>
      </c>
      <c r="T3933" s="12">
        <f t="shared" si="433"/>
        <v>42253.151701388888</v>
      </c>
      <c r="U3933" s="14" t="str">
        <f t="shared" si="434"/>
        <v>Aug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29"/>
        <v>8.3333333333333332E-3</v>
      </c>
      <c r="P3934">
        <f t="shared" si="435"/>
        <v>12000</v>
      </c>
      <c r="Q3934" t="str">
        <f t="shared" si="430"/>
        <v>theater</v>
      </c>
      <c r="R3934" t="str">
        <f t="shared" si="431"/>
        <v>plays</v>
      </c>
      <c r="S3934" s="12">
        <f t="shared" si="432"/>
        <v>42415.168564814812</v>
      </c>
      <c r="T3934" s="12">
        <f t="shared" si="433"/>
        <v>42445.126898148148</v>
      </c>
      <c r="U3934" s="14" t="str">
        <f t="shared" si="434"/>
        <v>Feb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29"/>
        <v>15.742857142857142</v>
      </c>
      <c r="P3935">
        <f t="shared" si="435"/>
        <v>583.33333333333337</v>
      </c>
      <c r="Q3935" t="str">
        <f t="shared" si="430"/>
        <v>theater</v>
      </c>
      <c r="R3935" t="str">
        <f t="shared" si="431"/>
        <v>plays</v>
      </c>
      <c r="S3935" s="12">
        <f t="shared" si="432"/>
        <v>42538.968310185184</v>
      </c>
      <c r="T3935" s="12">
        <f t="shared" si="433"/>
        <v>42568.029861111107</v>
      </c>
      <c r="U3935" s="14" t="str">
        <f t="shared" si="434"/>
        <v>Jun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29"/>
        <v>11</v>
      </c>
      <c r="P3936">
        <f t="shared" si="435"/>
        <v>416.66666666666669</v>
      </c>
      <c r="Q3936" t="str">
        <f t="shared" si="430"/>
        <v>theater</v>
      </c>
      <c r="R3936" t="str">
        <f t="shared" si="431"/>
        <v>plays</v>
      </c>
      <c r="S3936" s="12">
        <f t="shared" si="432"/>
        <v>42233.671747685185</v>
      </c>
      <c r="T3936" s="12">
        <f t="shared" si="433"/>
        <v>42278.541666666672</v>
      </c>
      <c r="U3936" s="14" t="str">
        <f t="shared" si="434"/>
        <v>Aug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29"/>
        <v>43.833333333333336</v>
      </c>
      <c r="P3937">
        <f t="shared" si="435"/>
        <v>130.43478260869566</v>
      </c>
      <c r="Q3937" t="str">
        <f t="shared" si="430"/>
        <v>theater</v>
      </c>
      <c r="R3937" t="str">
        <f t="shared" si="431"/>
        <v>plays</v>
      </c>
      <c r="S3937" s="12">
        <f t="shared" si="432"/>
        <v>42221.656782407401</v>
      </c>
      <c r="T3937" s="12">
        <f t="shared" si="433"/>
        <v>42281.656782407401</v>
      </c>
      <c r="U3937" s="14" t="str">
        <f t="shared" si="434"/>
        <v>Aug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29"/>
        <v>0</v>
      </c>
      <c r="P3938" t="e">
        <f t="shared" si="435"/>
        <v>#DIV/0!</v>
      </c>
      <c r="Q3938" t="str">
        <f t="shared" si="430"/>
        <v>theater</v>
      </c>
      <c r="R3938" t="str">
        <f t="shared" si="431"/>
        <v>plays</v>
      </c>
      <c r="S3938" s="12">
        <f t="shared" si="432"/>
        <v>42675.262962962966</v>
      </c>
      <c r="T3938" s="12">
        <f t="shared" si="433"/>
        <v>42705.304629629631</v>
      </c>
      <c r="U3938" s="14" t="str">
        <f t="shared" si="434"/>
        <v>Nov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29"/>
        <v>86.135181975736558</v>
      </c>
      <c r="P3939">
        <f t="shared" si="435"/>
        <v>288.5</v>
      </c>
      <c r="Q3939" t="str">
        <f t="shared" si="430"/>
        <v>theater</v>
      </c>
      <c r="R3939" t="str">
        <f t="shared" si="431"/>
        <v>plays</v>
      </c>
      <c r="S3939" s="12">
        <f t="shared" si="432"/>
        <v>42534.631481481483</v>
      </c>
      <c r="T3939" s="12">
        <f t="shared" si="433"/>
        <v>42562.631481481483</v>
      </c>
      <c r="U3939" s="14" t="str">
        <f t="shared" si="434"/>
        <v>Jun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29"/>
        <v>12.196620583717358</v>
      </c>
      <c r="P3940">
        <f t="shared" si="435"/>
        <v>651</v>
      </c>
      <c r="Q3940" t="str">
        <f t="shared" si="430"/>
        <v>theater</v>
      </c>
      <c r="R3940" t="str">
        <f t="shared" si="431"/>
        <v>plays</v>
      </c>
      <c r="S3940" s="12">
        <f t="shared" si="432"/>
        <v>42151.905717592599</v>
      </c>
      <c r="T3940" s="12">
        <f t="shared" si="433"/>
        <v>42182.905717592599</v>
      </c>
      <c r="U3940" s="14" t="str">
        <f t="shared" si="434"/>
        <v>May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29"/>
        <v>0.1</v>
      </c>
      <c r="P3941">
        <f t="shared" si="435"/>
        <v>5000</v>
      </c>
      <c r="Q3941" t="str">
        <f t="shared" si="430"/>
        <v>theater</v>
      </c>
      <c r="R3941" t="str">
        <f t="shared" si="431"/>
        <v>plays</v>
      </c>
      <c r="S3941" s="12">
        <f t="shared" si="432"/>
        <v>41915.400219907409</v>
      </c>
      <c r="T3941" s="12">
        <f t="shared" si="433"/>
        <v>41919.1875</v>
      </c>
      <c r="U3941" s="14" t="str">
        <f t="shared" si="434"/>
        <v>Oct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29"/>
        <v>0.22</v>
      </c>
      <c r="P3942">
        <f t="shared" si="435"/>
        <v>2500</v>
      </c>
      <c r="Q3942" t="str">
        <f t="shared" si="430"/>
        <v>theater</v>
      </c>
      <c r="R3942" t="str">
        <f t="shared" si="431"/>
        <v>plays</v>
      </c>
      <c r="S3942" s="12">
        <f t="shared" si="432"/>
        <v>41961.492488425924</v>
      </c>
      <c r="T3942" s="12">
        <f t="shared" si="433"/>
        <v>42006.492488425924</v>
      </c>
      <c r="U3942" s="14" t="str">
        <f t="shared" si="434"/>
        <v>Nov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29"/>
        <v>0.90909090909090906</v>
      </c>
      <c r="P3943">
        <f t="shared" si="435"/>
        <v>2750</v>
      </c>
      <c r="Q3943" t="str">
        <f t="shared" si="430"/>
        <v>theater</v>
      </c>
      <c r="R3943" t="str">
        <f t="shared" si="431"/>
        <v>plays</v>
      </c>
      <c r="S3943" s="12">
        <f t="shared" si="432"/>
        <v>41940.587233796294</v>
      </c>
      <c r="T3943" s="12">
        <f t="shared" si="433"/>
        <v>41968.041666666672</v>
      </c>
      <c r="U3943" s="14" t="str">
        <f t="shared" si="434"/>
        <v>Oct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29"/>
        <v>0</v>
      </c>
      <c r="P3944" t="e">
        <f t="shared" si="435"/>
        <v>#DIV/0!</v>
      </c>
      <c r="Q3944" t="str">
        <f t="shared" si="430"/>
        <v>theater</v>
      </c>
      <c r="R3944" t="str">
        <f t="shared" si="431"/>
        <v>plays</v>
      </c>
      <c r="S3944" s="12">
        <f t="shared" si="432"/>
        <v>42111.904097222221</v>
      </c>
      <c r="T3944" s="12">
        <f t="shared" si="433"/>
        <v>42171.904097222221</v>
      </c>
      <c r="U3944" s="14" t="str">
        <f t="shared" si="434"/>
        <v>Apr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29"/>
        <v>35.64</v>
      </c>
      <c r="P3945">
        <f t="shared" si="435"/>
        <v>384.61538461538464</v>
      </c>
      <c r="Q3945" t="str">
        <f t="shared" si="430"/>
        <v>theater</v>
      </c>
      <c r="R3945" t="str">
        <f t="shared" si="431"/>
        <v>plays</v>
      </c>
      <c r="S3945" s="12">
        <f t="shared" si="432"/>
        <v>42279.778564814813</v>
      </c>
      <c r="T3945" s="12">
        <f t="shared" si="433"/>
        <v>42310.701388888891</v>
      </c>
      <c r="U3945" s="14" t="str">
        <f t="shared" si="434"/>
        <v>Oct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29"/>
        <v>0</v>
      </c>
      <c r="P3946" t="e">
        <f t="shared" si="435"/>
        <v>#DIV/0!</v>
      </c>
      <c r="Q3946" t="str">
        <f t="shared" si="430"/>
        <v>theater</v>
      </c>
      <c r="R3946" t="str">
        <f t="shared" si="431"/>
        <v>plays</v>
      </c>
      <c r="S3946" s="12">
        <f t="shared" si="432"/>
        <v>42213.662905092591</v>
      </c>
      <c r="T3946" s="12">
        <f t="shared" si="433"/>
        <v>42243.662905092591</v>
      </c>
      <c r="U3946" s="14" t="str">
        <f t="shared" si="434"/>
        <v>Jul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29"/>
        <v>0.25</v>
      </c>
      <c r="P3947">
        <f t="shared" si="435"/>
        <v>2000</v>
      </c>
      <c r="Q3947" t="str">
        <f t="shared" si="430"/>
        <v>theater</v>
      </c>
      <c r="R3947" t="str">
        <f t="shared" si="431"/>
        <v>plays</v>
      </c>
      <c r="S3947" s="12">
        <f t="shared" si="432"/>
        <v>42109.801712962959</v>
      </c>
      <c r="T3947" s="12">
        <f t="shared" si="433"/>
        <v>42139.801712962959</v>
      </c>
      <c r="U3947" s="14" t="str">
        <f t="shared" si="434"/>
        <v>Apr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29"/>
        <v>3.25</v>
      </c>
      <c r="P3948">
        <f t="shared" si="435"/>
        <v>1200</v>
      </c>
      <c r="Q3948" t="str">
        <f t="shared" si="430"/>
        <v>theater</v>
      </c>
      <c r="R3948" t="str">
        <f t="shared" si="431"/>
        <v>plays</v>
      </c>
      <c r="S3948" s="12">
        <f t="shared" si="432"/>
        <v>42031.833587962959</v>
      </c>
      <c r="T3948" s="12">
        <f t="shared" si="433"/>
        <v>42063.333333333328</v>
      </c>
      <c r="U3948" s="14" t="str">
        <f t="shared" si="434"/>
        <v>Jan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29"/>
        <v>3.3666666666666663</v>
      </c>
      <c r="P3949">
        <f t="shared" si="435"/>
        <v>1500</v>
      </c>
      <c r="Q3949" t="str">
        <f t="shared" si="430"/>
        <v>theater</v>
      </c>
      <c r="R3949" t="str">
        <f t="shared" si="431"/>
        <v>plays</v>
      </c>
      <c r="S3949" s="12">
        <f t="shared" si="432"/>
        <v>42615.142870370371</v>
      </c>
      <c r="T3949" s="12">
        <f t="shared" si="433"/>
        <v>42645.142870370371</v>
      </c>
      <c r="U3949" s="14" t="str">
        <f t="shared" si="434"/>
        <v>Sep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29"/>
        <v>0</v>
      </c>
      <c r="P3950" t="e">
        <f t="shared" si="435"/>
        <v>#DIV/0!</v>
      </c>
      <c r="Q3950" t="str">
        <f t="shared" si="430"/>
        <v>theater</v>
      </c>
      <c r="R3950" t="str">
        <f t="shared" si="431"/>
        <v>plays</v>
      </c>
      <c r="S3950" s="12">
        <f t="shared" si="432"/>
        <v>41829.325497685182</v>
      </c>
      <c r="T3950" s="12">
        <f t="shared" si="433"/>
        <v>41889.325497685182</v>
      </c>
      <c r="U3950" s="14" t="str">
        <f t="shared" si="434"/>
        <v>Jul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29"/>
        <v>15.770000000000001</v>
      </c>
      <c r="P3951">
        <f t="shared" si="435"/>
        <v>312.5</v>
      </c>
      <c r="Q3951" t="str">
        <f t="shared" si="430"/>
        <v>theater</v>
      </c>
      <c r="R3951" t="str">
        <f t="shared" si="431"/>
        <v>plays</v>
      </c>
      <c r="S3951" s="12">
        <f t="shared" si="432"/>
        <v>42016.120613425926</v>
      </c>
      <c r="T3951" s="12">
        <f t="shared" si="433"/>
        <v>42046.120613425926</v>
      </c>
      <c r="U3951" s="14" t="str">
        <f t="shared" si="434"/>
        <v>Jan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29"/>
        <v>0.625</v>
      </c>
      <c r="P3952">
        <f t="shared" si="435"/>
        <v>4000</v>
      </c>
      <c r="Q3952" t="str">
        <f t="shared" si="430"/>
        <v>theater</v>
      </c>
      <c r="R3952" t="str">
        <f t="shared" si="431"/>
        <v>plays</v>
      </c>
      <c r="S3952" s="12">
        <f t="shared" si="432"/>
        <v>42439.702314814815</v>
      </c>
      <c r="T3952" s="12">
        <f t="shared" si="433"/>
        <v>42468.774305555555</v>
      </c>
      <c r="U3952" s="14" t="str">
        <f t="shared" si="434"/>
        <v>Mar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29"/>
        <v>5.0000000000000001E-4</v>
      </c>
      <c r="P3953">
        <f t="shared" si="435"/>
        <v>200000</v>
      </c>
      <c r="Q3953" t="str">
        <f t="shared" si="430"/>
        <v>theater</v>
      </c>
      <c r="R3953" t="str">
        <f t="shared" si="431"/>
        <v>plays</v>
      </c>
      <c r="S3953" s="12">
        <f t="shared" si="432"/>
        <v>42433.825717592597</v>
      </c>
      <c r="T3953" s="12">
        <f t="shared" si="433"/>
        <v>42493.784050925926</v>
      </c>
      <c r="U3953" s="14" t="str">
        <f t="shared" si="434"/>
        <v>Mar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29"/>
        <v>9.6153846153846159E-2</v>
      </c>
      <c r="P3954">
        <f t="shared" si="435"/>
        <v>26000</v>
      </c>
      <c r="Q3954" t="str">
        <f t="shared" si="430"/>
        <v>theater</v>
      </c>
      <c r="R3954" t="str">
        <f t="shared" si="431"/>
        <v>plays</v>
      </c>
      <c r="S3954" s="12">
        <f t="shared" si="432"/>
        <v>42243.790393518517</v>
      </c>
      <c r="T3954" s="12">
        <f t="shared" si="433"/>
        <v>42303.790393518517</v>
      </c>
      <c r="U3954" s="14" t="str">
        <f t="shared" si="434"/>
        <v>Aug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29"/>
        <v>0</v>
      </c>
      <c r="P3955" t="e">
        <f t="shared" si="435"/>
        <v>#DIV/0!</v>
      </c>
      <c r="Q3955" t="str">
        <f t="shared" si="430"/>
        <v>theater</v>
      </c>
      <c r="R3955" t="str">
        <f t="shared" si="431"/>
        <v>plays</v>
      </c>
      <c r="S3955" s="12">
        <f t="shared" si="432"/>
        <v>42550.048449074078</v>
      </c>
      <c r="T3955" s="12">
        <f t="shared" si="433"/>
        <v>42580.978472222225</v>
      </c>
      <c r="U3955" s="14" t="str">
        <f t="shared" si="434"/>
        <v>Jun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29"/>
        <v>0</v>
      </c>
      <c r="P3956" t="e">
        <f t="shared" si="435"/>
        <v>#DIV/0!</v>
      </c>
      <c r="Q3956" t="str">
        <f t="shared" si="430"/>
        <v>theater</v>
      </c>
      <c r="R3956" t="str">
        <f t="shared" si="431"/>
        <v>plays</v>
      </c>
      <c r="S3956" s="12">
        <f t="shared" si="432"/>
        <v>41774.651203703703</v>
      </c>
      <c r="T3956" s="12">
        <f t="shared" si="433"/>
        <v>41834.651203703703</v>
      </c>
      <c r="U3956" s="14" t="str">
        <f t="shared" si="434"/>
        <v>May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29"/>
        <v>24.285714285714285</v>
      </c>
      <c r="P3957">
        <f t="shared" si="435"/>
        <v>218.75</v>
      </c>
      <c r="Q3957" t="str">
        <f t="shared" si="430"/>
        <v>theater</v>
      </c>
      <c r="R3957" t="str">
        <f t="shared" si="431"/>
        <v>plays</v>
      </c>
      <c r="S3957" s="12">
        <f t="shared" si="432"/>
        <v>42306.848854166667</v>
      </c>
      <c r="T3957" s="12">
        <f t="shared" si="433"/>
        <v>42336.890520833331</v>
      </c>
      <c r="U3957" s="14" t="str">
        <f t="shared" si="434"/>
        <v>Oct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29"/>
        <v>0</v>
      </c>
      <c r="P3958" t="e">
        <f t="shared" si="435"/>
        <v>#DIV/0!</v>
      </c>
      <c r="Q3958" t="str">
        <f t="shared" si="430"/>
        <v>theater</v>
      </c>
      <c r="R3958" t="str">
        <f t="shared" si="431"/>
        <v>plays</v>
      </c>
      <c r="S3958" s="12">
        <f t="shared" si="432"/>
        <v>42457.932025462964</v>
      </c>
      <c r="T3958" s="12">
        <f t="shared" si="433"/>
        <v>42485.013888888891</v>
      </c>
      <c r="U3958" s="14" t="str">
        <f t="shared" si="434"/>
        <v>Mar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29"/>
        <v>2.5000000000000001E-2</v>
      </c>
      <c r="P3959">
        <f t="shared" si="435"/>
        <v>28000</v>
      </c>
      <c r="Q3959" t="str">
        <f t="shared" si="430"/>
        <v>theater</v>
      </c>
      <c r="R3959" t="str">
        <f t="shared" si="431"/>
        <v>plays</v>
      </c>
      <c r="S3959" s="12">
        <f t="shared" si="432"/>
        <v>42513.976319444439</v>
      </c>
      <c r="T3959" s="12">
        <f t="shared" si="433"/>
        <v>42559.976319444439</v>
      </c>
      <c r="U3959" s="14" t="str">
        <f t="shared" si="434"/>
        <v>May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29"/>
        <v>32.049999999999997</v>
      </c>
      <c r="P3960">
        <f t="shared" si="435"/>
        <v>125</v>
      </c>
      <c r="Q3960" t="str">
        <f t="shared" si="430"/>
        <v>theater</v>
      </c>
      <c r="R3960" t="str">
        <f t="shared" si="431"/>
        <v>plays</v>
      </c>
      <c r="S3960" s="12">
        <f t="shared" si="432"/>
        <v>41816.950370370374</v>
      </c>
      <c r="T3960" s="12">
        <f t="shared" si="433"/>
        <v>41853.583333333336</v>
      </c>
      <c r="U3960" s="14" t="str">
        <f t="shared" si="434"/>
        <v>Jun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29"/>
        <v>24.333333333333336</v>
      </c>
      <c r="P3961">
        <f t="shared" si="435"/>
        <v>100</v>
      </c>
      <c r="Q3961" t="str">
        <f t="shared" si="430"/>
        <v>theater</v>
      </c>
      <c r="R3961" t="str">
        <f t="shared" si="431"/>
        <v>plays</v>
      </c>
      <c r="S3961" s="12">
        <f t="shared" si="432"/>
        <v>41880.788842592592</v>
      </c>
      <c r="T3961" s="12">
        <f t="shared" si="433"/>
        <v>41910.788842592592</v>
      </c>
      <c r="U3961" s="14" t="str">
        <f t="shared" si="434"/>
        <v>Aug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29"/>
        <v>1.5</v>
      </c>
      <c r="P3962">
        <f t="shared" si="435"/>
        <v>750</v>
      </c>
      <c r="Q3962" t="str">
        <f t="shared" si="430"/>
        <v>theater</v>
      </c>
      <c r="R3962" t="str">
        <f t="shared" si="431"/>
        <v>plays</v>
      </c>
      <c r="S3962" s="12">
        <f t="shared" si="432"/>
        <v>42342.845555555556</v>
      </c>
      <c r="T3962" s="12">
        <f t="shared" si="433"/>
        <v>42372.845555555556</v>
      </c>
      <c r="U3962" s="14" t="str">
        <f t="shared" si="434"/>
        <v>Dec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29"/>
        <v>0.42</v>
      </c>
      <c r="P3963">
        <f t="shared" si="435"/>
        <v>2500</v>
      </c>
      <c r="Q3963" t="str">
        <f t="shared" si="430"/>
        <v>theater</v>
      </c>
      <c r="R3963" t="str">
        <f t="shared" si="431"/>
        <v>plays</v>
      </c>
      <c r="S3963" s="12">
        <f t="shared" si="432"/>
        <v>41745.891319444447</v>
      </c>
      <c r="T3963" s="12">
        <f t="shared" si="433"/>
        <v>41767.891319444447</v>
      </c>
      <c r="U3963" s="14" t="str">
        <f t="shared" si="434"/>
        <v>Apr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29"/>
        <v>3.214285714285714</v>
      </c>
      <c r="P3964">
        <f t="shared" si="435"/>
        <v>466.66666666666669</v>
      </c>
      <c r="Q3964" t="str">
        <f t="shared" si="430"/>
        <v>theater</v>
      </c>
      <c r="R3964" t="str">
        <f t="shared" si="431"/>
        <v>plays</v>
      </c>
      <c r="S3964" s="12">
        <f t="shared" si="432"/>
        <v>42311.621458333335</v>
      </c>
      <c r="T3964" s="12">
        <f t="shared" si="433"/>
        <v>42336.621458333335</v>
      </c>
      <c r="U3964" s="14" t="str">
        <f t="shared" si="434"/>
        <v>Nov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29"/>
        <v>0</v>
      </c>
      <c r="P3965" t="e">
        <f t="shared" si="435"/>
        <v>#DIV/0!</v>
      </c>
      <c r="Q3965" t="str">
        <f t="shared" si="430"/>
        <v>theater</v>
      </c>
      <c r="R3965" t="str">
        <f t="shared" si="431"/>
        <v>plays</v>
      </c>
      <c r="S3965" s="12">
        <f t="shared" si="432"/>
        <v>42296.154131944444</v>
      </c>
      <c r="T3965" s="12">
        <f t="shared" si="433"/>
        <v>42326.195798611108</v>
      </c>
      <c r="U3965" s="14" t="str">
        <f t="shared" si="434"/>
        <v>Oct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29"/>
        <v>6.3</v>
      </c>
      <c r="P3966">
        <f t="shared" si="435"/>
        <v>666.66666666666663</v>
      </c>
      <c r="Q3966" t="str">
        <f t="shared" si="430"/>
        <v>theater</v>
      </c>
      <c r="R3966" t="str">
        <f t="shared" si="431"/>
        <v>plays</v>
      </c>
      <c r="S3966" s="12">
        <f t="shared" si="432"/>
        <v>42053.722060185188</v>
      </c>
      <c r="T3966" s="12">
        <f t="shared" si="433"/>
        <v>42113.680393518516</v>
      </c>
      <c r="U3966" s="14" t="str">
        <f t="shared" si="434"/>
        <v>Feb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29"/>
        <v>14.249999999999998</v>
      </c>
      <c r="P3967">
        <f t="shared" si="435"/>
        <v>500</v>
      </c>
      <c r="Q3967" t="str">
        <f t="shared" si="430"/>
        <v>theater</v>
      </c>
      <c r="R3967" t="str">
        <f t="shared" si="431"/>
        <v>plays</v>
      </c>
      <c r="S3967" s="12">
        <f t="shared" si="432"/>
        <v>42414.235879629632</v>
      </c>
      <c r="T3967" s="12">
        <f t="shared" si="433"/>
        <v>42474.194212962961</v>
      </c>
      <c r="U3967" s="14" t="str">
        <f t="shared" si="434"/>
        <v>Feb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29"/>
        <v>0.6</v>
      </c>
      <c r="P3968">
        <f t="shared" si="435"/>
        <v>3750</v>
      </c>
      <c r="Q3968" t="str">
        <f t="shared" si="430"/>
        <v>theater</v>
      </c>
      <c r="R3968" t="str">
        <f t="shared" si="431"/>
        <v>plays</v>
      </c>
      <c r="S3968" s="12">
        <f t="shared" si="432"/>
        <v>41801.711550925924</v>
      </c>
      <c r="T3968" s="12">
        <f t="shared" si="433"/>
        <v>41844.124305555553</v>
      </c>
      <c r="U3968" s="14" t="str">
        <f t="shared" si="434"/>
        <v>Jun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29"/>
        <v>24.117647058823529</v>
      </c>
      <c r="P3969">
        <f t="shared" si="435"/>
        <v>170</v>
      </c>
      <c r="Q3969" t="str">
        <f t="shared" si="430"/>
        <v>theater</v>
      </c>
      <c r="R3969" t="str">
        <f t="shared" si="431"/>
        <v>plays</v>
      </c>
      <c r="S3969" s="12">
        <f t="shared" si="432"/>
        <v>42770.290590277778</v>
      </c>
      <c r="T3969" s="12">
        <f t="shared" si="433"/>
        <v>42800.290590277778</v>
      </c>
      <c r="U3969" s="14" t="str">
        <f t="shared" si="434"/>
        <v>Feb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29"/>
        <v>10.54</v>
      </c>
      <c r="P3970">
        <f t="shared" si="435"/>
        <v>454.54545454545456</v>
      </c>
      <c r="Q3970" t="str">
        <f t="shared" si="430"/>
        <v>theater</v>
      </c>
      <c r="R3970" t="str">
        <f t="shared" si="431"/>
        <v>plays</v>
      </c>
      <c r="S3970" s="12">
        <f t="shared" si="432"/>
        <v>42452.815659722226</v>
      </c>
      <c r="T3970" s="12">
        <f t="shared" si="433"/>
        <v>42512.815659722226</v>
      </c>
      <c r="U3970" s="14" t="str">
        <f t="shared" si="434"/>
        <v>Mar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436">E3971/D3971 * 100</f>
        <v>7.4690265486725664</v>
      </c>
      <c r="P3971">
        <f t="shared" si="435"/>
        <v>470.83333333333331</v>
      </c>
      <c r="Q3971" t="str">
        <f t="shared" ref="Q3971:Q4034" si="437">LEFT(N3971,FIND("/",N3971) -1)</f>
        <v>theater</v>
      </c>
      <c r="R3971" t="str">
        <f t="shared" ref="R3971:R4034" si="438">RIGHT(N3971,LEN(N3971)-FIND("/",N3971))</f>
        <v>plays</v>
      </c>
      <c r="S3971" s="12">
        <f t="shared" ref="S3971:U4034" si="439">(((J3971/60)/60)/24)+DATE(1970,1,1)</f>
        <v>42601.854699074072</v>
      </c>
      <c r="T3971" s="12">
        <f t="shared" ref="T3971:V4034" si="440">(((I3971/60)/60)/24)+DATE(1970,1,1)</f>
        <v>42611.163194444445</v>
      </c>
      <c r="U3971" s="14" t="str">
        <f t="shared" ref="U3971:U4034" si="441">TEXT(S3971, "mmm")</f>
        <v>Aug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36"/>
        <v>7.3333333333333334E-2</v>
      </c>
      <c r="P3972">
        <f t="shared" si="435"/>
        <v>7500</v>
      </c>
      <c r="Q3972" t="str">
        <f t="shared" si="437"/>
        <v>theater</v>
      </c>
      <c r="R3972" t="str">
        <f t="shared" si="438"/>
        <v>plays</v>
      </c>
      <c r="S3972" s="12">
        <f t="shared" si="439"/>
        <v>42447.863553240735</v>
      </c>
      <c r="T3972" s="12">
        <f t="shared" si="440"/>
        <v>42477.863553240735</v>
      </c>
      <c r="U3972" s="14" t="str">
        <f t="shared" si="441"/>
        <v>Mar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36"/>
        <v>0.97142857142857131</v>
      </c>
      <c r="P3973">
        <f t="shared" si="435"/>
        <v>2333.3333333333335</v>
      </c>
      <c r="Q3973" t="str">
        <f t="shared" si="437"/>
        <v>theater</v>
      </c>
      <c r="R3973" t="str">
        <f t="shared" si="438"/>
        <v>plays</v>
      </c>
      <c r="S3973" s="12">
        <f t="shared" si="439"/>
        <v>41811.536180555559</v>
      </c>
      <c r="T3973" s="12">
        <f t="shared" si="440"/>
        <v>41841.536180555559</v>
      </c>
      <c r="U3973" s="14" t="str">
        <f t="shared" si="441"/>
        <v>Jun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36"/>
        <v>21.099999999999998</v>
      </c>
      <c r="P3974">
        <f t="shared" si="435"/>
        <v>125</v>
      </c>
      <c r="Q3974" t="str">
        <f t="shared" si="437"/>
        <v>theater</v>
      </c>
      <c r="R3974" t="str">
        <f t="shared" si="438"/>
        <v>plays</v>
      </c>
      <c r="S3974" s="12">
        <f t="shared" si="439"/>
        <v>41981.067523148144</v>
      </c>
      <c r="T3974" s="12">
        <f t="shared" si="440"/>
        <v>42041.067523148144</v>
      </c>
      <c r="U3974" s="14" t="str">
        <f t="shared" si="441"/>
        <v>Dec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36"/>
        <v>78.100000000000009</v>
      </c>
      <c r="P3975">
        <f t="shared" si="435"/>
        <v>135.13513513513513</v>
      </c>
      <c r="Q3975" t="str">
        <f t="shared" si="437"/>
        <v>theater</v>
      </c>
      <c r="R3975" t="str">
        <f t="shared" si="438"/>
        <v>plays</v>
      </c>
      <c r="S3975" s="12">
        <f t="shared" si="439"/>
        <v>42469.68414351852</v>
      </c>
      <c r="T3975" s="12">
        <f t="shared" si="440"/>
        <v>42499.166666666672</v>
      </c>
      <c r="U3975" s="14" t="str">
        <f t="shared" si="441"/>
        <v>Apr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36"/>
        <v>32</v>
      </c>
      <c r="P3976">
        <f t="shared" si="435"/>
        <v>90.909090909090907</v>
      </c>
      <c r="Q3976" t="str">
        <f t="shared" si="437"/>
        <v>theater</v>
      </c>
      <c r="R3976" t="str">
        <f t="shared" si="438"/>
        <v>plays</v>
      </c>
      <c r="S3976" s="12">
        <f t="shared" si="439"/>
        <v>42493.546851851846</v>
      </c>
      <c r="T3976" s="12">
        <f t="shared" si="440"/>
        <v>42523.546851851846</v>
      </c>
      <c r="U3976" s="14" t="str">
        <f t="shared" si="441"/>
        <v>May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36"/>
        <v>0</v>
      </c>
      <c r="P3977" t="e">
        <f t="shared" si="435"/>
        <v>#DIV/0!</v>
      </c>
      <c r="Q3977" t="str">
        <f t="shared" si="437"/>
        <v>theater</v>
      </c>
      <c r="R3977" t="str">
        <f t="shared" si="438"/>
        <v>plays</v>
      </c>
      <c r="S3977" s="12">
        <f t="shared" si="439"/>
        <v>42534.866875</v>
      </c>
      <c r="T3977" s="12">
        <f t="shared" si="440"/>
        <v>42564.866875</v>
      </c>
      <c r="U3977" s="14" t="str">
        <f t="shared" si="441"/>
        <v>Jun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36"/>
        <v>47.692307692307693</v>
      </c>
      <c r="P3978">
        <f t="shared" si="435"/>
        <v>130</v>
      </c>
      <c r="Q3978" t="str">
        <f t="shared" si="437"/>
        <v>theater</v>
      </c>
      <c r="R3978" t="str">
        <f t="shared" si="438"/>
        <v>plays</v>
      </c>
      <c r="S3978" s="12">
        <f t="shared" si="439"/>
        <v>41830.858344907407</v>
      </c>
      <c r="T3978" s="12">
        <f t="shared" si="440"/>
        <v>41852.291666666664</v>
      </c>
      <c r="U3978" s="14" t="str">
        <f t="shared" si="441"/>
        <v>Jul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36"/>
        <v>1.4500000000000002</v>
      </c>
      <c r="P3979">
        <f t="shared" si="435"/>
        <v>15000</v>
      </c>
      <c r="Q3979" t="str">
        <f t="shared" si="437"/>
        <v>theater</v>
      </c>
      <c r="R3979" t="str">
        <f t="shared" si="438"/>
        <v>plays</v>
      </c>
      <c r="S3979" s="12">
        <f t="shared" si="439"/>
        <v>42543.788564814815</v>
      </c>
      <c r="T3979" s="12">
        <f t="shared" si="440"/>
        <v>42573.788564814815</v>
      </c>
      <c r="U3979" s="14" t="str">
        <f t="shared" si="441"/>
        <v>Jun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36"/>
        <v>10.7</v>
      </c>
      <c r="P3980">
        <f t="shared" si="435"/>
        <v>250</v>
      </c>
      <c r="Q3980" t="str">
        <f t="shared" si="437"/>
        <v>theater</v>
      </c>
      <c r="R3980" t="str">
        <f t="shared" si="438"/>
        <v>plays</v>
      </c>
      <c r="S3980" s="12">
        <f t="shared" si="439"/>
        <v>41975.642974537041</v>
      </c>
      <c r="T3980" s="12">
        <f t="shared" si="440"/>
        <v>42035.642974537041</v>
      </c>
      <c r="U3980" s="14" t="str">
        <f t="shared" si="441"/>
        <v>Dec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36"/>
        <v>1.8333333333333333</v>
      </c>
      <c r="P3981">
        <f t="shared" si="435"/>
        <v>1000</v>
      </c>
      <c r="Q3981" t="str">
        <f t="shared" si="437"/>
        <v>theater</v>
      </c>
      <c r="R3981" t="str">
        <f t="shared" si="438"/>
        <v>plays</v>
      </c>
      <c r="S3981" s="12">
        <f t="shared" si="439"/>
        <v>42069.903437500005</v>
      </c>
      <c r="T3981" s="12">
        <f t="shared" si="440"/>
        <v>42092.833333333328</v>
      </c>
      <c r="U3981" s="14" t="str">
        <f t="shared" si="441"/>
        <v>Mar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36"/>
        <v>18</v>
      </c>
      <c r="P3982">
        <f t="shared" ref="P3982:P4045" si="442">D3982 / L3982</f>
        <v>357.14285714285717</v>
      </c>
      <c r="Q3982" t="str">
        <f t="shared" si="437"/>
        <v>theater</v>
      </c>
      <c r="R3982" t="str">
        <f t="shared" si="438"/>
        <v>plays</v>
      </c>
      <c r="S3982" s="12">
        <f t="shared" si="439"/>
        <v>41795.598923611113</v>
      </c>
      <c r="T3982" s="12">
        <f t="shared" si="440"/>
        <v>41825.598923611113</v>
      </c>
      <c r="U3982" s="14" t="str">
        <f t="shared" si="441"/>
        <v>Jun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36"/>
        <v>4.083333333333333</v>
      </c>
      <c r="P3983">
        <f t="shared" si="442"/>
        <v>4285.7142857142853</v>
      </c>
      <c r="Q3983" t="str">
        <f t="shared" si="437"/>
        <v>theater</v>
      </c>
      <c r="R3983" t="str">
        <f t="shared" si="438"/>
        <v>plays</v>
      </c>
      <c r="S3983" s="12">
        <f t="shared" si="439"/>
        <v>42508.179965277777</v>
      </c>
      <c r="T3983" s="12">
        <f t="shared" si="440"/>
        <v>42568.179965277777</v>
      </c>
      <c r="U3983" s="14" t="str">
        <f t="shared" si="441"/>
        <v>May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36"/>
        <v>20</v>
      </c>
      <c r="P3984">
        <f t="shared" si="442"/>
        <v>170</v>
      </c>
      <c r="Q3984" t="str">
        <f t="shared" si="437"/>
        <v>theater</v>
      </c>
      <c r="R3984" t="str">
        <f t="shared" si="438"/>
        <v>plays</v>
      </c>
      <c r="S3984" s="12">
        <f t="shared" si="439"/>
        <v>42132.809953703705</v>
      </c>
      <c r="T3984" s="12">
        <f t="shared" si="440"/>
        <v>42192.809953703705</v>
      </c>
      <c r="U3984" s="14" t="str">
        <f t="shared" si="441"/>
        <v>May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36"/>
        <v>34.802513464991023</v>
      </c>
      <c r="P3985">
        <f t="shared" si="442"/>
        <v>242.17391304347825</v>
      </c>
      <c r="Q3985" t="str">
        <f t="shared" si="437"/>
        <v>theater</v>
      </c>
      <c r="R3985" t="str">
        <f t="shared" si="438"/>
        <v>plays</v>
      </c>
      <c r="S3985" s="12">
        <f t="shared" si="439"/>
        <v>41747.86986111111</v>
      </c>
      <c r="T3985" s="12">
        <f t="shared" si="440"/>
        <v>41779.290972222225</v>
      </c>
      <c r="U3985" s="14" t="str">
        <f t="shared" si="441"/>
        <v>Apr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36"/>
        <v>6.3333333333333339</v>
      </c>
      <c r="P3986">
        <f t="shared" si="442"/>
        <v>150</v>
      </c>
      <c r="Q3986" t="str">
        <f t="shared" si="437"/>
        <v>theater</v>
      </c>
      <c r="R3986" t="str">
        <f t="shared" si="438"/>
        <v>plays</v>
      </c>
      <c r="S3986" s="12">
        <f t="shared" si="439"/>
        <v>41920.963472222218</v>
      </c>
      <c r="T3986" s="12">
        <f t="shared" si="440"/>
        <v>41951</v>
      </c>
      <c r="U3986" s="14" t="str">
        <f t="shared" si="441"/>
        <v>Oct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36"/>
        <v>32.049999999999997</v>
      </c>
      <c r="P3987">
        <f t="shared" si="442"/>
        <v>105.26315789473684</v>
      </c>
      <c r="Q3987" t="str">
        <f t="shared" si="437"/>
        <v>theater</v>
      </c>
      <c r="R3987" t="str">
        <f t="shared" si="438"/>
        <v>plays</v>
      </c>
      <c r="S3987" s="12">
        <f t="shared" si="439"/>
        <v>42399.707407407404</v>
      </c>
      <c r="T3987" s="12">
        <f t="shared" si="440"/>
        <v>42420.878472222219</v>
      </c>
      <c r="U3987" s="14" t="str">
        <f t="shared" si="441"/>
        <v>Jan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36"/>
        <v>9.76</v>
      </c>
      <c r="P3988">
        <f t="shared" si="442"/>
        <v>384.61538461538464</v>
      </c>
      <c r="Q3988" t="str">
        <f t="shared" si="437"/>
        <v>theater</v>
      </c>
      <c r="R3988" t="str">
        <f t="shared" si="438"/>
        <v>plays</v>
      </c>
      <c r="S3988" s="12">
        <f t="shared" si="439"/>
        <v>42467.548541666663</v>
      </c>
      <c r="T3988" s="12">
        <f t="shared" si="440"/>
        <v>42496.544444444444</v>
      </c>
      <c r="U3988" s="14" t="str">
        <f t="shared" si="441"/>
        <v>Apr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36"/>
        <v>37.75</v>
      </c>
      <c r="P3989">
        <f t="shared" si="442"/>
        <v>30.76923076923077</v>
      </c>
      <c r="Q3989" t="str">
        <f t="shared" si="437"/>
        <v>theater</v>
      </c>
      <c r="R3989" t="str">
        <f t="shared" si="438"/>
        <v>plays</v>
      </c>
      <c r="S3989" s="12">
        <f t="shared" si="439"/>
        <v>41765.92465277778</v>
      </c>
      <c r="T3989" s="12">
        <f t="shared" si="440"/>
        <v>41775.92465277778</v>
      </c>
      <c r="U3989" s="14" t="str">
        <f t="shared" si="441"/>
        <v>May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36"/>
        <v>2.1333333333333333</v>
      </c>
      <c r="P3990">
        <f t="shared" si="442"/>
        <v>375</v>
      </c>
      <c r="Q3990" t="str">
        <f t="shared" si="437"/>
        <v>theater</v>
      </c>
      <c r="R3990" t="str">
        <f t="shared" si="438"/>
        <v>plays</v>
      </c>
      <c r="S3990" s="12">
        <f t="shared" si="439"/>
        <v>42230.08116898148</v>
      </c>
      <c r="T3990" s="12">
        <f t="shared" si="440"/>
        <v>42245.08116898148</v>
      </c>
      <c r="U3990" s="14" t="str">
        <f t="shared" si="441"/>
        <v>Aug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36"/>
        <v>0</v>
      </c>
      <c r="P3991" t="e">
        <f t="shared" si="442"/>
        <v>#DIV/0!</v>
      </c>
      <c r="Q3991" t="str">
        <f t="shared" si="437"/>
        <v>theater</v>
      </c>
      <c r="R3991" t="str">
        <f t="shared" si="438"/>
        <v>plays</v>
      </c>
      <c r="S3991" s="12">
        <f t="shared" si="439"/>
        <v>42286.749780092592</v>
      </c>
      <c r="T3991" s="12">
        <f t="shared" si="440"/>
        <v>42316.791446759264</v>
      </c>
      <c r="U3991" s="14" t="str">
        <f t="shared" si="441"/>
        <v>Oct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36"/>
        <v>4.1818181818181817</v>
      </c>
      <c r="P3992">
        <f t="shared" si="442"/>
        <v>550</v>
      </c>
      <c r="Q3992" t="str">
        <f t="shared" si="437"/>
        <v>theater</v>
      </c>
      <c r="R3992" t="str">
        <f t="shared" si="438"/>
        <v>plays</v>
      </c>
      <c r="S3992" s="12">
        <f t="shared" si="439"/>
        <v>42401.672372685185</v>
      </c>
      <c r="T3992" s="12">
        <f t="shared" si="440"/>
        <v>42431.672372685185</v>
      </c>
      <c r="U3992" s="14" t="str">
        <f t="shared" si="441"/>
        <v>Feb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36"/>
        <v>20</v>
      </c>
      <c r="P3993">
        <f t="shared" si="442"/>
        <v>500</v>
      </c>
      <c r="Q3993" t="str">
        <f t="shared" si="437"/>
        <v>theater</v>
      </c>
      <c r="R3993" t="str">
        <f t="shared" si="438"/>
        <v>plays</v>
      </c>
      <c r="S3993" s="12">
        <f t="shared" si="439"/>
        <v>42125.644467592589</v>
      </c>
      <c r="T3993" s="12">
        <f t="shared" si="440"/>
        <v>42155.644467592589</v>
      </c>
      <c r="U3993" s="14" t="str">
        <f t="shared" si="441"/>
        <v>May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36"/>
        <v>5.41</v>
      </c>
      <c r="P3994">
        <f t="shared" si="442"/>
        <v>1111.1111111111111</v>
      </c>
      <c r="Q3994" t="str">
        <f t="shared" si="437"/>
        <v>theater</v>
      </c>
      <c r="R3994" t="str">
        <f t="shared" si="438"/>
        <v>plays</v>
      </c>
      <c r="S3994" s="12">
        <f t="shared" si="439"/>
        <v>42289.94049768518</v>
      </c>
      <c r="T3994" s="12">
        <f t="shared" si="440"/>
        <v>42349.982164351852</v>
      </c>
      <c r="U3994" s="14" t="str">
        <f t="shared" si="441"/>
        <v>Oct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36"/>
        <v>6.0000000000000001E-3</v>
      </c>
      <c r="P3995">
        <f t="shared" si="442"/>
        <v>50000</v>
      </c>
      <c r="Q3995" t="str">
        <f t="shared" si="437"/>
        <v>theater</v>
      </c>
      <c r="R3995" t="str">
        <f t="shared" si="438"/>
        <v>plays</v>
      </c>
      <c r="S3995" s="12">
        <f t="shared" si="439"/>
        <v>42107.864722222221</v>
      </c>
      <c r="T3995" s="12">
        <f t="shared" si="440"/>
        <v>42137.864722222221</v>
      </c>
      <c r="U3995" s="14" t="str">
        <f t="shared" si="441"/>
        <v>Apr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36"/>
        <v>0.25</v>
      </c>
      <c r="P3996">
        <f t="shared" si="442"/>
        <v>2000</v>
      </c>
      <c r="Q3996" t="str">
        <f t="shared" si="437"/>
        <v>theater</v>
      </c>
      <c r="R3996" t="str">
        <f t="shared" si="438"/>
        <v>plays</v>
      </c>
      <c r="S3996" s="12">
        <f t="shared" si="439"/>
        <v>41809.389930555553</v>
      </c>
      <c r="T3996" s="12">
        <f t="shared" si="440"/>
        <v>41839.389930555553</v>
      </c>
      <c r="U3996" s="14" t="str">
        <f t="shared" si="441"/>
        <v>Jun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36"/>
        <v>35</v>
      </c>
      <c r="P3997">
        <f t="shared" si="442"/>
        <v>50</v>
      </c>
      <c r="Q3997" t="str">
        <f t="shared" si="437"/>
        <v>theater</v>
      </c>
      <c r="R3997" t="str">
        <f t="shared" si="438"/>
        <v>plays</v>
      </c>
      <c r="S3997" s="12">
        <f t="shared" si="439"/>
        <v>42019.683761574073</v>
      </c>
      <c r="T3997" s="12">
        <f t="shared" si="440"/>
        <v>42049.477083333331</v>
      </c>
      <c r="U3997" s="14" t="str">
        <f t="shared" si="441"/>
        <v>Jan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36"/>
        <v>16.566666666666666</v>
      </c>
      <c r="P3998">
        <f t="shared" si="442"/>
        <v>176.47058823529412</v>
      </c>
      <c r="Q3998" t="str">
        <f t="shared" si="437"/>
        <v>theater</v>
      </c>
      <c r="R3998" t="str">
        <f t="shared" si="438"/>
        <v>plays</v>
      </c>
      <c r="S3998" s="12">
        <f t="shared" si="439"/>
        <v>41950.26694444444</v>
      </c>
      <c r="T3998" s="12">
        <f t="shared" si="440"/>
        <v>41963.669444444444</v>
      </c>
      <c r="U3998" s="14" t="str">
        <f t="shared" si="441"/>
        <v>Nov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36"/>
        <v>0</v>
      </c>
      <c r="P3999" t="e">
        <f t="shared" si="442"/>
        <v>#DIV/0!</v>
      </c>
      <c r="Q3999" t="str">
        <f t="shared" si="437"/>
        <v>theater</v>
      </c>
      <c r="R3999" t="str">
        <f t="shared" si="438"/>
        <v>plays</v>
      </c>
      <c r="S3999" s="12">
        <f t="shared" si="439"/>
        <v>42069.391446759255</v>
      </c>
      <c r="T3999" s="12">
        <f t="shared" si="440"/>
        <v>42099.349780092598</v>
      </c>
      <c r="U3999" s="14" t="str">
        <f t="shared" si="441"/>
        <v>Mar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36"/>
        <v>57.199999999999996</v>
      </c>
      <c r="P4000">
        <f t="shared" si="442"/>
        <v>104.16666666666667</v>
      </c>
      <c r="Q4000" t="str">
        <f t="shared" si="437"/>
        <v>theater</v>
      </c>
      <c r="R4000" t="str">
        <f t="shared" si="438"/>
        <v>plays</v>
      </c>
      <c r="S4000" s="12">
        <f t="shared" si="439"/>
        <v>42061.963263888887</v>
      </c>
      <c r="T4000" s="12">
        <f t="shared" si="440"/>
        <v>42091.921597222223</v>
      </c>
      <c r="U4000" s="14" t="str">
        <f t="shared" si="441"/>
        <v>Feb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36"/>
        <v>16.514285714285716</v>
      </c>
      <c r="P4001">
        <f t="shared" si="442"/>
        <v>500</v>
      </c>
      <c r="Q4001" t="str">
        <f t="shared" si="437"/>
        <v>theater</v>
      </c>
      <c r="R4001" t="str">
        <f t="shared" si="438"/>
        <v>plays</v>
      </c>
      <c r="S4001" s="12">
        <f t="shared" si="439"/>
        <v>41842.828680555554</v>
      </c>
      <c r="T4001" s="12">
        <f t="shared" si="440"/>
        <v>41882.827650462961</v>
      </c>
      <c r="U4001" s="14" t="str">
        <f t="shared" si="441"/>
        <v>Jul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36"/>
        <v>0.125</v>
      </c>
      <c r="P4002">
        <f t="shared" si="442"/>
        <v>8000</v>
      </c>
      <c r="Q4002" t="str">
        <f t="shared" si="437"/>
        <v>theater</v>
      </c>
      <c r="R4002" t="str">
        <f t="shared" si="438"/>
        <v>plays</v>
      </c>
      <c r="S4002" s="12">
        <f t="shared" si="439"/>
        <v>42437.64534722222</v>
      </c>
      <c r="T4002" s="12">
        <f t="shared" si="440"/>
        <v>42497.603680555556</v>
      </c>
      <c r="U4002" s="14" t="str">
        <f t="shared" si="441"/>
        <v>Mar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36"/>
        <v>37.75</v>
      </c>
      <c r="P4003">
        <f t="shared" si="442"/>
        <v>85.714285714285708</v>
      </c>
      <c r="Q4003" t="str">
        <f t="shared" si="437"/>
        <v>theater</v>
      </c>
      <c r="R4003" t="str">
        <f t="shared" si="438"/>
        <v>plays</v>
      </c>
      <c r="S4003" s="12">
        <f t="shared" si="439"/>
        <v>42775.964212962965</v>
      </c>
      <c r="T4003" s="12">
        <f t="shared" si="440"/>
        <v>42795.791666666672</v>
      </c>
      <c r="U4003" s="14" t="str">
        <f t="shared" si="441"/>
        <v>Feb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36"/>
        <v>1.8399999999999999</v>
      </c>
      <c r="P4004">
        <f t="shared" si="442"/>
        <v>312.5</v>
      </c>
      <c r="Q4004" t="str">
        <f t="shared" si="437"/>
        <v>theater</v>
      </c>
      <c r="R4004" t="str">
        <f t="shared" si="438"/>
        <v>plays</v>
      </c>
      <c r="S4004" s="12">
        <f t="shared" si="439"/>
        <v>41879.043530092589</v>
      </c>
      <c r="T4004" s="12">
        <f t="shared" si="440"/>
        <v>41909.043530092589</v>
      </c>
      <c r="U4004" s="14" t="str">
        <f t="shared" si="441"/>
        <v>Aug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36"/>
        <v>10.050000000000001</v>
      </c>
      <c r="P4005">
        <f t="shared" si="442"/>
        <v>1000</v>
      </c>
      <c r="Q4005" t="str">
        <f t="shared" si="437"/>
        <v>theater</v>
      </c>
      <c r="R4005" t="str">
        <f t="shared" si="438"/>
        <v>plays</v>
      </c>
      <c r="S4005" s="12">
        <f t="shared" si="439"/>
        <v>42020.587349537032</v>
      </c>
      <c r="T4005" s="12">
        <f t="shared" si="440"/>
        <v>42050.587349537032</v>
      </c>
      <c r="U4005" s="14" t="str">
        <f t="shared" si="441"/>
        <v>Jan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36"/>
        <v>0.2</v>
      </c>
      <c r="P4006">
        <f t="shared" si="442"/>
        <v>500</v>
      </c>
      <c r="Q4006" t="str">
        <f t="shared" si="437"/>
        <v>theater</v>
      </c>
      <c r="R4006" t="str">
        <f t="shared" si="438"/>
        <v>plays</v>
      </c>
      <c r="S4006" s="12">
        <f t="shared" si="439"/>
        <v>41890.16269675926</v>
      </c>
      <c r="T4006" s="12">
        <f t="shared" si="440"/>
        <v>41920.16269675926</v>
      </c>
      <c r="U4006" s="14" t="str">
        <f t="shared" si="441"/>
        <v>Sep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36"/>
        <v>1.3333333333333335</v>
      </c>
      <c r="P4007">
        <f t="shared" si="442"/>
        <v>1500</v>
      </c>
      <c r="Q4007" t="str">
        <f t="shared" si="437"/>
        <v>theater</v>
      </c>
      <c r="R4007" t="str">
        <f t="shared" si="438"/>
        <v>plays</v>
      </c>
      <c r="S4007" s="12">
        <f t="shared" si="439"/>
        <v>41872.807696759257</v>
      </c>
      <c r="T4007" s="12">
        <f t="shared" si="440"/>
        <v>41932.807696759257</v>
      </c>
      <c r="U4007" s="14" t="str">
        <f t="shared" si="441"/>
        <v>Aug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36"/>
        <v>6.6666666666666671E-3</v>
      </c>
      <c r="P4008">
        <f t="shared" si="442"/>
        <v>30000</v>
      </c>
      <c r="Q4008" t="str">
        <f t="shared" si="437"/>
        <v>theater</v>
      </c>
      <c r="R4008" t="str">
        <f t="shared" si="438"/>
        <v>plays</v>
      </c>
      <c r="S4008" s="12">
        <f t="shared" si="439"/>
        <v>42391.772997685184</v>
      </c>
      <c r="T4008" s="12">
        <f t="shared" si="440"/>
        <v>42416.772997685184</v>
      </c>
      <c r="U4008" s="14" t="str">
        <f t="shared" si="441"/>
        <v>Jan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36"/>
        <v>0.25</v>
      </c>
      <c r="P4009">
        <f t="shared" si="442"/>
        <v>2000</v>
      </c>
      <c r="Q4009" t="str">
        <f t="shared" si="437"/>
        <v>theater</v>
      </c>
      <c r="R4009" t="str">
        <f t="shared" si="438"/>
        <v>plays</v>
      </c>
      <c r="S4009" s="12">
        <f t="shared" si="439"/>
        <v>41848.772928240738</v>
      </c>
      <c r="T4009" s="12">
        <f t="shared" si="440"/>
        <v>41877.686111111114</v>
      </c>
      <c r="U4009" s="14" t="str">
        <f t="shared" si="441"/>
        <v>Jul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36"/>
        <v>6</v>
      </c>
      <c r="P4010">
        <f t="shared" si="442"/>
        <v>250</v>
      </c>
      <c r="Q4010" t="str">
        <f t="shared" si="437"/>
        <v>theater</v>
      </c>
      <c r="R4010" t="str">
        <f t="shared" si="438"/>
        <v>plays</v>
      </c>
      <c r="S4010" s="12">
        <f t="shared" si="439"/>
        <v>42177.964201388888</v>
      </c>
      <c r="T4010" s="12">
        <f t="shared" si="440"/>
        <v>42207.964201388888</v>
      </c>
      <c r="U4010" s="14" t="str">
        <f t="shared" si="441"/>
        <v>Jun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36"/>
        <v>3.8860103626943006</v>
      </c>
      <c r="P4011">
        <f t="shared" si="442"/>
        <v>643.33333333333337</v>
      </c>
      <c r="Q4011" t="str">
        <f t="shared" si="437"/>
        <v>theater</v>
      </c>
      <c r="R4011" t="str">
        <f t="shared" si="438"/>
        <v>plays</v>
      </c>
      <c r="S4011" s="12">
        <f t="shared" si="439"/>
        <v>41851.700925925928</v>
      </c>
      <c r="T4011" s="12">
        <f t="shared" si="440"/>
        <v>41891.700925925928</v>
      </c>
      <c r="U4011" s="14" t="str">
        <f t="shared" si="441"/>
        <v>Jul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36"/>
        <v>24.194444444444443</v>
      </c>
      <c r="P4012">
        <f t="shared" si="442"/>
        <v>189.47368421052633</v>
      </c>
      <c r="Q4012" t="str">
        <f t="shared" si="437"/>
        <v>theater</v>
      </c>
      <c r="R4012" t="str">
        <f t="shared" si="438"/>
        <v>plays</v>
      </c>
      <c r="S4012" s="12">
        <f t="shared" si="439"/>
        <v>41921.770439814813</v>
      </c>
      <c r="T4012" s="12">
        <f t="shared" si="440"/>
        <v>41938.770439814813</v>
      </c>
      <c r="U4012" s="14" t="str">
        <f t="shared" si="441"/>
        <v>Oct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36"/>
        <v>7.6</v>
      </c>
      <c r="P4013">
        <f t="shared" si="442"/>
        <v>62.5</v>
      </c>
      <c r="Q4013" t="str">
        <f t="shared" si="437"/>
        <v>theater</v>
      </c>
      <c r="R4013" t="str">
        <f t="shared" si="438"/>
        <v>plays</v>
      </c>
      <c r="S4013" s="12">
        <f t="shared" si="439"/>
        <v>42002.54488425926</v>
      </c>
      <c r="T4013" s="12">
        <f t="shared" si="440"/>
        <v>42032.54488425926</v>
      </c>
      <c r="U4013" s="14" t="str">
        <f t="shared" si="441"/>
        <v>Dec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36"/>
        <v>0</v>
      </c>
      <c r="P4014" t="e">
        <f t="shared" si="442"/>
        <v>#DIV/0!</v>
      </c>
      <c r="Q4014" t="str">
        <f t="shared" si="437"/>
        <v>theater</v>
      </c>
      <c r="R4014" t="str">
        <f t="shared" si="438"/>
        <v>plays</v>
      </c>
      <c r="S4014" s="12">
        <f t="shared" si="439"/>
        <v>42096.544548611113</v>
      </c>
      <c r="T4014" s="12">
        <f t="shared" si="440"/>
        <v>42126.544548611113</v>
      </c>
      <c r="U4014" s="14" t="str">
        <f t="shared" si="441"/>
        <v>Apr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36"/>
        <v>1.3</v>
      </c>
      <c r="P4015">
        <f t="shared" si="442"/>
        <v>1000</v>
      </c>
      <c r="Q4015" t="str">
        <f t="shared" si="437"/>
        <v>theater</v>
      </c>
      <c r="R4015" t="str">
        <f t="shared" si="438"/>
        <v>plays</v>
      </c>
      <c r="S4015" s="12">
        <f t="shared" si="439"/>
        <v>42021.301192129627</v>
      </c>
      <c r="T4015" s="12">
        <f t="shared" si="440"/>
        <v>42051.301192129627</v>
      </c>
      <c r="U4015" s="14" t="str">
        <f t="shared" si="441"/>
        <v>Jan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36"/>
        <v>0</v>
      </c>
      <c r="P4016" t="e">
        <f t="shared" si="442"/>
        <v>#DIV/0!</v>
      </c>
      <c r="Q4016" t="str">
        <f t="shared" si="437"/>
        <v>theater</v>
      </c>
      <c r="R4016" t="str">
        <f t="shared" si="438"/>
        <v>plays</v>
      </c>
      <c r="S4016" s="12">
        <f t="shared" si="439"/>
        <v>42419.246168981481</v>
      </c>
      <c r="T4016" s="12">
        <f t="shared" si="440"/>
        <v>42434.246168981481</v>
      </c>
      <c r="U4016" s="14" t="str">
        <f t="shared" si="441"/>
        <v>Feb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36"/>
        <v>1.4285714285714287E-2</v>
      </c>
      <c r="P4017">
        <f t="shared" si="442"/>
        <v>7000</v>
      </c>
      <c r="Q4017" t="str">
        <f t="shared" si="437"/>
        <v>theater</v>
      </c>
      <c r="R4017" t="str">
        <f t="shared" si="438"/>
        <v>plays</v>
      </c>
      <c r="S4017" s="12">
        <f t="shared" si="439"/>
        <v>42174.780821759254</v>
      </c>
      <c r="T4017" s="12">
        <f t="shared" si="440"/>
        <v>42204.780821759254</v>
      </c>
      <c r="U4017" s="14" t="str">
        <f t="shared" si="441"/>
        <v>Jun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36"/>
        <v>14.000000000000002</v>
      </c>
      <c r="P4018">
        <f t="shared" si="442"/>
        <v>71.428571428571431</v>
      </c>
      <c r="Q4018" t="str">
        <f t="shared" si="437"/>
        <v>theater</v>
      </c>
      <c r="R4018" t="str">
        <f t="shared" si="438"/>
        <v>plays</v>
      </c>
      <c r="S4018" s="12">
        <f t="shared" si="439"/>
        <v>41869.872685185182</v>
      </c>
      <c r="T4018" s="12">
        <f t="shared" si="440"/>
        <v>41899.872685185182</v>
      </c>
      <c r="U4018" s="14" t="str">
        <f t="shared" si="441"/>
        <v>Aug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36"/>
        <v>1.05</v>
      </c>
      <c r="P4019">
        <f t="shared" si="442"/>
        <v>5000</v>
      </c>
      <c r="Q4019" t="str">
        <f t="shared" si="437"/>
        <v>theater</v>
      </c>
      <c r="R4019" t="str">
        <f t="shared" si="438"/>
        <v>plays</v>
      </c>
      <c r="S4019" s="12">
        <f t="shared" si="439"/>
        <v>41856.672152777777</v>
      </c>
      <c r="T4019" s="12">
        <f t="shared" si="440"/>
        <v>41886.672152777777</v>
      </c>
      <c r="U4019" s="14" t="str">
        <f t="shared" si="441"/>
        <v>Aug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36"/>
        <v>8.6666666666666679</v>
      </c>
      <c r="P4020">
        <f t="shared" si="442"/>
        <v>375</v>
      </c>
      <c r="Q4020" t="str">
        <f t="shared" si="437"/>
        <v>theater</v>
      </c>
      <c r="R4020" t="str">
        <f t="shared" si="438"/>
        <v>plays</v>
      </c>
      <c r="S4020" s="12">
        <f t="shared" si="439"/>
        <v>42620.91097222222</v>
      </c>
      <c r="T4020" s="12">
        <f t="shared" si="440"/>
        <v>42650.91097222222</v>
      </c>
      <c r="U4020" s="14" t="str">
        <f t="shared" si="441"/>
        <v>Sep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36"/>
        <v>0.82857142857142851</v>
      </c>
      <c r="P4021">
        <f t="shared" si="442"/>
        <v>875</v>
      </c>
      <c r="Q4021" t="str">
        <f t="shared" si="437"/>
        <v>theater</v>
      </c>
      <c r="R4021" t="str">
        <f t="shared" si="438"/>
        <v>plays</v>
      </c>
      <c r="S4021" s="12">
        <f t="shared" si="439"/>
        <v>42417.675879629634</v>
      </c>
      <c r="T4021" s="12">
        <f t="shared" si="440"/>
        <v>42475.686111111107</v>
      </c>
      <c r="U4021" s="14" t="str">
        <f t="shared" si="441"/>
        <v>Feb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36"/>
        <v>16.666666666666664</v>
      </c>
      <c r="P4022">
        <f t="shared" si="442"/>
        <v>200</v>
      </c>
      <c r="Q4022" t="str">
        <f t="shared" si="437"/>
        <v>theater</v>
      </c>
      <c r="R4022" t="str">
        <f t="shared" si="438"/>
        <v>plays</v>
      </c>
      <c r="S4022" s="12">
        <f t="shared" si="439"/>
        <v>42057.190960648149</v>
      </c>
      <c r="T4022" s="12">
        <f t="shared" si="440"/>
        <v>42087.149293981478</v>
      </c>
      <c r="U4022" s="14" t="str">
        <f t="shared" si="441"/>
        <v>Feb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36"/>
        <v>0.83333333333333337</v>
      </c>
      <c r="P4023">
        <f t="shared" si="442"/>
        <v>7500</v>
      </c>
      <c r="Q4023" t="str">
        <f t="shared" si="437"/>
        <v>theater</v>
      </c>
      <c r="R4023" t="str">
        <f t="shared" si="438"/>
        <v>plays</v>
      </c>
      <c r="S4023" s="12">
        <f t="shared" si="439"/>
        <v>41878.911550925928</v>
      </c>
      <c r="T4023" s="12">
        <f t="shared" si="440"/>
        <v>41938.911550925928</v>
      </c>
      <c r="U4023" s="14" t="str">
        <f t="shared" si="441"/>
        <v>Aug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36"/>
        <v>69.561111111111103</v>
      </c>
      <c r="P4024">
        <f t="shared" si="442"/>
        <v>91.370558375634516</v>
      </c>
      <c r="Q4024" t="str">
        <f t="shared" si="437"/>
        <v>theater</v>
      </c>
      <c r="R4024" t="str">
        <f t="shared" si="438"/>
        <v>plays</v>
      </c>
      <c r="S4024" s="12">
        <f t="shared" si="439"/>
        <v>41990.584108796291</v>
      </c>
      <c r="T4024" s="12">
        <f t="shared" si="440"/>
        <v>42036.120833333334</v>
      </c>
      <c r="U4024" s="14" t="str">
        <f t="shared" si="441"/>
        <v>Dec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36"/>
        <v>0</v>
      </c>
      <c r="P4025" t="e">
        <f t="shared" si="442"/>
        <v>#DIV/0!</v>
      </c>
      <c r="Q4025" t="str">
        <f t="shared" si="437"/>
        <v>theater</v>
      </c>
      <c r="R4025" t="str">
        <f t="shared" si="438"/>
        <v>plays</v>
      </c>
      <c r="S4025" s="12">
        <f t="shared" si="439"/>
        <v>42408.999571759254</v>
      </c>
      <c r="T4025" s="12">
        <f t="shared" si="440"/>
        <v>42453.957905092597</v>
      </c>
      <c r="U4025" s="14" t="str">
        <f t="shared" si="441"/>
        <v>Feb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36"/>
        <v>1.25</v>
      </c>
      <c r="P4026">
        <f t="shared" si="442"/>
        <v>800</v>
      </c>
      <c r="Q4026" t="str">
        <f t="shared" si="437"/>
        <v>theater</v>
      </c>
      <c r="R4026" t="str">
        <f t="shared" si="438"/>
        <v>plays</v>
      </c>
      <c r="S4026" s="12">
        <f t="shared" si="439"/>
        <v>42217.670104166667</v>
      </c>
      <c r="T4026" s="12">
        <f t="shared" si="440"/>
        <v>42247.670104166667</v>
      </c>
      <c r="U4026" s="14" t="str">
        <f t="shared" si="441"/>
        <v>Aug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36"/>
        <v>5</v>
      </c>
      <c r="P4027">
        <f t="shared" si="442"/>
        <v>1250</v>
      </c>
      <c r="Q4027" t="str">
        <f t="shared" si="437"/>
        <v>theater</v>
      </c>
      <c r="R4027" t="str">
        <f t="shared" si="438"/>
        <v>plays</v>
      </c>
      <c r="S4027" s="12">
        <f t="shared" si="439"/>
        <v>42151.237685185188</v>
      </c>
      <c r="T4027" s="12">
        <f t="shared" si="440"/>
        <v>42211.237685185188</v>
      </c>
      <c r="U4027" s="14" t="str">
        <f t="shared" si="441"/>
        <v>May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36"/>
        <v>0</v>
      </c>
      <c r="P4028" t="e">
        <f t="shared" si="442"/>
        <v>#DIV/0!</v>
      </c>
      <c r="Q4028" t="str">
        <f t="shared" si="437"/>
        <v>theater</v>
      </c>
      <c r="R4028" t="str">
        <f t="shared" si="438"/>
        <v>plays</v>
      </c>
      <c r="S4028" s="12">
        <f t="shared" si="439"/>
        <v>42282.655543981484</v>
      </c>
      <c r="T4028" s="12">
        <f t="shared" si="440"/>
        <v>42342.697210648148</v>
      </c>
      <c r="U4028" s="14" t="str">
        <f t="shared" si="441"/>
        <v>Oct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36"/>
        <v>7.166666666666667</v>
      </c>
      <c r="P4029">
        <f t="shared" si="442"/>
        <v>428.57142857142856</v>
      </c>
      <c r="Q4029" t="str">
        <f t="shared" si="437"/>
        <v>theater</v>
      </c>
      <c r="R4029" t="str">
        <f t="shared" si="438"/>
        <v>plays</v>
      </c>
      <c r="S4029" s="12">
        <f t="shared" si="439"/>
        <v>42768.97084490741</v>
      </c>
      <c r="T4029" s="12">
        <f t="shared" si="440"/>
        <v>42789.041666666672</v>
      </c>
      <c r="U4029" s="14" t="str">
        <f t="shared" si="441"/>
        <v>Feb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36"/>
        <v>28.050000000000004</v>
      </c>
      <c r="P4030">
        <f t="shared" si="442"/>
        <v>181.81818181818181</v>
      </c>
      <c r="Q4030" t="str">
        <f t="shared" si="437"/>
        <v>theater</v>
      </c>
      <c r="R4030" t="str">
        <f t="shared" si="438"/>
        <v>plays</v>
      </c>
      <c r="S4030" s="12">
        <f t="shared" si="439"/>
        <v>41765.938657407409</v>
      </c>
      <c r="T4030" s="12">
        <f t="shared" si="440"/>
        <v>41795.938657407409</v>
      </c>
      <c r="U4030" s="14" t="str">
        <f t="shared" si="441"/>
        <v>May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36"/>
        <v>0</v>
      </c>
      <c r="P4031" t="e">
        <f t="shared" si="442"/>
        <v>#DIV/0!</v>
      </c>
      <c r="Q4031" t="str">
        <f t="shared" si="437"/>
        <v>theater</v>
      </c>
      <c r="R4031" t="str">
        <f t="shared" si="438"/>
        <v>plays</v>
      </c>
      <c r="S4031" s="12">
        <f t="shared" si="439"/>
        <v>42322.025115740747</v>
      </c>
      <c r="T4031" s="12">
        <f t="shared" si="440"/>
        <v>42352.025115740747</v>
      </c>
      <c r="U4031" s="14" t="str">
        <f t="shared" si="441"/>
        <v>Nov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36"/>
        <v>16</v>
      </c>
      <c r="P4032">
        <f t="shared" si="442"/>
        <v>416.66666666666669</v>
      </c>
      <c r="Q4032" t="str">
        <f t="shared" si="437"/>
        <v>theater</v>
      </c>
      <c r="R4032" t="str">
        <f t="shared" si="438"/>
        <v>plays</v>
      </c>
      <c r="S4032" s="12">
        <f t="shared" si="439"/>
        <v>42374.655081018514</v>
      </c>
      <c r="T4032" s="12">
        <f t="shared" si="440"/>
        <v>42403.784027777772</v>
      </c>
      <c r="U4032" s="14" t="str">
        <f t="shared" si="441"/>
        <v>Jan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36"/>
        <v>0</v>
      </c>
      <c r="P4033" t="e">
        <f t="shared" si="442"/>
        <v>#DIV/0!</v>
      </c>
      <c r="Q4033" t="str">
        <f t="shared" si="437"/>
        <v>theater</v>
      </c>
      <c r="R4033" t="str">
        <f t="shared" si="438"/>
        <v>plays</v>
      </c>
      <c r="S4033" s="12">
        <f t="shared" si="439"/>
        <v>41941.585231481484</v>
      </c>
      <c r="T4033" s="12">
        <f t="shared" si="440"/>
        <v>41991.626898148148</v>
      </c>
      <c r="U4033" s="14" t="str">
        <f t="shared" si="441"/>
        <v>Oct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36"/>
        <v>6.8287037037037033</v>
      </c>
      <c r="P4034">
        <f t="shared" si="442"/>
        <v>864</v>
      </c>
      <c r="Q4034" t="str">
        <f t="shared" si="437"/>
        <v>theater</v>
      </c>
      <c r="R4034" t="str">
        <f t="shared" si="438"/>
        <v>plays</v>
      </c>
      <c r="S4034" s="12">
        <f t="shared" si="439"/>
        <v>42293.809212962966</v>
      </c>
      <c r="T4034" s="12">
        <f t="shared" si="440"/>
        <v>42353.85087962963</v>
      </c>
      <c r="U4034" s="14" t="str">
        <f t="shared" si="441"/>
        <v>Oct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443">E4035/D4035 * 100</f>
        <v>25.698702928870294</v>
      </c>
      <c r="P4035">
        <f t="shared" si="442"/>
        <v>254.25531914893617</v>
      </c>
      <c r="Q4035" t="str">
        <f t="shared" ref="Q4035:Q4098" si="444">LEFT(N4035,FIND("/",N4035) -1)</f>
        <v>theater</v>
      </c>
      <c r="R4035" t="str">
        <f t="shared" ref="R4035:R4098" si="445">RIGHT(N4035,LEN(N4035)-FIND("/",N4035))</f>
        <v>plays</v>
      </c>
      <c r="S4035" s="12">
        <f t="shared" ref="S4035:U4098" si="446">(((J4035/60)/60)/24)+DATE(1970,1,1)</f>
        <v>42614.268796296295</v>
      </c>
      <c r="T4035" s="12">
        <f t="shared" ref="T4035:V4098" si="447">(((I4035/60)/60)/24)+DATE(1970,1,1)</f>
        <v>42645.375</v>
      </c>
      <c r="U4035" s="14" t="str">
        <f t="shared" ref="U4035:U4098" si="448">TEXT(S4035, "mmm")</f>
        <v>Sep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443"/>
        <v>1.4814814814814816</v>
      </c>
      <c r="P4036">
        <f t="shared" si="442"/>
        <v>6750</v>
      </c>
      <c r="Q4036" t="str">
        <f t="shared" si="444"/>
        <v>theater</v>
      </c>
      <c r="R4036" t="str">
        <f t="shared" si="445"/>
        <v>plays</v>
      </c>
      <c r="S4036" s="12">
        <f t="shared" si="446"/>
        <v>42067.947337962964</v>
      </c>
      <c r="T4036" s="12">
        <f t="shared" si="447"/>
        <v>42097.905671296292</v>
      </c>
      <c r="U4036" s="14" t="str">
        <f t="shared" si="448"/>
        <v>Mar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443"/>
        <v>36.85</v>
      </c>
      <c r="P4037">
        <f t="shared" si="442"/>
        <v>400</v>
      </c>
      <c r="Q4037" t="str">
        <f t="shared" si="444"/>
        <v>theater</v>
      </c>
      <c r="R4037" t="str">
        <f t="shared" si="445"/>
        <v>plays</v>
      </c>
      <c r="S4037" s="12">
        <f t="shared" si="446"/>
        <v>41903.882951388885</v>
      </c>
      <c r="T4037" s="12">
        <f t="shared" si="447"/>
        <v>41933.882951388885</v>
      </c>
      <c r="U4037" s="14" t="str">
        <f t="shared" si="448"/>
        <v>Sep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443"/>
        <v>47.05</v>
      </c>
      <c r="P4038">
        <f t="shared" si="442"/>
        <v>352.94117647058823</v>
      </c>
      <c r="Q4038" t="str">
        <f t="shared" si="444"/>
        <v>theater</v>
      </c>
      <c r="R4038" t="str">
        <f t="shared" si="445"/>
        <v>plays</v>
      </c>
      <c r="S4038" s="12">
        <f t="shared" si="446"/>
        <v>41804.937083333331</v>
      </c>
      <c r="T4038" s="12">
        <f t="shared" si="447"/>
        <v>41821.9375</v>
      </c>
      <c r="U4038" s="14" t="str">
        <f t="shared" si="448"/>
        <v>Jun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443"/>
        <v>11.428571428571429</v>
      </c>
      <c r="P4039">
        <f t="shared" si="442"/>
        <v>350</v>
      </c>
      <c r="Q4039" t="str">
        <f t="shared" si="444"/>
        <v>theater</v>
      </c>
      <c r="R4039" t="str">
        <f t="shared" si="445"/>
        <v>plays</v>
      </c>
      <c r="S4039" s="12">
        <f t="shared" si="446"/>
        <v>42497.070775462969</v>
      </c>
      <c r="T4039" s="12">
        <f t="shared" si="447"/>
        <v>42514.600694444445</v>
      </c>
      <c r="U4039" s="14" t="str">
        <f t="shared" si="448"/>
        <v>May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443"/>
        <v>12.04</v>
      </c>
      <c r="P4040">
        <f t="shared" si="442"/>
        <v>625</v>
      </c>
      <c r="Q4040" t="str">
        <f t="shared" si="444"/>
        <v>theater</v>
      </c>
      <c r="R4040" t="str">
        <f t="shared" si="445"/>
        <v>plays</v>
      </c>
      <c r="S4040" s="12">
        <f t="shared" si="446"/>
        <v>41869.798726851855</v>
      </c>
      <c r="T4040" s="12">
        <f t="shared" si="447"/>
        <v>41929.798726851855</v>
      </c>
      <c r="U4040" s="14" t="str">
        <f t="shared" si="448"/>
        <v>Aug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443"/>
        <v>60</v>
      </c>
      <c r="P4041">
        <f t="shared" si="442"/>
        <v>100</v>
      </c>
      <c r="Q4041" t="str">
        <f t="shared" si="444"/>
        <v>theater</v>
      </c>
      <c r="R4041" t="str">
        <f t="shared" si="445"/>
        <v>plays</v>
      </c>
      <c r="S4041" s="12">
        <f t="shared" si="446"/>
        <v>42305.670914351853</v>
      </c>
      <c r="T4041" s="12">
        <f t="shared" si="447"/>
        <v>42339.249305555553</v>
      </c>
      <c r="U4041" s="14" t="str">
        <f t="shared" si="448"/>
        <v>Oct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443"/>
        <v>31.25</v>
      </c>
      <c r="P4042">
        <f t="shared" si="442"/>
        <v>4000</v>
      </c>
      <c r="Q4042" t="str">
        <f t="shared" si="444"/>
        <v>theater</v>
      </c>
      <c r="R4042" t="str">
        <f t="shared" si="445"/>
        <v>plays</v>
      </c>
      <c r="S4042" s="12">
        <f t="shared" si="446"/>
        <v>42144.231527777782</v>
      </c>
      <c r="T4042" s="12">
        <f t="shared" si="447"/>
        <v>42203.125</v>
      </c>
      <c r="U4042" s="14" t="str">
        <f t="shared" si="448"/>
        <v>May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443"/>
        <v>0.42</v>
      </c>
      <c r="P4043">
        <f t="shared" si="442"/>
        <v>2500</v>
      </c>
      <c r="Q4043" t="str">
        <f t="shared" si="444"/>
        <v>theater</v>
      </c>
      <c r="R4043" t="str">
        <f t="shared" si="445"/>
        <v>plays</v>
      </c>
      <c r="S4043" s="12">
        <f t="shared" si="446"/>
        <v>42559.474004629628</v>
      </c>
      <c r="T4043" s="12">
        <f t="shared" si="447"/>
        <v>42619.474004629628</v>
      </c>
      <c r="U4043" s="14" t="str">
        <f t="shared" si="448"/>
        <v>Jul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443"/>
        <v>0.21</v>
      </c>
      <c r="P4044">
        <f t="shared" si="442"/>
        <v>3333.3333333333335</v>
      </c>
      <c r="Q4044" t="str">
        <f t="shared" si="444"/>
        <v>theater</v>
      </c>
      <c r="R4044" t="str">
        <f t="shared" si="445"/>
        <v>plays</v>
      </c>
      <c r="S4044" s="12">
        <f t="shared" si="446"/>
        <v>41995.084074074075</v>
      </c>
      <c r="T4044" s="12">
        <f t="shared" si="447"/>
        <v>42024.802777777775</v>
      </c>
      <c r="U4044" s="14" t="str">
        <f t="shared" si="448"/>
        <v>Dec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443"/>
        <v>0</v>
      </c>
      <c r="P4045" t="e">
        <f t="shared" si="442"/>
        <v>#DIV/0!</v>
      </c>
      <c r="Q4045" t="str">
        <f t="shared" si="444"/>
        <v>theater</v>
      </c>
      <c r="R4045" t="str">
        <f t="shared" si="445"/>
        <v>plays</v>
      </c>
      <c r="S4045" s="12">
        <f t="shared" si="446"/>
        <v>41948.957465277781</v>
      </c>
      <c r="T4045" s="12">
        <f t="shared" si="447"/>
        <v>41963.957465277781</v>
      </c>
      <c r="U4045" s="14" t="str">
        <f t="shared" si="448"/>
        <v>Nov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443"/>
        <v>37.5</v>
      </c>
      <c r="P4046">
        <f t="shared" ref="P4046:P4109" si="449">D4046 / L4046</f>
        <v>150</v>
      </c>
      <c r="Q4046" t="str">
        <f t="shared" si="444"/>
        <v>theater</v>
      </c>
      <c r="R4046" t="str">
        <f t="shared" si="445"/>
        <v>plays</v>
      </c>
      <c r="S4046" s="12">
        <f t="shared" si="446"/>
        <v>42074.219699074078</v>
      </c>
      <c r="T4046" s="12">
        <f t="shared" si="447"/>
        <v>42104.208333333328</v>
      </c>
      <c r="U4046" s="14" t="str">
        <f t="shared" si="448"/>
        <v>Mar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443"/>
        <v>0.02</v>
      </c>
      <c r="P4047">
        <f t="shared" si="449"/>
        <v>5000</v>
      </c>
      <c r="Q4047" t="str">
        <f t="shared" si="444"/>
        <v>theater</v>
      </c>
      <c r="R4047" t="str">
        <f t="shared" si="445"/>
        <v>plays</v>
      </c>
      <c r="S4047" s="12">
        <f t="shared" si="446"/>
        <v>41842.201261574075</v>
      </c>
      <c r="T4047" s="12">
        <f t="shared" si="447"/>
        <v>41872.201261574075</v>
      </c>
      <c r="U4047" s="14" t="str">
        <f t="shared" si="448"/>
        <v>Jul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443"/>
        <v>8.2142857142857135</v>
      </c>
      <c r="P4048">
        <f t="shared" si="449"/>
        <v>466.66666666666669</v>
      </c>
      <c r="Q4048" t="str">
        <f t="shared" si="444"/>
        <v>theater</v>
      </c>
      <c r="R4048" t="str">
        <f t="shared" si="445"/>
        <v>plays</v>
      </c>
      <c r="S4048" s="12">
        <f t="shared" si="446"/>
        <v>41904.650578703702</v>
      </c>
      <c r="T4048" s="12">
        <f t="shared" si="447"/>
        <v>41934.650578703702</v>
      </c>
      <c r="U4048" s="14" t="str">
        <f t="shared" si="448"/>
        <v>Sep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443"/>
        <v>2.1999999999999997</v>
      </c>
      <c r="P4049">
        <f t="shared" si="449"/>
        <v>1250</v>
      </c>
      <c r="Q4049" t="str">
        <f t="shared" si="444"/>
        <v>theater</v>
      </c>
      <c r="R4049" t="str">
        <f t="shared" si="445"/>
        <v>plays</v>
      </c>
      <c r="S4049" s="12">
        <f t="shared" si="446"/>
        <v>41991.022488425922</v>
      </c>
      <c r="T4049" s="12">
        <f t="shared" si="447"/>
        <v>42015.041666666672</v>
      </c>
      <c r="U4049" s="14" t="str">
        <f t="shared" si="448"/>
        <v>Dec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443"/>
        <v>17.652941176470588</v>
      </c>
      <c r="P4050">
        <f t="shared" si="449"/>
        <v>186.8131868131868</v>
      </c>
      <c r="Q4050" t="str">
        <f t="shared" si="444"/>
        <v>theater</v>
      </c>
      <c r="R4050" t="str">
        <f t="shared" si="445"/>
        <v>plays</v>
      </c>
      <c r="S4050" s="12">
        <f t="shared" si="446"/>
        <v>42436.509108796294</v>
      </c>
      <c r="T4050" s="12">
        <f t="shared" si="447"/>
        <v>42471.467442129629</v>
      </c>
      <c r="U4050" s="14" t="str">
        <f t="shared" si="448"/>
        <v>Mar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443"/>
        <v>0.08</v>
      </c>
      <c r="P4051">
        <f t="shared" si="449"/>
        <v>20000</v>
      </c>
      <c r="Q4051" t="str">
        <f t="shared" si="444"/>
        <v>theater</v>
      </c>
      <c r="R4051" t="str">
        <f t="shared" si="445"/>
        <v>plays</v>
      </c>
      <c r="S4051" s="12">
        <f t="shared" si="446"/>
        <v>42169.958506944444</v>
      </c>
      <c r="T4051" s="12">
        <f t="shared" si="447"/>
        <v>42199.958506944444</v>
      </c>
      <c r="U4051" s="14" t="str">
        <f t="shared" si="448"/>
        <v>Jun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443"/>
        <v>6.6666666666666666E-2</v>
      </c>
      <c r="P4052">
        <f t="shared" si="449"/>
        <v>1500</v>
      </c>
      <c r="Q4052" t="str">
        <f t="shared" si="444"/>
        <v>theater</v>
      </c>
      <c r="R4052" t="str">
        <f t="shared" si="445"/>
        <v>plays</v>
      </c>
      <c r="S4052" s="12">
        <f t="shared" si="446"/>
        <v>41905.636469907404</v>
      </c>
      <c r="T4052" s="12">
        <f t="shared" si="447"/>
        <v>41935.636469907404</v>
      </c>
      <c r="U4052" s="14" t="str">
        <f t="shared" si="448"/>
        <v>Sep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443"/>
        <v>0</v>
      </c>
      <c r="P4053" t="e">
        <f t="shared" si="449"/>
        <v>#DIV/0!</v>
      </c>
      <c r="Q4053" t="str">
        <f t="shared" si="444"/>
        <v>theater</v>
      </c>
      <c r="R4053" t="str">
        <f t="shared" si="445"/>
        <v>plays</v>
      </c>
      <c r="S4053" s="12">
        <f t="shared" si="446"/>
        <v>41761.810150462967</v>
      </c>
      <c r="T4053" s="12">
        <f t="shared" si="447"/>
        <v>41768.286805555559</v>
      </c>
      <c r="U4053" s="14" t="str">
        <f t="shared" si="448"/>
        <v>May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443"/>
        <v>37.533333333333339</v>
      </c>
      <c r="P4054">
        <f t="shared" si="449"/>
        <v>230.76923076923077</v>
      </c>
      <c r="Q4054" t="str">
        <f t="shared" si="444"/>
        <v>theater</v>
      </c>
      <c r="R4054" t="str">
        <f t="shared" si="445"/>
        <v>plays</v>
      </c>
      <c r="S4054" s="12">
        <f t="shared" si="446"/>
        <v>41865.878657407404</v>
      </c>
      <c r="T4054" s="12">
        <f t="shared" si="447"/>
        <v>41925.878657407404</v>
      </c>
      <c r="U4054" s="14" t="str">
        <f t="shared" si="448"/>
        <v>Aug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443"/>
        <v>22</v>
      </c>
      <c r="P4055">
        <f t="shared" si="449"/>
        <v>250</v>
      </c>
      <c r="Q4055" t="str">
        <f t="shared" si="444"/>
        <v>theater</v>
      </c>
      <c r="R4055" t="str">
        <f t="shared" si="445"/>
        <v>plays</v>
      </c>
      <c r="S4055" s="12">
        <f t="shared" si="446"/>
        <v>41928.690138888887</v>
      </c>
      <c r="T4055" s="12">
        <f t="shared" si="447"/>
        <v>41958.833333333328</v>
      </c>
      <c r="U4055" s="14" t="str">
        <f t="shared" si="448"/>
        <v>Oct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443"/>
        <v>0</v>
      </c>
      <c r="P4056" t="e">
        <f t="shared" si="449"/>
        <v>#DIV/0!</v>
      </c>
      <c r="Q4056" t="str">
        <f t="shared" si="444"/>
        <v>theater</v>
      </c>
      <c r="R4056" t="str">
        <f t="shared" si="445"/>
        <v>plays</v>
      </c>
      <c r="S4056" s="12">
        <f t="shared" si="446"/>
        <v>42613.841261574074</v>
      </c>
      <c r="T4056" s="12">
        <f t="shared" si="447"/>
        <v>42644.166666666672</v>
      </c>
      <c r="U4056" s="14" t="str">
        <f t="shared" si="448"/>
        <v>Aug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443"/>
        <v>17.62</v>
      </c>
      <c r="P4057">
        <f t="shared" si="449"/>
        <v>238.0952380952381</v>
      </c>
      <c r="Q4057" t="str">
        <f t="shared" si="444"/>
        <v>theater</v>
      </c>
      <c r="R4057" t="str">
        <f t="shared" si="445"/>
        <v>plays</v>
      </c>
      <c r="S4057" s="12">
        <f t="shared" si="446"/>
        <v>41779.648506944446</v>
      </c>
      <c r="T4057" s="12">
        <f t="shared" si="447"/>
        <v>41809.648506944446</v>
      </c>
      <c r="U4057" s="14" t="str">
        <f t="shared" si="448"/>
        <v>May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443"/>
        <v>53</v>
      </c>
      <c r="P4058">
        <f t="shared" si="449"/>
        <v>166.66666666666666</v>
      </c>
      <c r="Q4058" t="str">
        <f t="shared" si="444"/>
        <v>theater</v>
      </c>
      <c r="R4058" t="str">
        <f t="shared" si="445"/>
        <v>plays</v>
      </c>
      <c r="S4058" s="12">
        <f t="shared" si="446"/>
        <v>42534.933321759265</v>
      </c>
      <c r="T4058" s="12">
        <f t="shared" si="447"/>
        <v>42554.832638888889</v>
      </c>
      <c r="U4058" s="14" t="str">
        <f t="shared" si="448"/>
        <v>Jun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443"/>
        <v>22.142857142857142</v>
      </c>
      <c r="P4059">
        <f t="shared" si="449"/>
        <v>583.33333333333337</v>
      </c>
      <c r="Q4059" t="str">
        <f t="shared" si="444"/>
        <v>theater</v>
      </c>
      <c r="R4059" t="str">
        <f t="shared" si="445"/>
        <v>plays</v>
      </c>
      <c r="S4059" s="12">
        <f t="shared" si="446"/>
        <v>42310.968518518523</v>
      </c>
      <c r="T4059" s="12">
        <f t="shared" si="447"/>
        <v>42333.958333333328</v>
      </c>
      <c r="U4059" s="14" t="str">
        <f t="shared" si="448"/>
        <v>Nov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443"/>
        <v>2.5333333333333332</v>
      </c>
      <c r="P4060">
        <f t="shared" si="449"/>
        <v>937.5</v>
      </c>
      <c r="Q4060" t="str">
        <f t="shared" si="444"/>
        <v>theater</v>
      </c>
      <c r="R4060" t="str">
        <f t="shared" si="445"/>
        <v>plays</v>
      </c>
      <c r="S4060" s="12">
        <f t="shared" si="446"/>
        <v>42446.060694444444</v>
      </c>
      <c r="T4060" s="12">
        <f t="shared" si="447"/>
        <v>42461.165972222225</v>
      </c>
      <c r="U4060" s="14" t="str">
        <f t="shared" si="448"/>
        <v>Mar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443"/>
        <v>2.5</v>
      </c>
      <c r="P4061">
        <f t="shared" si="449"/>
        <v>1428.5714285714287</v>
      </c>
      <c r="Q4061" t="str">
        <f t="shared" si="444"/>
        <v>theater</v>
      </c>
      <c r="R4061" t="str">
        <f t="shared" si="445"/>
        <v>plays</v>
      </c>
      <c r="S4061" s="12">
        <f t="shared" si="446"/>
        <v>41866.640648148146</v>
      </c>
      <c r="T4061" s="12">
        <f t="shared" si="447"/>
        <v>41898.125</v>
      </c>
      <c r="U4061" s="14" t="str">
        <f t="shared" si="448"/>
        <v>Aug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443"/>
        <v>2.85</v>
      </c>
      <c r="P4062">
        <f t="shared" si="449"/>
        <v>2000</v>
      </c>
      <c r="Q4062" t="str">
        <f t="shared" si="444"/>
        <v>theater</v>
      </c>
      <c r="R4062" t="str">
        <f t="shared" si="445"/>
        <v>plays</v>
      </c>
      <c r="S4062" s="12">
        <f t="shared" si="446"/>
        <v>41779.695092592592</v>
      </c>
      <c r="T4062" s="12">
        <f t="shared" si="447"/>
        <v>41813.666666666664</v>
      </c>
      <c r="U4062" s="14" t="str">
        <f t="shared" si="448"/>
        <v>May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443"/>
        <v>0</v>
      </c>
      <c r="P4063" t="e">
        <f t="shared" si="449"/>
        <v>#DIV/0!</v>
      </c>
      <c r="Q4063" t="str">
        <f t="shared" si="444"/>
        <v>theater</v>
      </c>
      <c r="R4063" t="str">
        <f t="shared" si="445"/>
        <v>plays</v>
      </c>
      <c r="S4063" s="12">
        <f t="shared" si="446"/>
        <v>42421.141469907408</v>
      </c>
      <c r="T4063" s="12">
        <f t="shared" si="447"/>
        <v>42481.099803240737</v>
      </c>
      <c r="U4063" s="14" t="str">
        <f t="shared" si="448"/>
        <v>Feb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443"/>
        <v>2.4500000000000002</v>
      </c>
      <c r="P4064">
        <f t="shared" si="449"/>
        <v>6666.666666666667</v>
      </c>
      <c r="Q4064" t="str">
        <f t="shared" si="444"/>
        <v>theater</v>
      </c>
      <c r="R4064" t="str">
        <f t="shared" si="445"/>
        <v>plays</v>
      </c>
      <c r="S4064" s="12">
        <f t="shared" si="446"/>
        <v>42523.739212962959</v>
      </c>
      <c r="T4064" s="12">
        <f t="shared" si="447"/>
        <v>42553.739212962959</v>
      </c>
      <c r="U4064" s="14" t="str">
        <f t="shared" si="448"/>
        <v>Jun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443"/>
        <v>1.4210526315789473</v>
      </c>
      <c r="P4065">
        <f t="shared" si="449"/>
        <v>1055.5555555555557</v>
      </c>
      <c r="Q4065" t="str">
        <f t="shared" si="444"/>
        <v>theater</v>
      </c>
      <c r="R4065" t="str">
        <f t="shared" si="445"/>
        <v>plays</v>
      </c>
      <c r="S4065" s="12">
        <f t="shared" si="446"/>
        <v>41787.681527777779</v>
      </c>
      <c r="T4065" s="12">
        <f t="shared" si="447"/>
        <v>41817.681527777779</v>
      </c>
      <c r="U4065" s="14" t="str">
        <f t="shared" si="448"/>
        <v>May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443"/>
        <v>19.25</v>
      </c>
      <c r="P4066">
        <f t="shared" si="449"/>
        <v>333.33333333333331</v>
      </c>
      <c r="Q4066" t="str">
        <f t="shared" si="444"/>
        <v>theater</v>
      </c>
      <c r="R4066" t="str">
        <f t="shared" si="445"/>
        <v>plays</v>
      </c>
      <c r="S4066" s="12">
        <f t="shared" si="446"/>
        <v>42093.588263888887</v>
      </c>
      <c r="T4066" s="12">
        <f t="shared" si="447"/>
        <v>42123.588263888887</v>
      </c>
      <c r="U4066" s="14" t="str">
        <f t="shared" si="448"/>
        <v>Mar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443"/>
        <v>0.67500000000000004</v>
      </c>
      <c r="P4067">
        <f t="shared" si="449"/>
        <v>1000</v>
      </c>
      <c r="Q4067" t="str">
        <f t="shared" si="444"/>
        <v>theater</v>
      </c>
      <c r="R4067" t="str">
        <f t="shared" si="445"/>
        <v>plays</v>
      </c>
      <c r="S4067" s="12">
        <f t="shared" si="446"/>
        <v>41833.951516203706</v>
      </c>
      <c r="T4067" s="12">
        <f t="shared" si="447"/>
        <v>41863.951516203706</v>
      </c>
      <c r="U4067" s="14" t="str">
        <f t="shared" si="448"/>
        <v>Jul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443"/>
        <v>0.16666666666666669</v>
      </c>
      <c r="P4068">
        <f t="shared" si="449"/>
        <v>15000</v>
      </c>
      <c r="Q4068" t="str">
        <f t="shared" si="444"/>
        <v>theater</v>
      </c>
      <c r="R4068" t="str">
        <f t="shared" si="445"/>
        <v>plays</v>
      </c>
      <c r="S4068" s="12">
        <f t="shared" si="446"/>
        <v>42479.039212962962</v>
      </c>
      <c r="T4068" s="12">
        <f t="shared" si="447"/>
        <v>42509.039212962962</v>
      </c>
      <c r="U4068" s="14" t="str">
        <f t="shared" si="448"/>
        <v>Apr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443"/>
        <v>60.9</v>
      </c>
      <c r="P4069">
        <f t="shared" si="449"/>
        <v>294.11764705882354</v>
      </c>
      <c r="Q4069" t="str">
        <f t="shared" si="444"/>
        <v>theater</v>
      </c>
      <c r="R4069" t="str">
        <f t="shared" si="445"/>
        <v>plays</v>
      </c>
      <c r="S4069" s="12">
        <f t="shared" si="446"/>
        <v>42235.117476851854</v>
      </c>
      <c r="T4069" s="12">
        <f t="shared" si="447"/>
        <v>42275.117476851854</v>
      </c>
      <c r="U4069" s="14" t="str">
        <f t="shared" si="448"/>
        <v>Aug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443"/>
        <v>1</v>
      </c>
      <c r="P4070">
        <f t="shared" si="449"/>
        <v>3495</v>
      </c>
      <c r="Q4070" t="str">
        <f t="shared" si="444"/>
        <v>theater</v>
      </c>
      <c r="R4070" t="str">
        <f t="shared" si="445"/>
        <v>plays</v>
      </c>
      <c r="S4070" s="12">
        <f t="shared" si="446"/>
        <v>42718.963599537034</v>
      </c>
      <c r="T4070" s="12">
        <f t="shared" si="447"/>
        <v>42748.961805555555</v>
      </c>
      <c r="U4070" s="14" t="str">
        <f t="shared" si="448"/>
        <v>Dec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443"/>
        <v>34.4</v>
      </c>
      <c r="P4071">
        <f t="shared" si="449"/>
        <v>96.15384615384616</v>
      </c>
      <c r="Q4071" t="str">
        <f t="shared" si="444"/>
        <v>theater</v>
      </c>
      <c r="R4071" t="str">
        <f t="shared" si="445"/>
        <v>plays</v>
      </c>
      <c r="S4071" s="12">
        <f t="shared" si="446"/>
        <v>42022.661527777775</v>
      </c>
      <c r="T4071" s="12">
        <f t="shared" si="447"/>
        <v>42063.5</v>
      </c>
      <c r="U4071" s="14" t="str">
        <f t="shared" si="448"/>
        <v>Jan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443"/>
        <v>16.5</v>
      </c>
      <c r="P4072">
        <f t="shared" si="449"/>
        <v>166.66666666666666</v>
      </c>
      <c r="Q4072" t="str">
        <f t="shared" si="444"/>
        <v>theater</v>
      </c>
      <c r="R4072" t="str">
        <f t="shared" si="445"/>
        <v>plays</v>
      </c>
      <c r="S4072" s="12">
        <f t="shared" si="446"/>
        <v>42031.666898148149</v>
      </c>
      <c r="T4072" s="12">
        <f t="shared" si="447"/>
        <v>42064.125</v>
      </c>
      <c r="U4072" s="14" t="str">
        <f t="shared" si="448"/>
        <v>Jan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443"/>
        <v>0</v>
      </c>
      <c r="P4073" t="e">
        <f t="shared" si="449"/>
        <v>#DIV/0!</v>
      </c>
      <c r="Q4073" t="str">
        <f t="shared" si="444"/>
        <v>theater</v>
      </c>
      <c r="R4073" t="str">
        <f t="shared" si="445"/>
        <v>plays</v>
      </c>
      <c r="S4073" s="12">
        <f t="shared" si="446"/>
        <v>42700.804756944446</v>
      </c>
      <c r="T4073" s="12">
        <f t="shared" si="447"/>
        <v>42730.804756944446</v>
      </c>
      <c r="U4073" s="14" t="str">
        <f t="shared" si="448"/>
        <v>Nov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443"/>
        <v>0.4</v>
      </c>
      <c r="P4074">
        <f t="shared" si="449"/>
        <v>500</v>
      </c>
      <c r="Q4074" t="str">
        <f t="shared" si="444"/>
        <v>theater</v>
      </c>
      <c r="R4074" t="str">
        <f t="shared" si="445"/>
        <v>plays</v>
      </c>
      <c r="S4074" s="12">
        <f t="shared" si="446"/>
        <v>41812.77443287037</v>
      </c>
      <c r="T4074" s="12">
        <f t="shared" si="447"/>
        <v>41872.77443287037</v>
      </c>
      <c r="U4074" s="14" t="str">
        <f t="shared" si="448"/>
        <v>Jun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443"/>
        <v>1.0571428571428572</v>
      </c>
      <c r="P4075">
        <f t="shared" si="449"/>
        <v>1750</v>
      </c>
      <c r="Q4075" t="str">
        <f t="shared" si="444"/>
        <v>theater</v>
      </c>
      <c r="R4075" t="str">
        <f t="shared" si="445"/>
        <v>plays</v>
      </c>
      <c r="S4075" s="12">
        <f t="shared" si="446"/>
        <v>42078.34520833334</v>
      </c>
      <c r="T4075" s="12">
        <f t="shared" si="447"/>
        <v>42133.166666666672</v>
      </c>
      <c r="U4075" s="14" t="str">
        <f t="shared" si="448"/>
        <v>Mar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443"/>
        <v>26.727272727272727</v>
      </c>
      <c r="P4076">
        <f t="shared" si="449"/>
        <v>130.95238095238096</v>
      </c>
      <c r="Q4076" t="str">
        <f t="shared" si="444"/>
        <v>theater</v>
      </c>
      <c r="R4076" t="str">
        <f t="shared" si="445"/>
        <v>plays</v>
      </c>
      <c r="S4076" s="12">
        <f t="shared" si="446"/>
        <v>42283.552951388891</v>
      </c>
      <c r="T4076" s="12">
        <f t="shared" si="447"/>
        <v>42313.594618055555</v>
      </c>
      <c r="U4076" s="14" t="str">
        <f t="shared" si="448"/>
        <v>Oct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443"/>
        <v>28.799999999999997</v>
      </c>
      <c r="P4077">
        <f t="shared" si="449"/>
        <v>153.84615384615384</v>
      </c>
      <c r="Q4077" t="str">
        <f t="shared" si="444"/>
        <v>theater</v>
      </c>
      <c r="R4077" t="str">
        <f t="shared" si="445"/>
        <v>plays</v>
      </c>
      <c r="S4077" s="12">
        <f t="shared" si="446"/>
        <v>41779.045937499999</v>
      </c>
      <c r="T4077" s="12">
        <f t="shared" si="447"/>
        <v>41820.727777777778</v>
      </c>
      <c r="U4077" s="14" t="str">
        <f t="shared" si="448"/>
        <v>May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443"/>
        <v>0</v>
      </c>
      <c r="P4078" t="e">
        <f t="shared" si="449"/>
        <v>#DIV/0!</v>
      </c>
      <c r="Q4078" t="str">
        <f t="shared" si="444"/>
        <v>theater</v>
      </c>
      <c r="R4078" t="str">
        <f t="shared" si="445"/>
        <v>plays</v>
      </c>
      <c r="S4078" s="12">
        <f t="shared" si="446"/>
        <v>41905.795706018522</v>
      </c>
      <c r="T4078" s="12">
        <f t="shared" si="447"/>
        <v>41933.82708333333</v>
      </c>
      <c r="U4078" s="14" t="str">
        <f t="shared" si="448"/>
        <v>Sep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443"/>
        <v>8.9</v>
      </c>
      <c r="P4079">
        <f t="shared" si="449"/>
        <v>2500</v>
      </c>
      <c r="Q4079" t="str">
        <f t="shared" si="444"/>
        <v>theater</v>
      </c>
      <c r="R4079" t="str">
        <f t="shared" si="445"/>
        <v>plays</v>
      </c>
      <c r="S4079" s="12">
        <f t="shared" si="446"/>
        <v>42695.7105787037</v>
      </c>
      <c r="T4079" s="12">
        <f t="shared" si="447"/>
        <v>42725.7105787037</v>
      </c>
      <c r="U4079" s="14" t="str">
        <f t="shared" si="448"/>
        <v>Nov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443"/>
        <v>0</v>
      </c>
      <c r="P4080" t="e">
        <f t="shared" si="449"/>
        <v>#DIV/0!</v>
      </c>
      <c r="Q4080" t="str">
        <f t="shared" si="444"/>
        <v>theater</v>
      </c>
      <c r="R4080" t="str">
        <f t="shared" si="445"/>
        <v>plays</v>
      </c>
      <c r="S4080" s="12">
        <f t="shared" si="446"/>
        <v>42732.787523148145</v>
      </c>
      <c r="T4080" s="12">
        <f t="shared" si="447"/>
        <v>42762.787523148145</v>
      </c>
      <c r="U4080" s="14" t="str">
        <f t="shared" si="448"/>
        <v>Dec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443"/>
        <v>0.16666666666666669</v>
      </c>
      <c r="P4081">
        <f t="shared" si="449"/>
        <v>3000</v>
      </c>
      <c r="Q4081" t="str">
        <f t="shared" si="444"/>
        <v>theater</v>
      </c>
      <c r="R4081" t="str">
        <f t="shared" si="445"/>
        <v>plays</v>
      </c>
      <c r="S4081" s="12">
        <f t="shared" si="446"/>
        <v>42510.938900462963</v>
      </c>
      <c r="T4081" s="12">
        <f t="shared" si="447"/>
        <v>42540.938900462963</v>
      </c>
      <c r="U4081" s="14" t="str">
        <f t="shared" si="448"/>
        <v>May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443"/>
        <v>0</v>
      </c>
      <c r="P4082" t="e">
        <f t="shared" si="449"/>
        <v>#DIV/0!</v>
      </c>
      <c r="Q4082" t="str">
        <f t="shared" si="444"/>
        <v>theater</v>
      </c>
      <c r="R4082" t="str">
        <f t="shared" si="445"/>
        <v>plays</v>
      </c>
      <c r="S4082" s="12">
        <f t="shared" si="446"/>
        <v>42511.698101851856</v>
      </c>
      <c r="T4082" s="12">
        <f t="shared" si="447"/>
        <v>42535.787500000006</v>
      </c>
      <c r="U4082" s="14" t="str">
        <f t="shared" si="448"/>
        <v>May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443"/>
        <v>15.737410071942445</v>
      </c>
      <c r="P4083">
        <f t="shared" si="449"/>
        <v>185.33333333333334</v>
      </c>
      <c r="Q4083" t="str">
        <f t="shared" si="444"/>
        <v>theater</v>
      </c>
      <c r="R4083" t="str">
        <f t="shared" si="445"/>
        <v>plays</v>
      </c>
      <c r="S4083" s="12">
        <f t="shared" si="446"/>
        <v>42041.581307870365</v>
      </c>
      <c r="T4083" s="12">
        <f t="shared" si="447"/>
        <v>42071.539641203708</v>
      </c>
      <c r="U4083" s="14" t="str">
        <f t="shared" si="448"/>
        <v>Feb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443"/>
        <v>2</v>
      </c>
      <c r="P4084">
        <f t="shared" si="449"/>
        <v>75</v>
      </c>
      <c r="Q4084" t="str">
        <f t="shared" si="444"/>
        <v>theater</v>
      </c>
      <c r="R4084" t="str">
        <f t="shared" si="445"/>
        <v>plays</v>
      </c>
      <c r="S4084" s="12">
        <f t="shared" si="446"/>
        <v>42307.189270833333</v>
      </c>
      <c r="T4084" s="12">
        <f t="shared" si="447"/>
        <v>42322.958333333328</v>
      </c>
      <c r="U4084" s="14" t="str">
        <f t="shared" si="448"/>
        <v>Oct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443"/>
        <v>21.685714285714287</v>
      </c>
      <c r="P4085">
        <f t="shared" si="449"/>
        <v>583.33333333333337</v>
      </c>
      <c r="Q4085" t="str">
        <f t="shared" si="444"/>
        <v>theater</v>
      </c>
      <c r="R4085" t="str">
        <f t="shared" si="445"/>
        <v>plays</v>
      </c>
      <c r="S4085" s="12">
        <f t="shared" si="446"/>
        <v>42353.761759259258</v>
      </c>
      <c r="T4085" s="12">
        <f t="shared" si="447"/>
        <v>42383.761759259258</v>
      </c>
      <c r="U4085" s="14" t="str">
        <f t="shared" si="448"/>
        <v>Dec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443"/>
        <v>0.33333333333333337</v>
      </c>
      <c r="P4086">
        <f t="shared" si="449"/>
        <v>3000</v>
      </c>
      <c r="Q4086" t="str">
        <f t="shared" si="444"/>
        <v>theater</v>
      </c>
      <c r="R4086" t="str">
        <f t="shared" si="445"/>
        <v>plays</v>
      </c>
      <c r="S4086" s="12">
        <f t="shared" si="446"/>
        <v>42622.436412037037</v>
      </c>
      <c r="T4086" s="12">
        <f t="shared" si="447"/>
        <v>42652.436412037037</v>
      </c>
      <c r="U4086" s="14" t="str">
        <f t="shared" si="448"/>
        <v>Sep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443"/>
        <v>0.2857142857142857</v>
      </c>
      <c r="P4087">
        <f t="shared" si="449"/>
        <v>3500</v>
      </c>
      <c r="Q4087" t="str">
        <f t="shared" si="444"/>
        <v>theater</v>
      </c>
      <c r="R4087" t="str">
        <f t="shared" si="445"/>
        <v>plays</v>
      </c>
      <c r="S4087" s="12">
        <f t="shared" si="446"/>
        <v>42058.603877314818</v>
      </c>
      <c r="T4087" s="12">
        <f t="shared" si="447"/>
        <v>42087.165972222225</v>
      </c>
      <c r="U4087" s="14" t="str">
        <f t="shared" si="448"/>
        <v>Feb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443"/>
        <v>4.7</v>
      </c>
      <c r="P4088">
        <f t="shared" si="449"/>
        <v>200</v>
      </c>
      <c r="Q4088" t="str">
        <f t="shared" si="444"/>
        <v>theater</v>
      </c>
      <c r="R4088" t="str">
        <f t="shared" si="445"/>
        <v>plays</v>
      </c>
      <c r="S4088" s="12">
        <f t="shared" si="446"/>
        <v>42304.940960648149</v>
      </c>
      <c r="T4088" s="12">
        <f t="shared" si="447"/>
        <v>42329.166666666672</v>
      </c>
      <c r="U4088" s="14" t="str">
        <f t="shared" si="448"/>
        <v>Oct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443"/>
        <v>0</v>
      </c>
      <c r="P4089" t="e">
        <f t="shared" si="449"/>
        <v>#DIV/0!</v>
      </c>
      <c r="Q4089" t="str">
        <f t="shared" si="444"/>
        <v>theater</v>
      </c>
      <c r="R4089" t="str">
        <f t="shared" si="445"/>
        <v>plays</v>
      </c>
      <c r="S4089" s="12">
        <f t="shared" si="446"/>
        <v>42538.742893518516</v>
      </c>
      <c r="T4089" s="12">
        <f t="shared" si="447"/>
        <v>42568.742893518516</v>
      </c>
      <c r="U4089" s="14" t="str">
        <f t="shared" si="448"/>
        <v>Jun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443"/>
        <v>10.8</v>
      </c>
      <c r="P4090">
        <f t="shared" si="449"/>
        <v>666.66666666666663</v>
      </c>
      <c r="Q4090" t="str">
        <f t="shared" si="444"/>
        <v>theater</v>
      </c>
      <c r="R4090" t="str">
        <f t="shared" si="445"/>
        <v>plays</v>
      </c>
      <c r="S4090" s="12">
        <f t="shared" si="446"/>
        <v>41990.612546296295</v>
      </c>
      <c r="T4090" s="12">
        <f t="shared" si="447"/>
        <v>42020.434722222228</v>
      </c>
      <c r="U4090" s="14" t="str">
        <f t="shared" si="448"/>
        <v>Dec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443"/>
        <v>4.8</v>
      </c>
      <c r="P4091">
        <f t="shared" si="449"/>
        <v>625</v>
      </c>
      <c r="Q4091" t="str">
        <f t="shared" si="444"/>
        <v>theater</v>
      </c>
      <c r="R4091" t="str">
        <f t="shared" si="445"/>
        <v>plays</v>
      </c>
      <c r="S4091" s="12">
        <f t="shared" si="446"/>
        <v>42122.732499999998</v>
      </c>
      <c r="T4091" s="12">
        <f t="shared" si="447"/>
        <v>42155.732638888891</v>
      </c>
      <c r="U4091" s="14" t="str">
        <f t="shared" si="448"/>
        <v>Apr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443"/>
        <v>3.2</v>
      </c>
      <c r="P4092">
        <f t="shared" si="449"/>
        <v>333.33333333333331</v>
      </c>
      <c r="Q4092" t="str">
        <f t="shared" si="444"/>
        <v>theater</v>
      </c>
      <c r="R4092" t="str">
        <f t="shared" si="445"/>
        <v>plays</v>
      </c>
      <c r="S4092" s="12">
        <f t="shared" si="446"/>
        <v>42209.67288194444</v>
      </c>
      <c r="T4092" s="12">
        <f t="shared" si="447"/>
        <v>42223.625</v>
      </c>
      <c r="U4092" s="14" t="str">
        <f t="shared" si="448"/>
        <v>Jul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443"/>
        <v>12.75</v>
      </c>
      <c r="P4093">
        <f t="shared" si="449"/>
        <v>200</v>
      </c>
      <c r="Q4093" t="str">
        <f t="shared" si="444"/>
        <v>theater</v>
      </c>
      <c r="R4093" t="str">
        <f t="shared" si="445"/>
        <v>plays</v>
      </c>
      <c r="S4093" s="12">
        <f t="shared" si="446"/>
        <v>41990.506377314814</v>
      </c>
      <c r="T4093" s="12">
        <f t="shared" si="447"/>
        <v>42020.506377314814</v>
      </c>
      <c r="U4093" s="14" t="str">
        <f t="shared" si="448"/>
        <v>Dec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443"/>
        <v>1.8181818181818181E-2</v>
      </c>
      <c r="P4094">
        <f t="shared" si="449"/>
        <v>110000</v>
      </c>
      <c r="Q4094" t="str">
        <f t="shared" si="444"/>
        <v>theater</v>
      </c>
      <c r="R4094" t="str">
        <f t="shared" si="445"/>
        <v>plays</v>
      </c>
      <c r="S4094" s="12">
        <f t="shared" si="446"/>
        <v>42039.194988425923</v>
      </c>
      <c r="T4094" s="12">
        <f t="shared" si="447"/>
        <v>42099.153321759266</v>
      </c>
      <c r="U4094" s="14" t="str">
        <f t="shared" si="448"/>
        <v>Feb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443"/>
        <v>2.4</v>
      </c>
      <c r="P4095">
        <f t="shared" si="449"/>
        <v>625</v>
      </c>
      <c r="Q4095" t="str">
        <f t="shared" si="444"/>
        <v>theater</v>
      </c>
      <c r="R4095" t="str">
        <f t="shared" si="445"/>
        <v>plays</v>
      </c>
      <c r="S4095" s="12">
        <f t="shared" si="446"/>
        <v>42178.815891203703</v>
      </c>
      <c r="T4095" s="12">
        <f t="shared" si="447"/>
        <v>42238.815891203703</v>
      </c>
      <c r="U4095" s="14" t="str">
        <f t="shared" si="448"/>
        <v>Jun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443"/>
        <v>36.5</v>
      </c>
      <c r="P4096">
        <f t="shared" si="449"/>
        <v>250</v>
      </c>
      <c r="Q4096" t="str">
        <f t="shared" si="444"/>
        <v>theater</v>
      </c>
      <c r="R4096" t="str">
        <f t="shared" si="445"/>
        <v>plays</v>
      </c>
      <c r="S4096" s="12">
        <f t="shared" si="446"/>
        <v>41890.086805555555</v>
      </c>
      <c r="T4096" s="12">
        <f t="shared" si="447"/>
        <v>41934.207638888889</v>
      </c>
      <c r="U4096" s="14" t="str">
        <f t="shared" si="448"/>
        <v>Sep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443"/>
        <v>2.666666666666667</v>
      </c>
      <c r="P4097">
        <f t="shared" si="449"/>
        <v>30000</v>
      </c>
      <c r="Q4097" t="str">
        <f t="shared" si="444"/>
        <v>theater</v>
      </c>
      <c r="R4097" t="str">
        <f t="shared" si="445"/>
        <v>plays</v>
      </c>
      <c r="S4097" s="12">
        <f t="shared" si="446"/>
        <v>42693.031828703708</v>
      </c>
      <c r="T4097" s="12">
        <f t="shared" si="447"/>
        <v>42723.031828703708</v>
      </c>
      <c r="U4097" s="14" t="str">
        <f t="shared" si="448"/>
        <v>Nov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443"/>
        <v>11.428571428571429</v>
      </c>
      <c r="P4098">
        <f t="shared" si="449"/>
        <v>700</v>
      </c>
      <c r="Q4098" t="str">
        <f t="shared" si="444"/>
        <v>theater</v>
      </c>
      <c r="R4098" t="str">
        <f t="shared" si="445"/>
        <v>plays</v>
      </c>
      <c r="S4098" s="12">
        <f t="shared" si="446"/>
        <v>42750.530312499999</v>
      </c>
      <c r="T4098" s="12">
        <f t="shared" si="447"/>
        <v>42794.368749999994</v>
      </c>
      <c r="U4098" s="14" t="str">
        <f t="shared" si="448"/>
        <v>Jan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450">E4099/D4099 * 100</f>
        <v>0</v>
      </c>
      <c r="P4099" t="e">
        <f t="shared" si="449"/>
        <v>#DIV/0!</v>
      </c>
      <c r="Q4099" t="str">
        <f t="shared" ref="Q4099:Q4115" si="451">LEFT(N4099,FIND("/",N4099) -1)</f>
        <v>theater</v>
      </c>
      <c r="R4099" t="str">
        <f t="shared" ref="R4099:R4115" si="452">RIGHT(N4099,LEN(N4099)-FIND("/",N4099))</f>
        <v>plays</v>
      </c>
      <c r="S4099" s="12">
        <f t="shared" ref="S4099:U4115" si="453">(((J4099/60)/60)/24)+DATE(1970,1,1)</f>
        <v>42344.824502314819</v>
      </c>
      <c r="T4099" s="12">
        <f t="shared" ref="T4099:V4115" si="454">(((I4099/60)/60)/24)+DATE(1970,1,1)</f>
        <v>42400.996527777781</v>
      </c>
      <c r="U4099" s="14" t="str">
        <f t="shared" ref="U4099:U4115" si="455">TEXT(S4099, "mmm")</f>
        <v>Dec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450"/>
        <v>0</v>
      </c>
      <c r="P4100" t="e">
        <f t="shared" si="449"/>
        <v>#DIV/0!</v>
      </c>
      <c r="Q4100" t="str">
        <f t="shared" si="451"/>
        <v>theater</v>
      </c>
      <c r="R4100" t="str">
        <f t="shared" si="452"/>
        <v>plays</v>
      </c>
      <c r="S4100" s="12">
        <f t="shared" si="453"/>
        <v>42495.722187499996</v>
      </c>
      <c r="T4100" s="12">
        <f t="shared" si="454"/>
        <v>42525.722187499996</v>
      </c>
      <c r="U4100" s="14" t="str">
        <f t="shared" si="455"/>
        <v>May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450"/>
        <v>1.1111111111111112</v>
      </c>
      <c r="P4101">
        <f t="shared" si="449"/>
        <v>4500</v>
      </c>
      <c r="Q4101" t="str">
        <f t="shared" si="451"/>
        <v>theater</v>
      </c>
      <c r="R4101" t="str">
        <f t="shared" si="452"/>
        <v>plays</v>
      </c>
      <c r="S4101" s="12">
        <f t="shared" si="453"/>
        <v>42570.850381944445</v>
      </c>
      <c r="T4101" s="12">
        <f t="shared" si="454"/>
        <v>42615.850381944445</v>
      </c>
      <c r="U4101" s="14" t="str">
        <f t="shared" si="455"/>
        <v>Jul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450"/>
        <v>0</v>
      </c>
      <c r="P4102" t="e">
        <f t="shared" si="449"/>
        <v>#DIV/0!</v>
      </c>
      <c r="Q4102" t="str">
        <f t="shared" si="451"/>
        <v>theater</v>
      </c>
      <c r="R4102" t="str">
        <f t="shared" si="452"/>
        <v>plays</v>
      </c>
      <c r="S4102" s="12">
        <f t="shared" si="453"/>
        <v>41927.124884259261</v>
      </c>
      <c r="T4102" s="12">
        <f t="shared" si="454"/>
        <v>41937.124884259261</v>
      </c>
      <c r="U4102" s="14" t="str">
        <f t="shared" si="455"/>
        <v>Oct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450"/>
        <v>0</v>
      </c>
      <c r="P4103" t="e">
        <f t="shared" si="449"/>
        <v>#DIV/0!</v>
      </c>
      <c r="Q4103" t="str">
        <f t="shared" si="451"/>
        <v>theater</v>
      </c>
      <c r="R4103" t="str">
        <f t="shared" si="452"/>
        <v>plays</v>
      </c>
      <c r="S4103" s="12">
        <f t="shared" si="453"/>
        <v>42730.903726851851</v>
      </c>
      <c r="T4103" s="12">
        <f t="shared" si="454"/>
        <v>42760.903726851851</v>
      </c>
      <c r="U4103" s="14" t="str">
        <f t="shared" si="455"/>
        <v>Dec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450"/>
        <v>27.400000000000002</v>
      </c>
      <c r="P4104">
        <f t="shared" si="449"/>
        <v>83.333333333333329</v>
      </c>
      <c r="Q4104" t="str">
        <f t="shared" si="451"/>
        <v>theater</v>
      </c>
      <c r="R4104" t="str">
        <f t="shared" si="452"/>
        <v>plays</v>
      </c>
      <c r="S4104" s="12">
        <f t="shared" si="453"/>
        <v>42475.848067129627</v>
      </c>
      <c r="T4104" s="12">
        <f t="shared" si="454"/>
        <v>42505.848067129627</v>
      </c>
      <c r="U4104" s="14" t="str">
        <f t="shared" si="455"/>
        <v>Apr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450"/>
        <v>10</v>
      </c>
      <c r="P4105">
        <f t="shared" si="449"/>
        <v>166.66666666666666</v>
      </c>
      <c r="Q4105" t="str">
        <f t="shared" si="451"/>
        <v>theater</v>
      </c>
      <c r="R4105" t="str">
        <f t="shared" si="452"/>
        <v>plays</v>
      </c>
      <c r="S4105" s="12">
        <f t="shared" si="453"/>
        <v>42188.83293981482</v>
      </c>
      <c r="T4105" s="12">
        <f t="shared" si="454"/>
        <v>42242.772222222222</v>
      </c>
      <c r="U4105" s="14" t="str">
        <f t="shared" si="455"/>
        <v>Jul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450"/>
        <v>21.366666666666667</v>
      </c>
      <c r="P4106">
        <f t="shared" si="449"/>
        <v>214.28571428571428</v>
      </c>
      <c r="Q4106" t="str">
        <f t="shared" si="451"/>
        <v>theater</v>
      </c>
      <c r="R4106" t="str">
        <f t="shared" si="452"/>
        <v>plays</v>
      </c>
      <c r="S4106" s="12">
        <f t="shared" si="453"/>
        <v>42640.278171296297</v>
      </c>
      <c r="T4106" s="12">
        <f t="shared" si="454"/>
        <v>42670.278171296297</v>
      </c>
      <c r="U4106" s="14" t="str">
        <f t="shared" si="455"/>
        <v>Sep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450"/>
        <v>6.9696969696969706</v>
      </c>
      <c r="P4107">
        <f t="shared" si="449"/>
        <v>5500</v>
      </c>
      <c r="Q4107" t="str">
        <f t="shared" si="451"/>
        <v>theater</v>
      </c>
      <c r="R4107" t="str">
        <f t="shared" si="452"/>
        <v>plays</v>
      </c>
      <c r="S4107" s="12">
        <f t="shared" si="453"/>
        <v>42697.010520833333</v>
      </c>
      <c r="T4107" s="12">
        <f t="shared" si="454"/>
        <v>42730.010520833333</v>
      </c>
      <c r="U4107" s="14" t="str">
        <f t="shared" si="455"/>
        <v>Nov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450"/>
        <v>70.599999999999994</v>
      </c>
      <c r="P4108">
        <f t="shared" si="449"/>
        <v>151.5151515151515</v>
      </c>
      <c r="Q4108" t="str">
        <f t="shared" si="451"/>
        <v>theater</v>
      </c>
      <c r="R4108" t="str">
        <f t="shared" si="452"/>
        <v>plays</v>
      </c>
      <c r="S4108" s="12">
        <f t="shared" si="453"/>
        <v>42053.049375000002</v>
      </c>
      <c r="T4108" s="12">
        <f t="shared" si="454"/>
        <v>42096.041666666672</v>
      </c>
      <c r="U4108" s="14" t="str">
        <f t="shared" si="455"/>
        <v>Feb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450"/>
        <v>2.0500000000000003</v>
      </c>
      <c r="P4109">
        <f t="shared" si="449"/>
        <v>500</v>
      </c>
      <c r="Q4109" t="str">
        <f t="shared" si="451"/>
        <v>theater</v>
      </c>
      <c r="R4109" t="str">
        <f t="shared" si="452"/>
        <v>plays</v>
      </c>
      <c r="S4109" s="12">
        <f t="shared" si="453"/>
        <v>41883.916678240741</v>
      </c>
      <c r="T4109" s="12">
        <f t="shared" si="454"/>
        <v>41906.916678240741</v>
      </c>
      <c r="U4109" s="14" t="str">
        <f t="shared" si="455"/>
        <v>Sep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450"/>
        <v>1.9666666666666666</v>
      </c>
      <c r="P4110">
        <f t="shared" ref="P4110:P4115" si="456">D4110 / L4110</f>
        <v>3000</v>
      </c>
      <c r="Q4110" t="str">
        <f t="shared" si="451"/>
        <v>theater</v>
      </c>
      <c r="R4110" t="str">
        <f t="shared" si="452"/>
        <v>plays</v>
      </c>
      <c r="S4110" s="12">
        <f t="shared" si="453"/>
        <v>42767.031678240746</v>
      </c>
      <c r="T4110" s="12">
        <f t="shared" si="454"/>
        <v>42797.208333333328</v>
      </c>
      <c r="U4110" s="14" t="str">
        <f t="shared" si="455"/>
        <v>Feb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450"/>
        <v>0</v>
      </c>
      <c r="P4111" t="e">
        <f t="shared" si="456"/>
        <v>#DIV/0!</v>
      </c>
      <c r="Q4111" t="str">
        <f t="shared" si="451"/>
        <v>theater</v>
      </c>
      <c r="R4111" t="str">
        <f t="shared" si="452"/>
        <v>plays</v>
      </c>
      <c r="S4111" s="12">
        <f t="shared" si="453"/>
        <v>42307.539398148147</v>
      </c>
      <c r="T4111" s="12">
        <f t="shared" si="454"/>
        <v>42337.581064814818</v>
      </c>
      <c r="U4111" s="14" t="str">
        <f t="shared" si="455"/>
        <v>Oct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450"/>
        <v>28.666666666666668</v>
      </c>
      <c r="P4112">
        <f t="shared" si="456"/>
        <v>50</v>
      </c>
      <c r="Q4112" t="str">
        <f t="shared" si="451"/>
        <v>theater</v>
      </c>
      <c r="R4112" t="str">
        <f t="shared" si="452"/>
        <v>plays</v>
      </c>
      <c r="S4112" s="12">
        <f t="shared" si="453"/>
        <v>42512.626747685179</v>
      </c>
      <c r="T4112" s="12">
        <f t="shared" si="454"/>
        <v>42572.626747685179</v>
      </c>
      <c r="U4112" s="14" t="str">
        <f t="shared" si="455"/>
        <v>May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450"/>
        <v>3.1333333333333333</v>
      </c>
      <c r="P4113">
        <f t="shared" si="456"/>
        <v>500</v>
      </c>
      <c r="Q4113" t="str">
        <f t="shared" si="451"/>
        <v>theater</v>
      </c>
      <c r="R4113" t="str">
        <f t="shared" si="452"/>
        <v>plays</v>
      </c>
      <c r="S4113" s="12">
        <f t="shared" si="453"/>
        <v>42029.135879629626</v>
      </c>
      <c r="T4113" s="12">
        <f t="shared" si="454"/>
        <v>42059.135879629626</v>
      </c>
      <c r="U4113" s="14" t="str">
        <f t="shared" si="455"/>
        <v>Jan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450"/>
        <v>0.04</v>
      </c>
      <c r="P4114">
        <f t="shared" si="456"/>
        <v>2500</v>
      </c>
      <c r="Q4114" t="str">
        <f t="shared" si="451"/>
        <v>theater</v>
      </c>
      <c r="R4114" t="str">
        <f t="shared" si="452"/>
        <v>plays</v>
      </c>
      <c r="S4114" s="12">
        <f t="shared" si="453"/>
        <v>42400.946597222224</v>
      </c>
      <c r="T4114" s="12">
        <f t="shared" si="454"/>
        <v>42428</v>
      </c>
      <c r="U4114" s="14" t="str">
        <f t="shared" si="455"/>
        <v>Jan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450"/>
        <v>0.2</v>
      </c>
      <c r="P4115">
        <f t="shared" si="456"/>
        <v>500</v>
      </c>
      <c r="Q4115" t="str">
        <f t="shared" si="451"/>
        <v>theater</v>
      </c>
      <c r="R4115" t="str">
        <f t="shared" si="452"/>
        <v>plays</v>
      </c>
      <c r="S4115" s="12">
        <f t="shared" si="453"/>
        <v>42358.573182870372</v>
      </c>
      <c r="T4115" s="12">
        <f t="shared" si="454"/>
        <v>42377.273611111115</v>
      </c>
      <c r="U4115" s="14" t="str">
        <f t="shared" si="455"/>
        <v>Dec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ignoredErrors>
    <ignoredError sqref="P1:P2445 P4116:P1048576" evalError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E5659-3DDE-DA47-9687-D4321D6397D4}">
  <dimension ref="A1:H13"/>
  <sheetViews>
    <sheetView tabSelected="1" workbookViewId="0">
      <selection activeCell="B20" sqref="B20"/>
    </sheetView>
  </sheetViews>
  <sheetFormatPr baseColWidth="10" defaultRowHeight="15" x14ac:dyDescent="0.2"/>
  <cols>
    <col min="1" max="1" width="28" customWidth="1"/>
    <col min="6" max="7" width="17.5" style="6" customWidth="1"/>
    <col min="8" max="8" width="25.5" style="6" customWidth="1"/>
  </cols>
  <sheetData>
    <row r="1" spans="1:8" x14ac:dyDescent="0.2">
      <c r="A1" t="s">
        <v>8382</v>
      </c>
      <c r="B1" t="s">
        <v>8381</v>
      </c>
      <c r="C1" t="s">
        <v>8383</v>
      </c>
      <c r="D1" t="s">
        <v>8384</v>
      </c>
      <c r="E1" t="s">
        <v>8385</v>
      </c>
      <c r="F1" s="6" t="s">
        <v>8386</v>
      </c>
      <c r="G1" s="6" t="s">
        <v>8387</v>
      </c>
      <c r="H1" s="6" t="s">
        <v>8388</v>
      </c>
    </row>
    <row r="2" spans="1:8" x14ac:dyDescent="0.2">
      <c r="A2" t="s">
        <v>8389</v>
      </c>
      <c r="B2">
        <f>COUNTIFS(Sheet1!F:F, "successful", Sheet1!D:D, "&lt; 1000")</f>
        <v>322</v>
      </c>
      <c r="C2">
        <f>COUNTIFS(Sheet1!F:F, "failed", Sheet1!D:D, "&lt; 1000")</f>
        <v>113</v>
      </c>
      <c r="D2">
        <f>COUNTIFS(Sheet1!F:F, "canceled", Sheet1!D:D, "&lt; 1000")</f>
        <v>18</v>
      </c>
      <c r="E2">
        <f>COUNTIF(Sheet1!D:D, "&lt; 1000")</f>
        <v>461</v>
      </c>
      <c r="F2" s="6">
        <f>B2/E2 * 100</f>
        <v>69.848156182212591</v>
      </c>
      <c r="G2" s="6">
        <f>C2/E2 * 100</f>
        <v>24.511930585683299</v>
      </c>
      <c r="H2" s="6">
        <f>D2/E2 * 100</f>
        <v>3.9045553145336225</v>
      </c>
    </row>
    <row r="3" spans="1:8" x14ac:dyDescent="0.2">
      <c r="A3" t="s">
        <v>8390</v>
      </c>
      <c r="B3">
        <f>COUNTIFS(Sheet1!F:F, "successful", Sheet1!D:D, "&gt;= 1000", Sheet1!D:D, "&lt;= 4999")</f>
        <v>932</v>
      </c>
      <c r="C3">
        <f>COUNTIFS(Sheet1!F:F, "failed", Sheet1!D:D, "&gt;= 1000", Sheet1!D:D, "&lt;= 4999")</f>
        <v>420</v>
      </c>
      <c r="D3">
        <f>COUNTIFS(Sheet1!F:F, "canceled", Sheet1!D:D, "&gt;= 1000", Sheet1!D:D, "&lt;= 4999")</f>
        <v>60</v>
      </c>
      <c r="E3">
        <f>COUNTIFS(Sheet1!D:D, "&gt;= 1000", Sheet1!D:D, "&lt;= 4999")</f>
        <v>1425</v>
      </c>
      <c r="F3" s="6">
        <f t="shared" ref="F3:F13" si="0">B3/E3 * 100</f>
        <v>65.403508771929822</v>
      </c>
      <c r="G3" s="6">
        <f t="shared" ref="G3:G13" si="1">C3/E3 * 100</f>
        <v>29.473684210526311</v>
      </c>
      <c r="H3" s="6">
        <f t="shared" ref="H3:H13" si="2">D3/E3 * 100</f>
        <v>4.2105263157894735</v>
      </c>
    </row>
    <row r="4" spans="1:8" x14ac:dyDescent="0.2">
      <c r="A4" t="s">
        <v>8391</v>
      </c>
      <c r="B4">
        <f>COUNTIFS(Sheet1!F:F, "successful", Sheet1!D:D, "&gt;= 5000", Sheet1!D:D, "&lt;= 9999")</f>
        <v>381</v>
      </c>
      <c r="C4">
        <f>COUNTIFS(Sheet1!F:F, "failed", Sheet1!D:D, "&gt;= 5000", Sheet1!D:D, "&lt;= 9999")</f>
        <v>283</v>
      </c>
      <c r="D4">
        <f>COUNTIFS(Sheet1!F:F, "canceled", Sheet1!D:D, "&gt;= 5000", Sheet1!D:D, "&lt;= 9999")</f>
        <v>52</v>
      </c>
      <c r="E4">
        <f>COUNTIFS(Sheet1!D:D, "&gt;= 5000", Sheet1!D:D, "&lt;= 9999")</f>
        <v>722</v>
      </c>
      <c r="F4" s="6">
        <f t="shared" si="0"/>
        <v>52.770083102493068</v>
      </c>
      <c r="G4" s="6">
        <f t="shared" si="1"/>
        <v>39.196675900277008</v>
      </c>
      <c r="H4" s="6">
        <f t="shared" si="2"/>
        <v>7.202216066481995</v>
      </c>
    </row>
    <row r="5" spans="1:8" x14ac:dyDescent="0.2">
      <c r="A5" t="s">
        <v>8392</v>
      </c>
      <c r="B5">
        <f>COUNTIFS(Sheet1!F:F, "successful", Sheet1!D:D, "&gt;= 10000", Sheet1!D:D, "&lt;=14999")</f>
        <v>168</v>
      </c>
      <c r="C5">
        <f>COUNTIFS(Sheet1!F:F, "failed", Sheet1!D:D, "&gt;= 10000", Sheet1!D:D, "&lt;=14999")</f>
        <v>144</v>
      </c>
      <c r="D5">
        <f>COUNTIFS(Sheet1!F:F, "canceled", Sheet1!D:D, "&gt;= 10000", Sheet1!D:D, "&lt;=14999")</f>
        <v>40</v>
      </c>
      <c r="E5">
        <f>COUNTIFS(Sheet1!D:D, "&gt;= 10000", Sheet1!D:D, "&lt;=14999")</f>
        <v>361</v>
      </c>
      <c r="F5" s="6">
        <f t="shared" si="0"/>
        <v>46.53739612188366</v>
      </c>
      <c r="G5" s="6">
        <f t="shared" si="1"/>
        <v>39.88919667590028</v>
      </c>
      <c r="H5" s="6">
        <f t="shared" si="2"/>
        <v>11.080332409972298</v>
      </c>
    </row>
    <row r="6" spans="1:8" x14ac:dyDescent="0.2">
      <c r="A6" t="s">
        <v>8393</v>
      </c>
      <c r="B6">
        <f>COUNTIFS(Sheet1!F:F, "successful", Sheet1!D:D, "&gt;= 15000", Sheet1!D:D, "&lt;= 19999")</f>
        <v>94</v>
      </c>
      <c r="C6">
        <f>COUNTIFS(Sheet1!F:F, "failed", Sheet1!D:D, "&gt;= 15000", Sheet1!D:D, "&lt;= 19999")</f>
        <v>90</v>
      </c>
      <c r="D6">
        <f>COUNTIFS(Sheet1!F:F, "canceled", Sheet1!D:D, "&gt;= 15000", Sheet1!D:D, "&lt;= 19999")</f>
        <v>17</v>
      </c>
      <c r="E6">
        <f>COUNTIFS(Sheet1!D:D, "&gt;= 15000", Sheet1!D:D, "&lt;= 19999")</f>
        <v>205</v>
      </c>
      <c r="F6" s="6">
        <f t="shared" si="0"/>
        <v>45.853658536585371</v>
      </c>
      <c r="G6" s="6">
        <f t="shared" si="1"/>
        <v>43.902439024390247</v>
      </c>
      <c r="H6" s="6">
        <f t="shared" si="2"/>
        <v>8.2926829268292686</v>
      </c>
    </row>
    <row r="7" spans="1:8" x14ac:dyDescent="0.2">
      <c r="A7" t="s">
        <v>8394</v>
      </c>
      <c r="B7">
        <f>COUNTIFS(Sheet1!F:F, "successful", Sheet1!D:D, "&gt;= 20000", Sheet1!D:D, "&lt;= 24999")</f>
        <v>62</v>
      </c>
      <c r="C7">
        <f>COUNTIFS(Sheet1!F:F, "failed", Sheet1!D:D, "&gt;= 20000", Sheet1!D:D, "&lt;= 24999")</f>
        <v>72</v>
      </c>
      <c r="D7">
        <f>COUNTIFS(Sheet1!F:F, "canceled", Sheet1!D:D, "&gt;= 20000", Sheet1!D:D, "&lt;= 24999")</f>
        <v>14</v>
      </c>
      <c r="E7">
        <f>COUNTIFS(Sheet1!D:D, "&gt;= 20000", Sheet1!D:D, "&lt;= 24999")</f>
        <v>149</v>
      </c>
      <c r="F7" s="6">
        <f t="shared" si="0"/>
        <v>41.61073825503356</v>
      </c>
      <c r="G7" s="6">
        <f t="shared" si="1"/>
        <v>48.322147651006716</v>
      </c>
      <c r="H7" s="6">
        <f t="shared" si="2"/>
        <v>9.3959731543624159</v>
      </c>
    </row>
    <row r="8" spans="1:8" x14ac:dyDescent="0.2">
      <c r="A8" t="s">
        <v>8396</v>
      </c>
      <c r="B8">
        <f>COUNTIFS(Sheet1!F:F, "successful", Sheet1!D:D, "&gt;= 25000",Sheet1!D:D, "&lt;= 29999")</f>
        <v>55</v>
      </c>
      <c r="C8">
        <f>COUNTIFS(Sheet1!F:F, "failed", Sheet1!D:D, "&gt;= 25000",Sheet1!D:D, "&lt;= 29999")</f>
        <v>64</v>
      </c>
      <c r="D8">
        <f>COUNTIFS(Sheet1!F:F, "canceled", Sheet1!D:D, "&gt;= 25000",Sheet1!D:D, "&lt;= 29999")</f>
        <v>18</v>
      </c>
      <c r="E8">
        <f>COUNTIFS(Sheet1!D:D, "&gt;= 25000",Sheet1!D:D, "&lt;= 29999")</f>
        <v>138</v>
      </c>
      <c r="F8" s="6">
        <f t="shared" si="0"/>
        <v>39.855072463768117</v>
      </c>
      <c r="G8" s="6">
        <f t="shared" si="1"/>
        <v>46.376811594202898</v>
      </c>
      <c r="H8" s="6">
        <f t="shared" si="2"/>
        <v>13.043478260869565</v>
      </c>
    </row>
    <row r="9" spans="1:8" x14ac:dyDescent="0.2">
      <c r="A9" t="s">
        <v>8395</v>
      </c>
      <c r="B9">
        <f>COUNTIFS(Sheet1!F:F, "successful", Sheet1!D:D, "&gt;= 30000", Sheet1!D:D, "&lt;= 34999")</f>
        <v>32</v>
      </c>
      <c r="C9">
        <f>COUNTIFS(Sheet1!F:F, "failed", Sheet1!D:D, "&gt;= 30000", Sheet1!D:D, "&lt;= 34999")</f>
        <v>37</v>
      </c>
      <c r="D9">
        <f>COUNTIFS(Sheet1!F:F, "canceled", Sheet1!D:D, "&gt;= 30000", Sheet1!D:D, "&lt;= 34999")</f>
        <v>13</v>
      </c>
      <c r="E9">
        <f>COUNTIFS(Sheet1!D:D, "&gt;= 30000", Sheet1!D:D, "&lt;= 34999")</f>
        <v>84</v>
      </c>
      <c r="F9" s="6">
        <f t="shared" si="0"/>
        <v>38.095238095238095</v>
      </c>
      <c r="G9" s="6">
        <f t="shared" si="1"/>
        <v>44.047619047619044</v>
      </c>
      <c r="H9" s="6">
        <f t="shared" si="2"/>
        <v>15.476190476190476</v>
      </c>
    </row>
    <row r="10" spans="1:8" x14ac:dyDescent="0.2">
      <c r="A10" t="s">
        <v>8397</v>
      </c>
      <c r="B10">
        <f>COUNTIFS(Sheet1!F:F, "successful", Sheet1!D:D, "&gt;= 35000", Sheet1!D:D, "&lt;= 39999")</f>
        <v>26</v>
      </c>
      <c r="C10">
        <f>COUNTIFS(Sheet1!F:F, "failed", Sheet1!D:D, "&gt;= 35000", Sheet1!D:D, "&lt;= 39999")</f>
        <v>22</v>
      </c>
      <c r="D10">
        <f>COUNTIFS(Sheet1!F:F, "canceled", Sheet1!D:D, "&gt;= 35000", Sheet1!D:D, "&lt;= 39999")</f>
        <v>7</v>
      </c>
      <c r="E10">
        <f>COUNTIFS(Sheet1!D:D, "&gt;= 35000", Sheet1!D:D, "&lt;= 39999")</f>
        <v>55</v>
      </c>
      <c r="F10" s="6">
        <f t="shared" si="0"/>
        <v>47.272727272727273</v>
      </c>
      <c r="G10" s="6">
        <f t="shared" si="1"/>
        <v>40</v>
      </c>
      <c r="H10" s="6">
        <f t="shared" si="2"/>
        <v>12.727272727272727</v>
      </c>
    </row>
    <row r="11" spans="1:8" x14ac:dyDescent="0.2">
      <c r="A11" t="s">
        <v>8398</v>
      </c>
      <c r="B11">
        <f>COUNTIFS(Sheet1!F:F, "successful", Sheet1!D:D, "&gt;= 40000", Sheet1!D:D, "&lt;= 49999")</f>
        <v>27</v>
      </c>
      <c r="C11">
        <f>COUNTIFS(Sheet1!F:F, "failed", Sheet1!D:D, "&gt;= 40000", Sheet1!D:D, "&lt;= 49999")</f>
        <v>27</v>
      </c>
      <c r="D11">
        <f>COUNTIFS(Sheet1!F:F, "canceled", Sheet1!D:D, "&gt;= 40000", Sheet1!D:D, "&lt;= 49999")</f>
        <v>10</v>
      </c>
      <c r="E11">
        <f>COUNTIFS(Sheet1!D:D, "&gt;= 40000", Sheet1!D:D, "&lt;= 49999")</f>
        <v>65</v>
      </c>
      <c r="F11" s="6">
        <f t="shared" si="0"/>
        <v>41.53846153846154</v>
      </c>
      <c r="G11" s="6">
        <f t="shared" si="1"/>
        <v>41.53846153846154</v>
      </c>
      <c r="H11" s="6">
        <f t="shared" si="2"/>
        <v>15.384615384615385</v>
      </c>
    </row>
    <row r="12" spans="1:8" x14ac:dyDescent="0.2">
      <c r="A12" t="s">
        <v>8399</v>
      </c>
      <c r="B12">
        <f>COUNTIFS(Sheet1!F:F, "successful", Sheet1!D:D, "&gt;= 45000", Sheet1!D:D, "&lt;= 49999")</f>
        <v>6</v>
      </c>
      <c r="C12">
        <f>COUNTIFS(Sheet1!F:F, "failed", Sheet1!D:D, "&gt;= 45000", Sheet1!D:D, "&lt;= 49999")</f>
        <v>11</v>
      </c>
      <c r="D12">
        <f>COUNTIFS(Sheet1!F:F, "canceled", Sheet1!D:D, "&gt;= 45000", Sheet1!D:D, "&lt;= 49999")</f>
        <v>4</v>
      </c>
      <c r="E12">
        <f>COUNTIFS(Sheet1!D:D, "&gt;= 45000", Sheet1!D:D, "&lt;= 49999")</f>
        <v>21</v>
      </c>
      <c r="F12" s="6">
        <f t="shared" si="0"/>
        <v>28.571428571428569</v>
      </c>
      <c r="G12" s="6">
        <f t="shared" si="1"/>
        <v>52.380952380952387</v>
      </c>
      <c r="H12" s="6">
        <f t="shared" si="2"/>
        <v>19.047619047619047</v>
      </c>
    </row>
    <row r="13" spans="1:8" x14ac:dyDescent="0.2">
      <c r="A13" t="s">
        <v>8400</v>
      </c>
      <c r="B13">
        <f>COUNTIFS(Sheet1!F:F, "successful", Sheet1!D:D, "&gt;= 50000")</f>
        <v>86</v>
      </c>
      <c r="C13">
        <f>COUNTIFS(Sheet1!F:F, "failed", Sheet1!D:D, "&gt;= 50000")</f>
        <v>258</v>
      </c>
      <c r="D13">
        <f>COUNTIFS(Sheet1!F:F, "canceled", Sheet1!D:D, "&gt;= 50000")</f>
        <v>100</v>
      </c>
      <c r="E13">
        <f>COUNTIF(Sheet1!D:D, "&gt;= 50000")</f>
        <v>449</v>
      </c>
      <c r="F13" s="6">
        <f t="shared" si="0"/>
        <v>19.153674832962139</v>
      </c>
      <c r="G13" s="6">
        <f t="shared" si="1"/>
        <v>57.461024498886417</v>
      </c>
      <c r="H13" s="6">
        <f t="shared" si="2"/>
        <v>22.271714922049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By Parent  Category</vt:lpstr>
      <vt:lpstr>By Child Category</vt:lpstr>
      <vt:lpstr>By Time of Year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2020-08-16T04:27:26Z</dcterms:modified>
</cp:coreProperties>
</file>