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uwoo\Desktop\"/>
    </mc:Choice>
  </mc:AlternateContent>
  <xr:revisionPtr revIDLastSave="0" documentId="8_{5F520BDE-2EEF-4332-83CD-E21959F1CD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te_client" sheetId="9" r:id="rId1"/>
    <sheet name="compte_réel" sheetId="10" r:id="rId2"/>
  </sheets>
  <definedNames>
    <definedName name="_xlnm.Print_Area" localSheetId="0">compte_client!$A$1:$L$68</definedName>
    <definedName name="_xlnm.Print_Area" localSheetId="1">compte_réel!$A$1:$L$36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0" l="1"/>
  <c r="G18" i="10"/>
  <c r="G19" i="10"/>
  <c r="G22" i="10"/>
  <c r="G23" i="10"/>
  <c r="G24" i="10"/>
  <c r="G25" i="10"/>
  <c r="I18" i="10"/>
  <c r="I19" i="10"/>
  <c r="I24" i="10"/>
  <c r="I25" i="10"/>
  <c r="K18" i="10"/>
  <c r="K19" i="10"/>
  <c r="K22" i="10"/>
  <c r="K23" i="10"/>
  <c r="K20" i="10"/>
  <c r="K24" i="10"/>
  <c r="K25" i="10"/>
  <c r="I21" i="10"/>
  <c r="G21" i="10"/>
  <c r="K21" i="10"/>
  <c r="F23" i="10"/>
  <c r="I22" i="10"/>
  <c r="J22" i="10"/>
  <c r="L27" i="10"/>
  <c r="G20" i="10"/>
  <c r="L29" i="10"/>
  <c r="L30" i="10"/>
  <c r="I56" i="9"/>
  <c r="G56" i="9"/>
  <c r="K55" i="9"/>
  <c r="K54" i="9"/>
  <c r="K53" i="9"/>
  <c r="I51" i="9"/>
  <c r="G51" i="9"/>
  <c r="K50" i="9"/>
  <c r="K49" i="9"/>
  <c r="K48" i="9"/>
  <c r="I46" i="9"/>
  <c r="G46" i="9"/>
  <c r="K45" i="9"/>
  <c r="K44" i="9"/>
  <c r="K43" i="9"/>
  <c r="I41" i="9"/>
  <c r="G41" i="9"/>
  <c r="K40" i="9"/>
  <c r="K39" i="9"/>
  <c r="K38" i="9"/>
  <c r="I36" i="9"/>
  <c r="G36" i="9"/>
  <c r="K35" i="9"/>
  <c r="K34" i="9"/>
  <c r="K33" i="9"/>
  <c r="I31" i="9"/>
  <c r="G31" i="9"/>
  <c r="K30" i="9"/>
  <c r="K29" i="9"/>
  <c r="K28" i="9"/>
  <c r="I26" i="9"/>
  <c r="G26" i="9"/>
  <c r="K25" i="9"/>
  <c r="K23" i="9"/>
  <c r="K24" i="9"/>
  <c r="I21" i="9"/>
  <c r="G21" i="9"/>
  <c r="K20" i="9"/>
  <c r="K19" i="9"/>
  <c r="K18" i="9"/>
  <c r="J23" i="10"/>
  <c r="J21" i="10"/>
  <c r="J20" i="10"/>
  <c r="J19" i="10"/>
  <c r="J18" i="10"/>
  <c r="K31" i="9"/>
  <c r="K21" i="9"/>
  <c r="K26" i="9"/>
  <c r="K36" i="9"/>
  <c r="K41" i="9"/>
  <c r="K46" i="9"/>
  <c r="K51" i="9"/>
  <c r="K56" i="9"/>
  <c r="K57" i="9"/>
  <c r="L59" i="9"/>
  <c r="L60" i="9"/>
  <c r="L62" i="9"/>
  <c r="I57" i="9"/>
  <c r="G57" i="9"/>
</calcChain>
</file>

<file path=xl/sharedStrings.xml><?xml version="1.0" encoding="utf-8"?>
<sst xmlns="http://schemas.openxmlformats.org/spreadsheetml/2006/main" count="302" uniqueCount="78">
  <si>
    <t>INTERVENTION A LA DEMANDE DU CLIENT</t>
    <phoneticPr fontId="1" type="noConversion"/>
  </si>
  <si>
    <t>DESCRIPTION DES TRAVAUX</t>
    <phoneticPr fontId="1" type="noConversion"/>
  </si>
  <si>
    <t>TOTAL TTC</t>
    <phoneticPr fontId="1" type="noConversion"/>
  </si>
  <si>
    <t>S.A.R.L au capital de 2000,00 - N'SIRET RCS 851 097 683</t>
    <phoneticPr fontId="1" type="noConversion"/>
  </si>
  <si>
    <t>TOTAL HT</t>
    <phoneticPr fontId="1" type="noConversion"/>
  </si>
  <si>
    <t>T.V.A 10%</t>
    <phoneticPr fontId="1" type="noConversion"/>
  </si>
  <si>
    <t>T.V.A 20%</t>
    <phoneticPr fontId="1" type="noConversion"/>
  </si>
  <si>
    <t>-</t>
    <phoneticPr fontId="1" type="noConversion"/>
  </si>
  <si>
    <t>DETAILS</t>
    <phoneticPr fontId="1" type="noConversion"/>
  </si>
  <si>
    <t>UNITE</t>
    <phoneticPr fontId="1" type="noConversion"/>
  </si>
  <si>
    <t>TOTAL</t>
    <phoneticPr fontId="1" type="noConversion"/>
  </si>
  <si>
    <t>X</t>
    <phoneticPr fontId="1" type="noConversion"/>
  </si>
  <si>
    <t>Constatant la bonne execution du travail, 
acceptant les conditions generales 
et s'engageant a payer la somme demandee comptant.</t>
    <phoneticPr fontId="1" type="noConversion"/>
  </si>
  <si>
    <t>DOOPPA INTERNATIONAL</t>
    <phoneticPr fontId="1" type="noConversion"/>
  </si>
  <si>
    <t xml:space="preserve">   </t>
    <phoneticPr fontId="1" type="noConversion"/>
  </si>
  <si>
    <t>NO</t>
    <phoneticPr fontId="4" type="noConversion"/>
  </si>
  <si>
    <t>P</t>
  </si>
  <si>
    <t>Total</t>
  </si>
  <si>
    <t>Peinture</t>
  </si>
  <si>
    <t>LOT</t>
  </si>
  <si>
    <t>QTE
(PCS)</t>
    <phoneticPr fontId="1" type="noConversion"/>
  </si>
  <si>
    <t>PRIX</t>
    <phoneticPr fontId="1" type="noConversion"/>
  </si>
  <si>
    <t>DIVERS</t>
    <phoneticPr fontId="4" type="noConversion"/>
  </si>
  <si>
    <t>TOATL HT</t>
    <phoneticPr fontId="1" type="noConversion"/>
  </si>
  <si>
    <t>PRIX(€)</t>
    <phoneticPr fontId="1" type="noConversion"/>
  </si>
  <si>
    <t>Main-d'oeuvre(€)</t>
    <phoneticPr fontId="1" type="noConversion"/>
  </si>
  <si>
    <t>NOM</t>
    <phoneticPr fontId="1" type="noConversion"/>
  </si>
  <si>
    <t>Conseils et Creations de projet d'amenagement d'interieur
Renovation Total - Peinture - Menuiserie - Plomberie - Electricité
Installation de cloision -Demolition - Nettoyage - L'Infographie en 2D&amp;3D</t>
    <phoneticPr fontId="1" type="noConversion"/>
  </si>
  <si>
    <t>Siege Social DOOPPA INTERNATIONAL 55 AV MARCEAU 75116 PARIS - TEL 07 49 62 22 31</t>
  </si>
  <si>
    <t xml:space="preserve">Signature </t>
  </si>
  <si>
    <t>%</t>
  </si>
  <si>
    <t>DEVIS</t>
    <phoneticPr fontId="1" type="noConversion"/>
  </si>
  <si>
    <t>Nom : Mme. Moon</t>
  </si>
  <si>
    <t>Fait à Paris</t>
  </si>
  <si>
    <r>
      <rPr>
        <b/>
        <sz val="8"/>
        <color theme="1"/>
        <rFont val="나눔고딕"/>
        <family val="3"/>
        <charset val="129"/>
      </rPr>
      <t xml:space="preserve">ATTESTATION SUR L'HONNEUR </t>
    </r>
    <r>
      <rPr>
        <sz val="9"/>
        <color theme="1"/>
        <rFont val="나눔고딕"/>
        <family val="3"/>
        <charset val="129"/>
      </rPr>
      <t xml:space="preserve">
</t>
    </r>
    <r>
      <rPr>
        <sz val="8"/>
        <color theme="1"/>
        <rFont val="나눔고딕"/>
        <family val="3"/>
        <charset val="129"/>
      </rPr>
      <t>Certifie sur l'honneur que la construction de mon appartement ou pavillon est achevee depuis plus de deux ans, 
ce qui me permet de beneficier du taux de T.V.A 10% et qu'il est bien destine a un usage d'habitation. 
Fait a demande de l'interesse pour la societe DOOPPA INTERNATIONAL - 55 AV MARCEAU 75116 PARIS</t>
    </r>
  </si>
  <si>
    <t>Chef</t>
  </si>
  <si>
    <t>Coût du travail</t>
  </si>
  <si>
    <t>Dépenses accessoires</t>
  </si>
  <si>
    <t>Matériaux</t>
  </si>
  <si>
    <t>Équipements</t>
  </si>
  <si>
    <t>ETC.</t>
  </si>
  <si>
    <t>Tous les périodes des travaux</t>
  </si>
  <si>
    <t>Débarras, Rangement, 
Déchets, Nettoyage</t>
  </si>
  <si>
    <t>Cloison (anti-bruit)</t>
  </si>
  <si>
    <t>Carrelage</t>
  </si>
  <si>
    <t>Électricié</t>
  </si>
  <si>
    <t>Plomberies</t>
  </si>
  <si>
    <t>Meubles de la cuisine</t>
  </si>
  <si>
    <t>Évier, hotte, four et induction intégré : inclus, machine à laver et lave-vaisselle à part</t>
  </si>
  <si>
    <t>la cuisine, le mur, la partie(ou l'endroit) à appliquer, inclus des luminaires</t>
  </si>
  <si>
    <t>exclus du carrelage aux sols, inclus du carrelage aux murs des salles de douches</t>
  </si>
  <si>
    <t>tous les chambres, tous les murs et plafonds, la partie(ou l'endroit) à appliquer</t>
  </si>
  <si>
    <t>Sols</t>
  </si>
  <si>
    <t>les parquets stratifiés</t>
  </si>
  <si>
    <t>Le 25/07/2021</t>
  </si>
  <si>
    <t>Date :  Le 25/07/2021</t>
  </si>
  <si>
    <t>Adresse : 11 rue Xaintrailles</t>
  </si>
  <si>
    <t>Code Postal : 45000</t>
  </si>
  <si>
    <t>Ville : Orléans</t>
  </si>
  <si>
    <t>Tel : 06 69 53 60 34</t>
  </si>
  <si>
    <t>Une cloison entre deux appartements et une chambre (une porte)</t>
  </si>
  <si>
    <t>-</t>
  </si>
  <si>
    <t>sac à gravats etc.</t>
  </si>
  <si>
    <t>Matériaux et auxiliaires</t>
  </si>
  <si>
    <t>Conseils et Creations de projet d'amenagement d'interieur
Renovation Total - Peinture - Menuiserie - Plomberie - Electricité
Installation de cloision -Demolition - Nettoyage - L'Infographie en 2D&amp;3D</t>
  </si>
  <si>
    <t>Constatant la bonne execution du travail, 
acceptant les conditions generales 
et s'engageant à payer la somme demandee comptant.</t>
  </si>
  <si>
    <t xml:space="preserve">Nom : </t>
  </si>
  <si>
    <t>Adresse : 91 rue amelot</t>
  </si>
  <si>
    <t>Code Postal : 75011</t>
  </si>
  <si>
    <t>Ville : Paris</t>
  </si>
  <si>
    <t>Tel : 07 61 26 95 43</t>
  </si>
  <si>
    <t>J</t>
  </si>
  <si>
    <t>Ouvrier(ère)</t>
  </si>
  <si>
    <t>Date :  Le 02/01/2023</t>
  </si>
  <si>
    <t>Le 02/01/2023</t>
  </si>
  <si>
    <t>OSB et Poutre</t>
  </si>
  <si>
    <t>pour 
la protection.</t>
  </si>
  <si>
    <t>Retirer le plafond ancien et débarrasser les déchets dans la mezzanine.
Déplacer et Jetter à la déchetterie est inclus.
Le nettoyage est inclus.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</si>
</sst>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#,##0.00_ "/>
    <numFmt numFmtId="165" formatCode="#,##0\ &quot;€&quot;"/>
  </numFmts>
  <fonts count="2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9"/>
      <name val="나눔고딕"/>
      <family val="3"/>
      <charset val="129"/>
    </font>
    <font>
      <sz val="8"/>
      <name val="돋움"/>
      <family val="3"/>
      <charset val="129"/>
    </font>
    <font>
      <b/>
      <sz val="10"/>
      <name val="나눔고딕"/>
      <family val="3"/>
      <charset val="129"/>
    </font>
    <font>
      <sz val="9"/>
      <name val="나눔고딕"/>
      <family val="3"/>
      <charset val="129"/>
    </font>
    <font>
      <u/>
      <sz val="9.9"/>
      <color indexed="12"/>
      <name val="돋움"/>
      <family val="3"/>
      <charset val="129"/>
    </font>
    <font>
      <b/>
      <sz val="2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1"/>
      <color theme="2" tint="-0.499984740745262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1"/>
      <color rgb="FF222222"/>
      <name val="나눔고딕"/>
      <family val="3"/>
      <charset val="129"/>
    </font>
    <font>
      <b/>
      <sz val="11"/>
      <name val="나눔고딕"/>
      <family val="3"/>
      <charset val="129"/>
    </font>
    <font>
      <b/>
      <sz val="12"/>
      <color rgb="FFFF0000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9"/>
      <name val="나눔고딕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hair">
        <color auto="1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thin">
        <color theme="0" tint="-0.499984740745262"/>
      </right>
      <top/>
      <bottom style="hair">
        <color auto="1"/>
      </bottom>
      <diagonal/>
    </border>
    <border>
      <left style="thin">
        <color theme="0" tint="-0.499984740745262"/>
      </left>
      <right style="hair">
        <color auto="1"/>
      </right>
      <top/>
      <bottom/>
      <diagonal/>
    </border>
    <border>
      <left style="hair">
        <color auto="1"/>
      </left>
      <right style="thin">
        <color theme="0" tint="-0.499984740745262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hair">
        <color auto="1"/>
      </right>
      <top style="hair">
        <color auto="1"/>
      </top>
      <bottom/>
      <diagonal/>
    </border>
    <border>
      <left style="thin">
        <color theme="0" tint="-0.499984740745262"/>
      </left>
      <right/>
      <top style="hair">
        <color auto="1"/>
      </top>
      <bottom style="thin">
        <color theme="0" tint="-0.499984740745262"/>
      </bottom>
      <diagonal/>
    </border>
    <border>
      <left/>
      <right style="hair">
        <color auto="1"/>
      </right>
      <top style="hair">
        <color auto="1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0" tint="-0.499984740745262"/>
      </bottom>
      <diagonal/>
    </border>
    <border>
      <left style="hair">
        <color auto="1"/>
      </left>
      <right style="thin">
        <color theme="0" tint="-0.499984740745262"/>
      </right>
      <top style="hair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auto="1"/>
      </right>
      <top style="hair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auto="1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auto="1"/>
      </right>
      <top style="hair">
        <color theme="0" tint="-0.499984740745262"/>
      </top>
      <bottom/>
      <diagonal/>
    </border>
    <border>
      <left style="hair">
        <color rgb="FFFF0000"/>
      </left>
      <right style="dotted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rgb="FFFF0000"/>
      </left>
      <right style="dotted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/>
      <right/>
      <top style="hair">
        <color rgb="FFFF0000"/>
      </top>
      <bottom style="hair">
        <color rgb="FFFF0000"/>
      </bottom>
      <diagonal/>
    </border>
    <border>
      <left/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thin">
        <color theme="0" tint="-0.499984740745262"/>
      </top>
      <bottom style="hair">
        <color auto="1"/>
      </bottom>
      <diagonal/>
    </border>
    <border>
      <left/>
      <right/>
      <top style="thin">
        <color theme="0" tint="-0.499984740745262"/>
      </top>
      <bottom style="hair">
        <color auto="1"/>
      </bottom>
      <diagonal/>
    </border>
    <border>
      <left/>
      <right style="hair">
        <color auto="1"/>
      </right>
      <top style="thin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/>
      <top style="hair">
        <color auto="1"/>
      </top>
      <bottom style="medium">
        <color theme="0" tint="-0.499984740745262"/>
      </bottom>
      <diagonal/>
    </border>
    <border>
      <left/>
      <right style="hair">
        <color auto="1"/>
      </right>
      <top style="hair">
        <color auto="1"/>
      </top>
      <bottom style="medium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0" tint="-0.499984740745262"/>
      </bottom>
      <diagonal/>
    </border>
    <border>
      <left style="hair">
        <color auto="1"/>
      </left>
      <right style="thin">
        <color theme="0" tint="-0.499984740745262"/>
      </right>
      <top style="hair">
        <color auto="1"/>
      </top>
      <bottom style="medium">
        <color theme="0" tint="-0.499984740745262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>
      <alignment vertical="center"/>
    </xf>
    <xf numFmtId="2" fontId="6" fillId="0" borderId="15" xfId="3" applyNumberFormat="1" applyFont="1" applyBorder="1" applyAlignment="1" applyProtection="1">
      <alignment horizontal="center" vertical="center" shrinkToFit="1"/>
    </xf>
    <xf numFmtId="2" fontId="6" fillId="0" borderId="15" xfId="1" applyNumberFormat="1" applyFont="1" applyFill="1" applyBorder="1" applyAlignment="1">
      <alignment horizontal="center" vertical="center" shrinkToFit="1"/>
    </xf>
    <xf numFmtId="2" fontId="6" fillId="0" borderId="15" xfId="1" applyNumberFormat="1" applyFont="1" applyBorder="1" applyAlignment="1">
      <alignment horizontal="center" vertical="center" shrinkToFit="1"/>
    </xf>
    <xf numFmtId="1" fontId="6" fillId="0" borderId="15" xfId="1" applyNumberFormat="1" applyFont="1" applyBorder="1" applyAlignment="1">
      <alignment horizontal="center" vertical="center" shrinkToFit="1"/>
    </xf>
    <xf numFmtId="2" fontId="3" fillId="3" borderId="15" xfId="1" applyNumberFormat="1" applyFont="1" applyFill="1" applyBorder="1" applyAlignment="1">
      <alignment horizontal="center" vertical="center" shrinkToFit="1"/>
    </xf>
    <xf numFmtId="2" fontId="6" fillId="3" borderId="15" xfId="1" applyNumberFormat="1" applyFont="1" applyFill="1" applyBorder="1" applyAlignment="1">
      <alignment horizontal="center" vertical="center" shrinkToFit="1"/>
    </xf>
    <xf numFmtId="1" fontId="6" fillId="3" borderId="15" xfId="1" applyNumberFormat="1" applyFont="1" applyFill="1" applyBorder="1" applyAlignment="1">
      <alignment horizontal="center" vertical="center" shrinkToFit="1"/>
    </xf>
    <xf numFmtId="2" fontId="6" fillId="4" borderId="21" xfId="1" applyNumberFormat="1" applyFont="1" applyFill="1" applyBorder="1" applyAlignment="1">
      <alignment horizontal="center" vertical="center" shrinkToFit="1"/>
    </xf>
    <xf numFmtId="2" fontId="6" fillId="0" borderId="23" xfId="1" applyNumberFormat="1" applyFont="1" applyBorder="1" applyAlignment="1">
      <alignment horizontal="center" vertical="center" shrinkToFit="1"/>
    </xf>
    <xf numFmtId="2" fontId="6" fillId="3" borderId="23" xfId="1" applyNumberFormat="1" applyFont="1" applyFill="1" applyBorder="1" applyAlignment="1">
      <alignment horizontal="center" vertical="center" shrinkToFit="1"/>
    </xf>
    <xf numFmtId="2" fontId="6" fillId="4" borderId="23" xfId="1" applyNumberFormat="1" applyFont="1" applyFill="1" applyBorder="1" applyAlignment="1">
      <alignment horizontal="center" vertical="center" shrinkToFit="1"/>
    </xf>
    <xf numFmtId="164" fontId="5" fillId="2" borderId="28" xfId="1" applyNumberFormat="1" applyFont="1" applyFill="1" applyBorder="1" applyAlignment="1">
      <alignment horizontal="center" vertical="center"/>
    </xf>
    <xf numFmtId="164" fontId="5" fillId="2" borderId="28" xfId="2" applyNumberFormat="1" applyFont="1" applyFill="1" applyBorder="1" applyAlignment="1">
      <alignment horizontal="center" vertical="center"/>
    </xf>
    <xf numFmtId="2" fontId="6" fillId="0" borderId="23" xfId="1" quotePrefix="1" applyNumberFormat="1" applyFont="1" applyFill="1" applyBorder="1" applyAlignment="1">
      <alignment horizontal="center" vertical="center" shrinkToFit="1"/>
    </xf>
    <xf numFmtId="4" fontId="3" fillId="3" borderId="15" xfId="1" applyNumberFormat="1" applyFont="1" applyFill="1" applyBorder="1" applyAlignment="1">
      <alignment horizontal="right" vertical="center" shrinkToFit="1"/>
    </xf>
    <xf numFmtId="4" fontId="6" fillId="0" borderId="15" xfId="1" applyNumberFormat="1" applyFont="1" applyBorder="1" applyAlignment="1">
      <alignment horizontal="right" vertical="center" shrinkToFit="1"/>
    </xf>
    <xf numFmtId="4" fontId="6" fillId="0" borderId="15" xfId="1" quotePrefix="1" applyNumberFormat="1" applyFont="1" applyBorder="1" applyAlignment="1">
      <alignment horizontal="right" vertical="center" shrinkToFit="1"/>
    </xf>
    <xf numFmtId="4" fontId="6" fillId="3" borderId="15" xfId="1" applyNumberFormat="1" applyFont="1" applyFill="1" applyBorder="1" applyAlignment="1">
      <alignment horizontal="right" vertical="center" shrinkToFi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9" fillId="0" borderId="8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9" xfId="0" applyFont="1" applyBorder="1">
      <alignment vertical="center"/>
    </xf>
    <xf numFmtId="0" fontId="1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2" fontId="17" fillId="4" borderId="15" xfId="1" applyNumberFormat="1" applyFont="1" applyFill="1" applyBorder="1" applyAlignment="1">
      <alignment horizontal="center" vertical="center" shrinkToFit="1"/>
    </xf>
    <xf numFmtId="0" fontId="15" fillId="0" borderId="0" xfId="0" applyFont="1">
      <alignment vertical="center"/>
    </xf>
    <xf numFmtId="2" fontId="18" fillId="5" borderId="28" xfId="3" applyNumberFormat="1" applyFont="1" applyFill="1" applyBorder="1" applyAlignment="1" applyProtection="1">
      <alignment horizontal="center" vertical="center" shrinkToFit="1"/>
    </xf>
    <xf numFmtId="2" fontId="18" fillId="5" borderId="28" xfId="1" applyNumberFormat="1" applyFont="1" applyFill="1" applyBorder="1" applyAlignment="1">
      <alignment horizontal="center" vertical="center" shrinkToFit="1"/>
    </xf>
    <xf numFmtId="1" fontId="18" fillId="5" borderId="28" xfId="1" applyNumberFormat="1" applyFont="1" applyFill="1" applyBorder="1" applyAlignment="1">
      <alignment horizontal="center" vertical="center" shrinkToFit="1"/>
    </xf>
    <xf numFmtId="2" fontId="18" fillId="5" borderId="29" xfId="1" applyNumberFormat="1" applyFont="1" applyFill="1" applyBorder="1" applyAlignment="1">
      <alignment horizontal="center" vertical="center" shrinkToFit="1"/>
    </xf>
    <xf numFmtId="1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13" fillId="0" borderId="0" xfId="0" applyFont="1">
      <alignment vertical="center"/>
    </xf>
    <xf numFmtId="2" fontId="13" fillId="0" borderId="0" xfId="0" applyNumberFormat="1" applyFont="1">
      <alignment vertical="center"/>
    </xf>
    <xf numFmtId="3" fontId="18" fillId="5" borderId="28" xfId="1" applyNumberFormat="1" applyFont="1" applyFill="1" applyBorder="1" applyAlignment="1">
      <alignment horizontal="right" vertical="center" shrinkToFit="1"/>
    </xf>
    <xf numFmtId="165" fontId="10" fillId="0" borderId="37" xfId="0" applyNumberFormat="1" applyFont="1" applyBorder="1" applyAlignment="1">
      <alignment horizontal="right" vertical="center"/>
    </xf>
    <xf numFmtId="165" fontId="10" fillId="0" borderId="37" xfId="0" quotePrefix="1" applyNumberFormat="1" applyFont="1" applyBorder="1" applyAlignment="1">
      <alignment horizontal="right" vertical="center"/>
    </xf>
    <xf numFmtId="1" fontId="6" fillId="0" borderId="15" xfId="1" quotePrefix="1" applyNumberFormat="1" applyFont="1" applyBorder="1" applyAlignment="1">
      <alignment horizontal="center" vertical="center" shrinkToFit="1"/>
    </xf>
    <xf numFmtId="2" fontId="17" fillId="4" borderId="16" xfId="1" applyNumberFormat="1" applyFont="1" applyFill="1" applyBorder="1" applyAlignment="1">
      <alignment horizontal="center" vertical="center" wrapText="1" shrinkToFit="1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164" fontId="18" fillId="5" borderId="28" xfId="1" applyNumberFormat="1" applyFont="1" applyFill="1" applyBorder="1" applyAlignment="1">
      <alignment horizontal="right" vertical="center" shrinkToFit="1"/>
    </xf>
    <xf numFmtId="2" fontId="17" fillId="4" borderId="40" xfId="1" applyNumberFormat="1" applyFont="1" applyFill="1" applyBorder="1" applyAlignment="1">
      <alignment horizontal="center" vertical="center" shrinkToFit="1"/>
    </xf>
    <xf numFmtId="0" fontId="15" fillId="0" borderId="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2" fontId="6" fillId="0" borderId="40" xfId="1" applyNumberFormat="1" applyFont="1" applyBorder="1" applyAlignment="1">
      <alignment horizontal="center" vertical="center" shrinkToFit="1"/>
    </xf>
    <xf numFmtId="9" fontId="10" fillId="0" borderId="38" xfId="0" applyNumberFormat="1" applyFont="1" applyBorder="1" applyAlignment="1">
      <alignment horizontal="right" vertical="center"/>
    </xf>
    <xf numFmtId="2" fontId="6" fillId="0" borderId="23" xfId="1" applyNumberFormat="1" applyFont="1" applyBorder="1" applyAlignment="1">
      <alignment horizontal="center" vertical="center" wrapText="1" shrinkToFit="1"/>
    </xf>
    <xf numFmtId="1" fontId="9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2" fontId="18" fillId="5" borderId="47" xfId="3" applyNumberFormat="1" applyFont="1" applyFill="1" applyBorder="1" applyAlignment="1" applyProtection="1">
      <alignment horizontal="center" vertical="center" shrinkToFit="1"/>
    </xf>
    <xf numFmtId="2" fontId="18" fillId="5" borderId="47" xfId="1" applyNumberFormat="1" applyFont="1" applyFill="1" applyBorder="1" applyAlignment="1">
      <alignment horizontal="center" vertical="center" shrinkToFit="1"/>
    </xf>
    <xf numFmtId="1" fontId="18" fillId="5" borderId="47" xfId="1" applyNumberFormat="1" applyFont="1" applyFill="1" applyBorder="1" applyAlignment="1">
      <alignment horizontal="center" vertical="center" shrinkToFit="1"/>
    </xf>
    <xf numFmtId="164" fontId="18" fillId="5" borderId="47" xfId="1" applyNumberFormat="1" applyFont="1" applyFill="1" applyBorder="1" applyAlignment="1">
      <alignment horizontal="right" vertical="center" shrinkToFit="1"/>
    </xf>
    <xf numFmtId="3" fontId="18" fillId="5" borderId="47" xfId="1" applyNumberFormat="1" applyFont="1" applyFill="1" applyBorder="1" applyAlignment="1">
      <alignment horizontal="right" vertical="center" shrinkToFit="1"/>
    </xf>
    <xf numFmtId="3" fontId="18" fillId="5" borderId="48" xfId="1" applyNumberFormat="1" applyFont="1" applyFill="1" applyBorder="1" applyAlignment="1">
      <alignment horizontal="right" vertical="center" shrinkToFit="1"/>
    </xf>
    <xf numFmtId="0" fontId="13" fillId="0" borderId="0" xfId="0" applyFont="1" applyAlignment="1">
      <alignment horizontal="center" vertical="center"/>
    </xf>
    <xf numFmtId="0" fontId="3" fillId="6" borderId="32" xfId="1" applyNumberFormat="1" applyFont="1" applyFill="1" applyBorder="1" applyAlignment="1">
      <alignment horizontal="center" vertical="center" shrinkToFit="1"/>
    </xf>
    <xf numFmtId="0" fontId="3" fillId="6" borderId="22" xfId="1" applyNumberFormat="1" applyFont="1" applyFill="1" applyBorder="1" applyAlignment="1">
      <alignment horizontal="center" vertical="center" shrinkToFit="1"/>
    </xf>
    <xf numFmtId="2" fontId="21" fillId="4" borderId="39" xfId="1" applyNumberFormat="1" applyFont="1" applyFill="1" applyBorder="1" applyAlignment="1">
      <alignment horizontal="left" vertical="center" shrinkToFit="1"/>
    </xf>
    <xf numFmtId="2" fontId="21" fillId="4" borderId="1" xfId="1" applyNumberFormat="1" applyFont="1" applyFill="1" applyBorder="1" applyAlignment="1">
      <alignment horizontal="left" vertical="center" shrinkToFit="1"/>
    </xf>
    <xf numFmtId="2" fontId="21" fillId="4" borderId="17" xfId="1" applyNumberFormat="1" applyFont="1" applyFill="1" applyBorder="1" applyAlignment="1">
      <alignment horizontal="left" vertical="center" shrinkToFit="1"/>
    </xf>
    <xf numFmtId="2" fontId="18" fillId="5" borderId="26" xfId="1" applyNumberFormat="1" applyFont="1" applyFill="1" applyBorder="1" applyAlignment="1">
      <alignment horizontal="center" vertical="center" shrinkToFit="1"/>
    </xf>
    <xf numFmtId="2" fontId="18" fillId="5" borderId="27" xfId="1" applyNumberFormat="1" applyFont="1" applyFill="1" applyBorder="1" applyAlignment="1">
      <alignment horizontal="center" vertical="center" shrinkToFit="1"/>
    </xf>
    <xf numFmtId="0" fontId="13" fillId="0" borderId="0" xfId="0" applyFont="1" applyAlignment="1">
      <alignment horizontal="left" vertical="top" wrapText="1"/>
    </xf>
    <xf numFmtId="0" fontId="10" fillId="0" borderId="33" xfId="0" applyFont="1" applyBorder="1" applyAlignment="1">
      <alignment horizontal="right" vertical="center"/>
    </xf>
    <xf numFmtId="0" fontId="10" fillId="0" borderId="34" xfId="0" applyFont="1" applyBorder="1" applyAlignment="1">
      <alignment horizontal="right" vertical="center"/>
    </xf>
    <xf numFmtId="0" fontId="10" fillId="0" borderId="35" xfId="0" applyFont="1" applyBorder="1" applyAlignment="1">
      <alignment horizontal="right" vertical="center"/>
    </xf>
    <xf numFmtId="9" fontId="10" fillId="0" borderId="38" xfId="0" applyNumberFormat="1" applyFont="1" applyBorder="1" applyAlignment="1">
      <alignment horizontal="right" vertical="center"/>
    </xf>
    <xf numFmtId="9" fontId="10" fillId="0" borderId="36" xfId="0" applyNumberFormat="1" applyFont="1" applyBorder="1" applyAlignment="1">
      <alignment horizontal="right" vertical="center"/>
    </xf>
    <xf numFmtId="9" fontId="10" fillId="0" borderId="37" xfId="0" applyNumberFormat="1" applyFont="1" applyBorder="1" applyAlignment="1">
      <alignment horizontal="right" vertical="center"/>
    </xf>
    <xf numFmtId="0" fontId="3" fillId="6" borderId="25" xfId="1" applyNumberFormat="1" applyFont="1" applyFill="1" applyBorder="1" applyAlignment="1">
      <alignment horizontal="center" vertical="center" shrinkToFit="1"/>
    </xf>
    <xf numFmtId="0" fontId="3" fillId="6" borderId="31" xfId="1" applyNumberFormat="1" applyFont="1" applyFill="1" applyBorder="1" applyAlignment="1">
      <alignment horizontal="center" vertical="center" shrinkToFit="1"/>
    </xf>
    <xf numFmtId="2" fontId="3" fillId="4" borderId="39" xfId="1" applyNumberFormat="1" applyFont="1" applyFill="1" applyBorder="1" applyAlignment="1">
      <alignment horizontal="left" vertical="center" shrinkToFit="1"/>
    </xf>
    <xf numFmtId="2" fontId="3" fillId="4" borderId="1" xfId="1" applyNumberFormat="1" applyFont="1" applyFill="1" applyBorder="1" applyAlignment="1">
      <alignment horizontal="left" vertical="center" shrinkToFit="1"/>
    </xf>
    <xf numFmtId="2" fontId="3" fillId="4" borderId="17" xfId="1" applyNumberFormat="1" applyFont="1" applyFill="1" applyBorder="1" applyAlignment="1">
      <alignment horizontal="left" vertical="center" shrinkToFit="1"/>
    </xf>
    <xf numFmtId="0" fontId="3" fillId="6" borderId="24" xfId="1" applyNumberFormat="1" applyFont="1" applyFill="1" applyBorder="1" applyAlignment="1">
      <alignment horizontal="center" vertical="center" shrinkToFit="1"/>
    </xf>
    <xf numFmtId="164" fontId="5" fillId="2" borderId="19" xfId="2" applyNumberFormat="1" applyFont="1" applyFill="1" applyBorder="1" applyAlignment="1">
      <alignment horizontal="center" vertical="center"/>
    </xf>
    <xf numFmtId="164" fontId="5" fillId="2" borderId="19" xfId="1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>
      <alignment horizontal="center" vertical="center"/>
    </xf>
    <xf numFmtId="2" fontId="5" fillId="2" borderId="29" xfId="2" applyNumberFormat="1" applyFont="1" applyFill="1" applyBorder="1" applyAlignment="1">
      <alignment horizontal="center" vertical="center"/>
    </xf>
    <xf numFmtId="2" fontId="3" fillId="4" borderId="42" xfId="2" applyNumberFormat="1" applyFont="1" applyFill="1" applyBorder="1" applyAlignment="1">
      <alignment horizontal="left" vertical="center" shrinkToFit="1"/>
    </xf>
    <xf numFmtId="2" fontId="3" fillId="4" borderId="43" xfId="2" applyNumberFormat="1" applyFont="1" applyFill="1" applyBorder="1" applyAlignment="1">
      <alignment horizontal="left" vertical="center" shrinkToFit="1"/>
    </xf>
    <xf numFmtId="2" fontId="3" fillId="4" borderId="44" xfId="2" applyNumberFormat="1" applyFont="1" applyFill="1" applyBorder="1" applyAlignment="1">
      <alignment horizontal="left" vertical="center" shrinkToFi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11" xfId="0" applyFont="1" applyBorder="1" applyAlignment="1">
      <alignment horizontal="left" vertical="top" wrapText="1" indent="1"/>
    </xf>
    <xf numFmtId="0" fontId="14" fillId="0" borderId="3" xfId="0" applyFont="1" applyBorder="1" applyAlignment="1">
      <alignment horizontal="left" vertical="top" wrapText="1" indent="1"/>
    </xf>
    <xf numFmtId="0" fontId="14" fillId="0" borderId="0" xfId="0" applyFont="1" applyAlignment="1">
      <alignment horizontal="left" vertical="top" wrapText="1" indent="1"/>
    </xf>
    <xf numFmtId="0" fontId="14" fillId="0" borderId="2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 indent="1"/>
    </xf>
    <xf numFmtId="0" fontId="14" fillId="0" borderId="4" xfId="0" applyFont="1" applyBorder="1" applyAlignment="1">
      <alignment horizontal="left" vertical="top" wrapText="1" indent="1"/>
    </xf>
    <xf numFmtId="0" fontId="14" fillId="0" borderId="5" xfId="0" applyFont="1" applyBorder="1" applyAlignment="1">
      <alignment horizontal="left" vertical="top" wrapText="1" inden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" fillId="2" borderId="18" xfId="1" applyNumberFormat="1" applyFont="1" applyFill="1" applyBorder="1" applyAlignment="1">
      <alignment horizontal="center" vertical="center" shrinkToFit="1"/>
    </xf>
    <xf numFmtId="0" fontId="3" fillId="2" borderId="30" xfId="1" applyNumberFormat="1" applyFont="1" applyFill="1" applyBorder="1" applyAlignment="1">
      <alignment horizontal="center" vertical="center" shrinkToFit="1"/>
    </xf>
    <xf numFmtId="2" fontId="5" fillId="2" borderId="19" xfId="2" quotePrefix="1" applyNumberFormat="1" applyFont="1" applyFill="1" applyBorder="1" applyAlignment="1">
      <alignment horizontal="center" vertical="center"/>
    </xf>
    <xf numFmtId="2" fontId="5" fillId="2" borderId="28" xfId="2" applyNumberFormat="1" applyFont="1" applyFill="1" applyBorder="1" applyAlignment="1">
      <alignment horizontal="center" vertical="center"/>
    </xf>
    <xf numFmtId="2" fontId="5" fillId="2" borderId="19" xfId="2" applyNumberFormat="1" applyFont="1" applyFill="1" applyBorder="1" applyAlignment="1">
      <alignment horizontal="center" vertical="center"/>
    </xf>
    <xf numFmtId="2" fontId="5" fillId="2" borderId="19" xfId="1" applyNumberFormat="1" applyFont="1" applyFill="1" applyBorder="1" applyAlignment="1">
      <alignment horizontal="center" vertical="center" wrapText="1"/>
    </xf>
    <xf numFmtId="2" fontId="5" fillId="2" borderId="28" xfId="1" applyNumberFormat="1" applyFont="1" applyFill="1" applyBorder="1" applyAlignment="1">
      <alignment horizontal="center" vertical="center"/>
    </xf>
    <xf numFmtId="2" fontId="18" fillId="5" borderId="45" xfId="1" applyNumberFormat="1" applyFont="1" applyFill="1" applyBorder="1" applyAlignment="1">
      <alignment horizontal="center" vertical="center" shrinkToFit="1"/>
    </xf>
    <xf numFmtId="2" fontId="18" fillId="5" borderId="46" xfId="1" applyNumberFormat="1" applyFont="1" applyFill="1" applyBorder="1" applyAlignment="1">
      <alignment horizontal="center" vertical="center" shrinkToFit="1"/>
    </xf>
    <xf numFmtId="2" fontId="6" fillId="0" borderId="40" xfId="1" applyNumberFormat="1" applyFont="1" applyBorder="1" applyAlignment="1">
      <alignment horizontal="center" vertical="center" shrinkToFit="1"/>
    </xf>
    <xf numFmtId="2" fontId="6" fillId="0" borderId="41" xfId="1" applyNumberFormat="1" applyFont="1" applyBorder="1" applyAlignment="1">
      <alignment horizontal="center" vertical="center" shrinkToFit="1"/>
    </xf>
    <xf numFmtId="2" fontId="6" fillId="0" borderId="16" xfId="1" applyNumberFormat="1" applyFont="1" applyBorder="1" applyAlignment="1">
      <alignment horizontal="center" vertical="center" shrinkToFit="1"/>
    </xf>
    <xf numFmtId="2" fontId="3" fillId="4" borderId="42" xfId="2" applyNumberFormat="1" applyFont="1" applyFill="1" applyBorder="1" applyAlignment="1">
      <alignment horizontal="left" vertical="center" wrapText="1" shrinkToFit="1"/>
    </xf>
    <xf numFmtId="1" fontId="5" fillId="2" borderId="19" xfId="1" applyNumberFormat="1" applyFont="1" applyFill="1" applyBorder="1" applyAlignment="1">
      <alignment horizontal="center" vertical="center" wrapText="1"/>
    </xf>
    <xf numFmtId="1" fontId="5" fillId="2" borderId="28" xfId="1" applyNumberFormat="1" applyFont="1" applyFill="1" applyBorder="1" applyAlignment="1">
      <alignment horizontal="center" vertical="center"/>
    </xf>
  </cellXfs>
  <cellStyles count="4">
    <cellStyle name="Lien hypertexte" xfId="3" builtinId="8"/>
    <cellStyle name="Normal" xfId="0" builtinId="0"/>
    <cellStyle name="쉼표 [0] 2" xfId="1" xr:uid="{00000000-0005-0000-0000-000000000000}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480892</xdr:colOff>
      <xdr:row>56</xdr:row>
      <xdr:rowOff>0</xdr:rowOff>
    </xdr:from>
    <xdr:to>
      <xdr:col>21</xdr:col>
      <xdr:colOff>3843</xdr:colOff>
      <xdr:row>66</xdr:row>
      <xdr:rowOff>62193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20442" y="30013275"/>
          <a:ext cx="2475701" cy="2814918"/>
        </a:xfrm>
        <a:prstGeom prst="rect">
          <a:avLst/>
        </a:prstGeom>
      </xdr:spPr>
    </xdr:pic>
    <xdr:clientData/>
  </xdr:twoCellAnchor>
  <xdr:twoCellAnchor editAs="oneCell">
    <xdr:from>
      <xdr:col>0</xdr:col>
      <xdr:colOff>105631</xdr:colOff>
      <xdr:row>10</xdr:row>
      <xdr:rowOff>17296</xdr:rowOff>
    </xdr:from>
    <xdr:to>
      <xdr:col>1</xdr:col>
      <xdr:colOff>1378454</xdr:colOff>
      <xdr:row>10</xdr:row>
      <xdr:rowOff>202820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1" y="2522371"/>
          <a:ext cx="1625248" cy="185524"/>
        </a:xfrm>
        <a:prstGeom prst="rect">
          <a:avLst/>
        </a:prstGeom>
      </xdr:spPr>
    </xdr:pic>
    <xdr:clientData/>
  </xdr:twoCellAnchor>
  <xdr:twoCellAnchor editAs="oneCell">
    <xdr:from>
      <xdr:col>1</xdr:col>
      <xdr:colOff>57857</xdr:colOff>
      <xdr:row>60</xdr:row>
      <xdr:rowOff>45513</xdr:rowOff>
    </xdr:from>
    <xdr:to>
      <xdr:col>2</xdr:col>
      <xdr:colOff>1582482</xdr:colOff>
      <xdr:row>66</xdr:row>
      <xdr:rowOff>84682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9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46950">
          <a:off x="410282" y="31354188"/>
          <a:ext cx="3115300" cy="1496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652342</xdr:colOff>
      <xdr:row>1</xdr:row>
      <xdr:rowOff>161925</xdr:rowOff>
    </xdr:from>
    <xdr:to>
      <xdr:col>11</xdr:col>
      <xdr:colOff>946818</xdr:colOff>
      <xdr:row>14</xdr:row>
      <xdr:rowOff>71718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19792" y="514350"/>
          <a:ext cx="2475701" cy="281491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105631</xdr:colOff>
      <xdr:row>10</xdr:row>
      <xdr:rowOff>17296</xdr:rowOff>
    </xdr:from>
    <xdr:to>
      <xdr:col>1</xdr:col>
      <xdr:colOff>1378454</xdr:colOff>
      <xdr:row>10</xdr:row>
      <xdr:rowOff>202820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1" y="2522371"/>
          <a:ext cx="1625248" cy="185524"/>
        </a:xfrm>
        <a:prstGeom prst="rect">
          <a:avLst/>
        </a:prstGeom>
      </xdr:spPr>
    </xdr:pic>
    <xdr:clientData/>
  </xdr:twoCellAnchor>
  <xdr:twoCellAnchor editAs="oneCell">
    <xdr:from>
      <xdr:col>1</xdr:col>
      <xdr:colOff>57857</xdr:colOff>
      <xdr:row>28</xdr:row>
      <xdr:rowOff>45513</xdr:rowOff>
    </xdr:from>
    <xdr:to>
      <xdr:col>2</xdr:col>
      <xdr:colOff>1582482</xdr:colOff>
      <xdr:row>34</xdr:row>
      <xdr:rowOff>84682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9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46950">
          <a:off x="410282" y="31354188"/>
          <a:ext cx="3115300" cy="1496494"/>
        </a:xfrm>
        <a:prstGeom prst="rect">
          <a:avLst/>
        </a:prstGeom>
      </xdr:spPr>
    </xdr:pic>
    <xdr:clientData/>
  </xdr:twoCellAnchor>
  <xdr:twoCellAnchor>
    <xdr:from>
      <xdr:col>2</xdr:col>
      <xdr:colOff>276224</xdr:colOff>
      <xdr:row>24</xdr:row>
      <xdr:rowOff>0</xdr:rowOff>
    </xdr:from>
    <xdr:to>
      <xdr:col>8</xdr:col>
      <xdr:colOff>306599</xdr:colOff>
      <xdr:row>24</xdr:row>
      <xdr:rowOff>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448083">
          <a:off x="2219324" y="27127199"/>
          <a:ext cx="4354725" cy="830528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30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438150</xdr:colOff>
      <xdr:row>28</xdr:row>
      <xdr:rowOff>85725</xdr:rowOff>
    </xdr:from>
    <xdr:to>
      <xdr:col>7</xdr:col>
      <xdr:colOff>23812</xdr:colOff>
      <xdr:row>33</xdr:row>
      <xdr:rowOff>119062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457700" y="29575125"/>
          <a:ext cx="1309687" cy="1309687"/>
        </a:xfrm>
        <a:prstGeom prst="rect">
          <a:avLst/>
        </a:prstGeom>
        <a:blipFill dpi="0" rotWithShape="1">
          <a:blip xmlns:r="http://schemas.openxmlformats.org/officeDocument/2006/relationships" r:embed="rId5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view="pageBreakPreview" topLeftCell="A16" zoomScaleNormal="100" zoomScaleSheetLayoutView="100" workbookViewId="0">
      <selection activeCell="I57" sqref="I57"/>
    </sheetView>
  </sheetViews>
  <sheetFormatPr baseColWidth="10" defaultColWidth="8.85546875" defaultRowHeight="14.25"/>
  <cols>
    <col min="1" max="1" width="5.28515625" style="19" customWidth="1"/>
    <col min="2" max="3" width="23.85546875" style="19" customWidth="1"/>
    <col min="4" max="4" width="7.28515625" style="19" customWidth="1"/>
    <col min="5" max="5" width="7.85546875" style="19" customWidth="1"/>
    <col min="6" max="6" width="7.85546875" style="44" customWidth="1"/>
    <col min="7" max="7" width="10.140625" style="44" customWidth="1"/>
    <col min="8" max="8" width="7.85546875" style="44" customWidth="1"/>
    <col min="9" max="9" width="10.140625" style="44" customWidth="1"/>
    <col min="10" max="10" width="7.85546875" style="44" customWidth="1"/>
    <col min="11" max="11" width="14.7109375" style="44" customWidth="1"/>
    <col min="12" max="12" width="14.7109375" style="19" customWidth="1"/>
    <col min="13" max="13" width="6.5703125" style="19" customWidth="1"/>
    <col min="14" max="16384" width="8.85546875" style="19"/>
  </cols>
  <sheetData>
    <row r="1" spans="1:18" ht="27.75" customHeight="1">
      <c r="A1" s="94" t="s">
        <v>13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8" ht="18" customHeight="1">
      <c r="A2" s="20"/>
      <c r="B2" s="20"/>
      <c r="C2" s="20"/>
      <c r="D2" s="20"/>
      <c r="E2" s="20"/>
      <c r="K2" s="21" t="s">
        <v>31</v>
      </c>
      <c r="L2" s="22"/>
    </row>
    <row r="3" spans="1:18" ht="49.5" customHeight="1">
      <c r="A3" s="96" t="s">
        <v>27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8" ht="3" customHeight="1">
      <c r="A4" s="23"/>
      <c r="B4" s="54"/>
      <c r="C4" s="54"/>
      <c r="D4" s="54"/>
      <c r="E4" s="54"/>
      <c r="F4" s="45"/>
      <c r="G4" s="45"/>
      <c r="H4" s="45"/>
      <c r="I4" s="45"/>
      <c r="J4" s="45"/>
      <c r="K4" s="45"/>
      <c r="L4" s="54"/>
    </row>
    <row r="5" spans="1:18" ht="16.5" customHeight="1">
      <c r="A5" s="98" t="s">
        <v>12</v>
      </c>
      <c r="B5" s="99"/>
      <c r="C5" s="99"/>
      <c r="D5" s="99"/>
      <c r="E5" s="100"/>
      <c r="F5" s="51" t="s">
        <v>55</v>
      </c>
      <c r="G5" s="46"/>
      <c r="H5" s="46"/>
      <c r="I5" s="46"/>
      <c r="J5" s="46"/>
      <c r="K5" s="46"/>
      <c r="L5" s="24"/>
    </row>
    <row r="6" spans="1:18" ht="16.5" customHeight="1">
      <c r="A6" s="101"/>
      <c r="B6" s="102"/>
      <c r="C6" s="102"/>
      <c r="D6" s="102"/>
      <c r="E6" s="103"/>
      <c r="F6" s="52" t="s">
        <v>32</v>
      </c>
      <c r="G6" s="47"/>
      <c r="H6" s="47"/>
      <c r="I6" s="47"/>
      <c r="J6" s="47"/>
      <c r="K6" s="47"/>
      <c r="L6" s="25"/>
    </row>
    <row r="7" spans="1:18" ht="16.5" customHeight="1">
      <c r="A7" s="101"/>
      <c r="B7" s="102"/>
      <c r="C7" s="102"/>
      <c r="D7" s="102"/>
      <c r="E7" s="103"/>
      <c r="F7" s="52" t="s">
        <v>56</v>
      </c>
      <c r="G7" s="47"/>
      <c r="H7" s="47"/>
      <c r="I7" s="47"/>
      <c r="J7" s="47"/>
      <c r="K7" s="47"/>
      <c r="L7" s="25"/>
      <c r="R7" s="19" t="s">
        <v>14</v>
      </c>
    </row>
    <row r="8" spans="1:18" ht="16.5" customHeight="1">
      <c r="A8" s="101"/>
      <c r="B8" s="102"/>
      <c r="C8" s="102"/>
      <c r="D8" s="102"/>
      <c r="E8" s="103"/>
      <c r="F8" s="52"/>
      <c r="G8" s="47"/>
      <c r="H8" s="47"/>
      <c r="I8" s="47"/>
      <c r="J8" s="47"/>
      <c r="K8" s="47"/>
      <c r="L8" s="25"/>
    </row>
    <row r="9" spans="1:18" ht="16.5" customHeight="1">
      <c r="A9" s="101"/>
      <c r="B9" s="102"/>
      <c r="C9" s="102"/>
      <c r="D9" s="102"/>
      <c r="E9" s="103"/>
      <c r="F9" s="52" t="s">
        <v>57</v>
      </c>
      <c r="G9" s="47"/>
      <c r="H9" s="47"/>
      <c r="I9" s="47"/>
      <c r="J9" s="47"/>
      <c r="K9" s="47"/>
      <c r="L9" s="25"/>
      <c r="P9" s="20"/>
    </row>
    <row r="10" spans="1:18" ht="16.5" customHeight="1">
      <c r="A10" s="101"/>
      <c r="B10" s="102"/>
      <c r="C10" s="102"/>
      <c r="D10" s="102"/>
      <c r="E10" s="103"/>
      <c r="F10" s="52" t="s">
        <v>58</v>
      </c>
      <c r="G10" s="47"/>
      <c r="H10" s="47"/>
      <c r="I10" s="47"/>
      <c r="J10" s="47"/>
      <c r="K10" s="47"/>
      <c r="L10" s="25"/>
    </row>
    <row r="11" spans="1:18" ht="16.5" customHeight="1">
      <c r="A11" s="104"/>
      <c r="B11" s="105"/>
      <c r="C11" s="105"/>
      <c r="D11" s="105"/>
      <c r="E11" s="106"/>
      <c r="F11" s="53" t="s">
        <v>59</v>
      </c>
      <c r="G11" s="48"/>
      <c r="H11" s="48"/>
      <c r="I11" s="48"/>
      <c r="J11" s="48"/>
      <c r="K11" s="48"/>
      <c r="L11" s="26"/>
    </row>
    <row r="12" spans="1:18" ht="3" customHeight="1"/>
    <row r="13" spans="1:18" ht="19.5" customHeight="1">
      <c r="A13" s="107" t="s">
        <v>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</row>
    <row r="14" spans="1:18" ht="20.25" customHeight="1">
      <c r="A14" s="108" t="s">
        <v>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</row>
    <row r="15" spans="1:18" ht="23.25" customHeight="1">
      <c r="A15" s="109" t="s">
        <v>15</v>
      </c>
      <c r="B15" s="111" t="s">
        <v>26</v>
      </c>
      <c r="C15" s="113" t="s">
        <v>8</v>
      </c>
      <c r="D15" s="113" t="s">
        <v>9</v>
      </c>
      <c r="E15" s="114" t="s">
        <v>20</v>
      </c>
      <c r="F15" s="87" t="s">
        <v>24</v>
      </c>
      <c r="G15" s="87"/>
      <c r="H15" s="88" t="s">
        <v>25</v>
      </c>
      <c r="I15" s="88"/>
      <c r="J15" s="87" t="s">
        <v>4</v>
      </c>
      <c r="K15" s="87"/>
      <c r="L15" s="89" t="s">
        <v>22</v>
      </c>
      <c r="M15" s="27"/>
    </row>
    <row r="16" spans="1:18" ht="20.25" customHeight="1">
      <c r="A16" s="110"/>
      <c r="B16" s="112"/>
      <c r="C16" s="112"/>
      <c r="D16" s="112"/>
      <c r="E16" s="115"/>
      <c r="F16" s="12" t="s">
        <v>9</v>
      </c>
      <c r="G16" s="12" t="s">
        <v>10</v>
      </c>
      <c r="H16" s="12" t="s">
        <v>9</v>
      </c>
      <c r="I16" s="12" t="s">
        <v>10</v>
      </c>
      <c r="J16" s="13" t="s">
        <v>21</v>
      </c>
      <c r="K16" s="13" t="s">
        <v>10</v>
      </c>
      <c r="L16" s="90"/>
      <c r="M16" s="27"/>
    </row>
    <row r="17" spans="1:13" ht="38.25" customHeight="1">
      <c r="A17" s="68">
        <v>1</v>
      </c>
      <c r="B17" s="43" t="s">
        <v>42</v>
      </c>
      <c r="C17" s="91" t="s">
        <v>41</v>
      </c>
      <c r="D17" s="92"/>
      <c r="E17" s="92"/>
      <c r="F17" s="92"/>
      <c r="G17" s="92"/>
      <c r="H17" s="92"/>
      <c r="I17" s="92"/>
      <c r="J17" s="92"/>
      <c r="K17" s="93"/>
      <c r="L17" s="8"/>
      <c r="M17" s="27"/>
    </row>
    <row r="18" spans="1:13" ht="27.6" customHeight="1">
      <c r="A18" s="68"/>
      <c r="B18" s="55" t="s">
        <v>36</v>
      </c>
      <c r="C18" s="1" t="s">
        <v>35</v>
      </c>
      <c r="D18" s="2" t="s">
        <v>19</v>
      </c>
      <c r="E18" s="4">
        <v>1</v>
      </c>
      <c r="F18" s="16" t="s">
        <v>61</v>
      </c>
      <c r="G18" s="16" t="s">
        <v>61</v>
      </c>
      <c r="H18" s="16" t="s">
        <v>61</v>
      </c>
      <c r="I18" s="16" t="s">
        <v>61</v>
      </c>
      <c r="J18" s="16" t="s">
        <v>61</v>
      </c>
      <c r="K18" s="16">
        <f>SUM(compte_réel!K18:K19)</f>
        <v>1062.5</v>
      </c>
      <c r="L18" s="9"/>
      <c r="M18" s="27"/>
    </row>
    <row r="19" spans="1:13" ht="27.6" customHeight="1">
      <c r="A19" s="68"/>
      <c r="B19" s="3" t="s">
        <v>37</v>
      </c>
      <c r="C19" s="3" t="s">
        <v>40</v>
      </c>
      <c r="D19" s="2" t="s">
        <v>30</v>
      </c>
      <c r="E19" s="4">
        <v>10</v>
      </c>
      <c r="F19" s="16" t="s">
        <v>61</v>
      </c>
      <c r="G19" s="16" t="s">
        <v>61</v>
      </c>
      <c r="H19" s="16" t="s">
        <v>61</v>
      </c>
      <c r="I19" s="16" t="s">
        <v>61</v>
      </c>
      <c r="J19" s="16" t="s">
        <v>61</v>
      </c>
      <c r="K19" s="16">
        <f>compte_réel!K20</f>
        <v>162.8125</v>
      </c>
      <c r="L19" s="14"/>
      <c r="M19" s="28"/>
    </row>
    <row r="20" spans="1:13" ht="27.6" customHeight="1">
      <c r="A20" s="68"/>
      <c r="B20" s="55" t="s">
        <v>38</v>
      </c>
      <c r="C20" s="3" t="s">
        <v>38</v>
      </c>
      <c r="D20" s="2" t="s">
        <v>19</v>
      </c>
      <c r="E20" s="4">
        <v>1</v>
      </c>
      <c r="F20" s="16" t="s">
        <v>61</v>
      </c>
      <c r="G20" s="16" t="s">
        <v>61</v>
      </c>
      <c r="H20" s="16" t="s">
        <v>61</v>
      </c>
      <c r="I20" s="16" t="s">
        <v>61</v>
      </c>
      <c r="J20" s="16" t="s">
        <v>61</v>
      </c>
      <c r="K20" s="16">
        <f>SUM(compte_réel!K21:K23)</f>
        <v>565.625</v>
      </c>
      <c r="L20" s="9"/>
      <c r="M20" s="28"/>
    </row>
    <row r="21" spans="1:13" ht="27.6" customHeight="1">
      <c r="A21" s="86"/>
      <c r="B21" s="5" t="s">
        <v>17</v>
      </c>
      <c r="C21" s="6"/>
      <c r="D21" s="6"/>
      <c r="E21" s="7"/>
      <c r="F21" s="18"/>
      <c r="G21" s="15">
        <f>compte_réel!G24</f>
        <v>565.625</v>
      </c>
      <c r="H21" s="15"/>
      <c r="I21" s="15">
        <f>compte_réel!I24</f>
        <v>1062.5</v>
      </c>
      <c r="J21" s="15"/>
      <c r="K21" s="15">
        <f>SUM(K18:K20)</f>
        <v>1790.9375</v>
      </c>
      <c r="L21" s="10"/>
      <c r="M21" s="28"/>
    </row>
    <row r="22" spans="1:13" ht="27.6" customHeight="1">
      <c r="A22" s="81">
        <v>2</v>
      </c>
      <c r="B22" s="29" t="s">
        <v>43</v>
      </c>
      <c r="C22" s="83" t="s">
        <v>60</v>
      </c>
      <c r="D22" s="84"/>
      <c r="E22" s="84"/>
      <c r="F22" s="84"/>
      <c r="G22" s="84"/>
      <c r="H22" s="84"/>
      <c r="I22" s="84"/>
      <c r="J22" s="84"/>
      <c r="K22" s="85"/>
      <c r="L22" s="11"/>
      <c r="M22" s="27"/>
    </row>
    <row r="23" spans="1:13" ht="27.6" customHeight="1">
      <c r="A23" s="68"/>
      <c r="B23" s="55" t="s">
        <v>36</v>
      </c>
      <c r="C23" s="1" t="s">
        <v>35</v>
      </c>
      <c r="D23" s="2" t="s">
        <v>19</v>
      </c>
      <c r="E23" s="4">
        <v>1</v>
      </c>
      <c r="F23" s="16" t="s">
        <v>61</v>
      </c>
      <c r="G23" s="16" t="s">
        <v>61</v>
      </c>
      <c r="H23" s="16" t="s">
        <v>61</v>
      </c>
      <c r="I23" s="16" t="s">
        <v>61</v>
      </c>
      <c r="J23" s="16" t="s">
        <v>61</v>
      </c>
      <c r="K23" s="16" t="e">
        <f>SUM(compte_réel!#REF!)</f>
        <v>#REF!</v>
      </c>
      <c r="L23" s="9"/>
      <c r="M23" s="27"/>
    </row>
    <row r="24" spans="1:13" ht="27.6" customHeight="1">
      <c r="A24" s="68"/>
      <c r="B24" s="3" t="s">
        <v>37</v>
      </c>
      <c r="C24" s="3" t="s">
        <v>40</v>
      </c>
      <c r="D24" s="2" t="s">
        <v>30</v>
      </c>
      <c r="E24" s="4">
        <v>10</v>
      </c>
      <c r="F24" s="16" t="s">
        <v>61</v>
      </c>
      <c r="G24" s="16" t="s">
        <v>61</v>
      </c>
      <c r="H24" s="16" t="s">
        <v>61</v>
      </c>
      <c r="I24" s="16" t="s">
        <v>61</v>
      </c>
      <c r="J24" s="16" t="s">
        <v>61</v>
      </c>
      <c r="K24" s="16" t="e">
        <f>compte_réel!#REF!</f>
        <v>#REF!</v>
      </c>
      <c r="L24" s="14"/>
      <c r="M24" s="30"/>
    </row>
    <row r="25" spans="1:13" ht="27.6" customHeight="1">
      <c r="A25" s="68"/>
      <c r="B25" s="55" t="s">
        <v>38</v>
      </c>
      <c r="C25" s="3" t="s">
        <v>38</v>
      </c>
      <c r="D25" s="2" t="s">
        <v>19</v>
      </c>
      <c r="E25" s="4">
        <v>1</v>
      </c>
      <c r="F25" s="16" t="s">
        <v>61</v>
      </c>
      <c r="G25" s="16" t="s">
        <v>61</v>
      </c>
      <c r="H25" s="16" t="s">
        <v>61</v>
      </c>
      <c r="I25" s="16" t="s">
        <v>61</v>
      </c>
      <c r="J25" s="16" t="s">
        <v>61</v>
      </c>
      <c r="K25" s="16" t="e">
        <f>SUM(compte_réel!#REF!)</f>
        <v>#REF!</v>
      </c>
      <c r="L25" s="9"/>
      <c r="M25" s="30"/>
    </row>
    <row r="26" spans="1:13" ht="27.6" customHeight="1">
      <c r="A26" s="86"/>
      <c r="B26" s="5" t="s">
        <v>17</v>
      </c>
      <c r="C26" s="6"/>
      <c r="D26" s="6"/>
      <c r="E26" s="7"/>
      <c r="F26" s="18"/>
      <c r="G26" s="15" t="e">
        <f>compte_réel!#REF!</f>
        <v>#REF!</v>
      </c>
      <c r="H26" s="15"/>
      <c r="I26" s="15" t="e">
        <f>compte_réel!#REF!</f>
        <v>#REF!</v>
      </c>
      <c r="J26" s="15"/>
      <c r="K26" s="15" t="e">
        <f>SUM(K23:K25)</f>
        <v>#REF!</v>
      </c>
      <c r="L26" s="10"/>
    </row>
    <row r="27" spans="1:13" ht="27.6" customHeight="1">
      <c r="A27" s="68"/>
      <c r="B27" s="50" t="s">
        <v>44</v>
      </c>
      <c r="C27" s="69" t="s">
        <v>50</v>
      </c>
      <c r="D27" s="70"/>
      <c r="E27" s="70"/>
      <c r="F27" s="70"/>
      <c r="G27" s="70"/>
      <c r="H27" s="70"/>
      <c r="I27" s="70"/>
      <c r="J27" s="70"/>
      <c r="K27" s="71"/>
      <c r="L27" s="11"/>
    </row>
    <row r="28" spans="1:13" ht="27.6" customHeight="1">
      <c r="A28" s="68"/>
      <c r="B28" s="55" t="s">
        <v>36</v>
      </c>
      <c r="C28" s="1" t="s">
        <v>35</v>
      </c>
      <c r="D28" s="2" t="s">
        <v>19</v>
      </c>
      <c r="E28" s="4">
        <v>1</v>
      </c>
      <c r="F28" s="16" t="s">
        <v>61</v>
      </c>
      <c r="G28" s="16" t="s">
        <v>61</v>
      </c>
      <c r="H28" s="16" t="s">
        <v>61</v>
      </c>
      <c r="I28" s="16" t="s">
        <v>61</v>
      </c>
      <c r="J28" s="16" t="s">
        <v>61</v>
      </c>
      <c r="K28" s="16" t="e">
        <f>SUM(compte_réel!#REF!)</f>
        <v>#REF!</v>
      </c>
      <c r="L28" s="9"/>
    </row>
    <row r="29" spans="1:13" ht="27.6" customHeight="1">
      <c r="A29" s="68"/>
      <c r="B29" s="3" t="s">
        <v>37</v>
      </c>
      <c r="C29" s="3" t="s">
        <v>40</v>
      </c>
      <c r="D29" s="2" t="s">
        <v>30</v>
      </c>
      <c r="E29" s="4">
        <v>10</v>
      </c>
      <c r="F29" s="16" t="s">
        <v>61</v>
      </c>
      <c r="G29" s="16" t="s">
        <v>61</v>
      </c>
      <c r="H29" s="16" t="s">
        <v>61</v>
      </c>
      <c r="I29" s="16" t="s">
        <v>61</v>
      </c>
      <c r="J29" s="16" t="s">
        <v>61</v>
      </c>
      <c r="K29" s="16" t="e">
        <f>compte_réel!#REF!</f>
        <v>#REF!</v>
      </c>
      <c r="L29" s="14"/>
    </row>
    <row r="30" spans="1:13" ht="27.6" customHeight="1">
      <c r="A30" s="68"/>
      <c r="B30" s="55" t="s">
        <v>38</v>
      </c>
      <c r="C30" s="3" t="s">
        <v>38</v>
      </c>
      <c r="D30" s="2" t="s">
        <v>19</v>
      </c>
      <c r="E30" s="4">
        <v>1</v>
      </c>
      <c r="F30" s="16" t="s">
        <v>61</v>
      </c>
      <c r="G30" s="16" t="s">
        <v>61</v>
      </c>
      <c r="H30" s="16" t="s">
        <v>61</v>
      </c>
      <c r="I30" s="16" t="s">
        <v>61</v>
      </c>
      <c r="J30" s="16" t="s">
        <v>61</v>
      </c>
      <c r="K30" s="16" t="e">
        <f>SUM(compte_réel!#REF!)</f>
        <v>#REF!</v>
      </c>
      <c r="L30" s="9"/>
    </row>
    <row r="31" spans="1:13" ht="27.6" customHeight="1">
      <c r="A31" s="86"/>
      <c r="B31" s="5" t="s">
        <v>17</v>
      </c>
      <c r="C31" s="6"/>
      <c r="D31" s="6"/>
      <c r="E31" s="7"/>
      <c r="F31" s="18"/>
      <c r="G31" s="15" t="e">
        <f>compte_réel!#REF!</f>
        <v>#REF!</v>
      </c>
      <c r="H31" s="15"/>
      <c r="I31" s="15" t="e">
        <f>compte_réel!#REF!</f>
        <v>#REF!</v>
      </c>
      <c r="J31" s="15"/>
      <c r="K31" s="15" t="e">
        <f>SUM(K28:K30)</f>
        <v>#REF!</v>
      </c>
      <c r="L31" s="10"/>
    </row>
    <row r="32" spans="1:13" ht="27.6" customHeight="1">
      <c r="A32" s="81">
        <v>4</v>
      </c>
      <c r="B32" s="29" t="s">
        <v>18</v>
      </c>
      <c r="C32" s="83" t="s">
        <v>51</v>
      </c>
      <c r="D32" s="84"/>
      <c r="E32" s="84"/>
      <c r="F32" s="84"/>
      <c r="G32" s="84"/>
      <c r="H32" s="84"/>
      <c r="I32" s="84"/>
      <c r="J32" s="84"/>
      <c r="K32" s="85"/>
      <c r="L32" s="11"/>
    </row>
    <row r="33" spans="1:12" ht="27.6" customHeight="1">
      <c r="A33" s="68"/>
      <c r="B33" s="55" t="s">
        <v>36</v>
      </c>
      <c r="C33" s="1" t="s">
        <v>35</v>
      </c>
      <c r="D33" s="2" t="s">
        <v>19</v>
      </c>
      <c r="E33" s="4">
        <v>1</v>
      </c>
      <c r="F33" s="16" t="s">
        <v>61</v>
      </c>
      <c r="G33" s="16" t="s">
        <v>61</v>
      </c>
      <c r="H33" s="16" t="s">
        <v>61</v>
      </c>
      <c r="I33" s="16" t="s">
        <v>61</v>
      </c>
      <c r="J33" s="16" t="s">
        <v>61</v>
      </c>
      <c r="K33" s="16" t="e">
        <f>SUM(compte_réel!#REF!)</f>
        <v>#REF!</v>
      </c>
      <c r="L33" s="9"/>
    </row>
    <row r="34" spans="1:12" ht="27.6" customHeight="1">
      <c r="A34" s="68"/>
      <c r="B34" s="3" t="s">
        <v>37</v>
      </c>
      <c r="C34" s="3" t="s">
        <v>40</v>
      </c>
      <c r="D34" s="2" t="s">
        <v>30</v>
      </c>
      <c r="E34" s="4">
        <v>20</v>
      </c>
      <c r="F34" s="16" t="s">
        <v>61</v>
      </c>
      <c r="G34" s="16" t="s">
        <v>61</v>
      </c>
      <c r="H34" s="16" t="s">
        <v>61</v>
      </c>
      <c r="I34" s="16" t="s">
        <v>61</v>
      </c>
      <c r="J34" s="16" t="s">
        <v>61</v>
      </c>
      <c r="K34" s="16" t="e">
        <f>compte_réel!#REF!</f>
        <v>#REF!</v>
      </c>
      <c r="L34" s="14"/>
    </row>
    <row r="35" spans="1:12" ht="27.6" customHeight="1">
      <c r="A35" s="68"/>
      <c r="B35" s="55" t="s">
        <v>38</v>
      </c>
      <c r="C35" s="3" t="s">
        <v>38</v>
      </c>
      <c r="D35" s="2" t="s">
        <v>19</v>
      </c>
      <c r="E35" s="4">
        <v>1</v>
      </c>
      <c r="F35" s="16" t="s">
        <v>61</v>
      </c>
      <c r="G35" s="16" t="s">
        <v>61</v>
      </c>
      <c r="H35" s="16" t="s">
        <v>61</v>
      </c>
      <c r="I35" s="16" t="s">
        <v>61</v>
      </c>
      <c r="J35" s="16" t="s">
        <v>61</v>
      </c>
      <c r="K35" s="16" t="e">
        <f>SUM(compte_réel!#REF!)</f>
        <v>#REF!</v>
      </c>
      <c r="L35" s="9"/>
    </row>
    <row r="36" spans="1:12" ht="27.6" customHeight="1">
      <c r="A36" s="86"/>
      <c r="B36" s="5" t="s">
        <v>17</v>
      </c>
      <c r="C36" s="6"/>
      <c r="D36" s="6"/>
      <c r="E36" s="7"/>
      <c r="F36" s="18"/>
      <c r="G36" s="15" t="e">
        <f>compte_réel!#REF!</f>
        <v>#REF!</v>
      </c>
      <c r="H36" s="15"/>
      <c r="I36" s="15" t="e">
        <f>compte_réel!#REF!</f>
        <v>#REF!</v>
      </c>
      <c r="J36" s="15"/>
      <c r="K36" s="15" t="e">
        <f>SUM(K33:K35)</f>
        <v>#REF!</v>
      </c>
      <c r="L36" s="10"/>
    </row>
    <row r="37" spans="1:12" ht="27.6" customHeight="1">
      <c r="A37" s="81">
        <v>5</v>
      </c>
      <c r="B37" s="29" t="s">
        <v>45</v>
      </c>
      <c r="C37" s="83" t="s">
        <v>49</v>
      </c>
      <c r="D37" s="84"/>
      <c r="E37" s="84"/>
      <c r="F37" s="84"/>
      <c r="G37" s="84"/>
      <c r="H37" s="84"/>
      <c r="I37" s="84"/>
      <c r="J37" s="84"/>
      <c r="K37" s="85"/>
      <c r="L37" s="11"/>
    </row>
    <row r="38" spans="1:12" ht="27.6" customHeight="1">
      <c r="A38" s="68"/>
      <c r="B38" s="55" t="s">
        <v>36</v>
      </c>
      <c r="C38" s="1" t="s">
        <v>35</v>
      </c>
      <c r="D38" s="2" t="s">
        <v>19</v>
      </c>
      <c r="E38" s="4">
        <v>1</v>
      </c>
      <c r="F38" s="16" t="s">
        <v>61</v>
      </c>
      <c r="G38" s="16" t="s">
        <v>61</v>
      </c>
      <c r="H38" s="16" t="s">
        <v>61</v>
      </c>
      <c r="I38" s="16" t="s">
        <v>61</v>
      </c>
      <c r="J38" s="16" t="s">
        <v>61</v>
      </c>
      <c r="K38" s="16" t="e">
        <f>SUM(compte_réel!#REF!)</f>
        <v>#REF!</v>
      </c>
      <c r="L38" s="9"/>
    </row>
    <row r="39" spans="1:12" ht="27.6" customHeight="1">
      <c r="A39" s="68"/>
      <c r="B39" s="3" t="s">
        <v>37</v>
      </c>
      <c r="C39" s="3" t="s">
        <v>40</v>
      </c>
      <c r="D39" s="2" t="s">
        <v>30</v>
      </c>
      <c r="E39" s="4">
        <v>10</v>
      </c>
      <c r="F39" s="16" t="s">
        <v>61</v>
      </c>
      <c r="G39" s="16" t="s">
        <v>61</v>
      </c>
      <c r="H39" s="16" t="s">
        <v>61</v>
      </c>
      <c r="I39" s="16" t="s">
        <v>61</v>
      </c>
      <c r="J39" s="16" t="s">
        <v>61</v>
      </c>
      <c r="K39" s="16" t="e">
        <f>compte_réel!#REF!</f>
        <v>#REF!</v>
      </c>
      <c r="L39" s="14"/>
    </row>
    <row r="40" spans="1:12" ht="27.6" customHeight="1">
      <c r="A40" s="68"/>
      <c r="B40" s="55" t="s">
        <v>38</v>
      </c>
      <c r="C40" s="3" t="s">
        <v>38</v>
      </c>
      <c r="D40" s="2" t="s">
        <v>19</v>
      </c>
      <c r="E40" s="4">
        <v>1</v>
      </c>
      <c r="F40" s="16" t="s">
        <v>61</v>
      </c>
      <c r="G40" s="16" t="s">
        <v>61</v>
      </c>
      <c r="H40" s="16" t="s">
        <v>61</v>
      </c>
      <c r="I40" s="16" t="s">
        <v>61</v>
      </c>
      <c r="J40" s="16" t="s">
        <v>61</v>
      </c>
      <c r="K40" s="16" t="e">
        <f>SUM(compte_réel!#REF!)</f>
        <v>#REF!</v>
      </c>
      <c r="L40" s="9"/>
    </row>
    <row r="41" spans="1:12" ht="27.6" customHeight="1">
      <c r="A41" s="86"/>
      <c r="B41" s="5" t="s">
        <v>17</v>
      </c>
      <c r="C41" s="6"/>
      <c r="D41" s="6"/>
      <c r="E41" s="7"/>
      <c r="F41" s="18"/>
      <c r="G41" s="15" t="e">
        <f>compte_réel!#REF!</f>
        <v>#REF!</v>
      </c>
      <c r="H41" s="15"/>
      <c r="I41" s="15" t="e">
        <f>compte_réel!#REF!</f>
        <v>#REF!</v>
      </c>
      <c r="J41" s="15"/>
      <c r="K41" s="15" t="e">
        <f>SUM(K38:K40)</f>
        <v>#REF!</v>
      </c>
      <c r="L41" s="10"/>
    </row>
    <row r="42" spans="1:12" ht="27.6" customHeight="1">
      <c r="A42" s="81">
        <v>6</v>
      </c>
      <c r="B42" s="29" t="s">
        <v>46</v>
      </c>
      <c r="C42" s="83"/>
      <c r="D42" s="84"/>
      <c r="E42" s="84"/>
      <c r="F42" s="84"/>
      <c r="G42" s="84"/>
      <c r="H42" s="84"/>
      <c r="I42" s="84"/>
      <c r="J42" s="84"/>
      <c r="K42" s="85"/>
      <c r="L42" s="11"/>
    </row>
    <row r="43" spans="1:12" ht="27.6" customHeight="1">
      <c r="A43" s="68"/>
      <c r="B43" s="55" t="s">
        <v>36</v>
      </c>
      <c r="C43" s="1" t="s">
        <v>35</v>
      </c>
      <c r="D43" s="2" t="s">
        <v>19</v>
      </c>
      <c r="E43" s="4">
        <v>1</v>
      </c>
      <c r="F43" s="16" t="s">
        <v>61</v>
      </c>
      <c r="G43" s="16" t="s">
        <v>61</v>
      </c>
      <c r="H43" s="16" t="s">
        <v>61</v>
      </c>
      <c r="I43" s="16" t="s">
        <v>61</v>
      </c>
      <c r="J43" s="16" t="s">
        <v>61</v>
      </c>
      <c r="K43" s="16" t="e">
        <f>SUM(compte_réel!#REF!)</f>
        <v>#REF!</v>
      </c>
      <c r="L43" s="9"/>
    </row>
    <row r="44" spans="1:12" ht="27.6" customHeight="1">
      <c r="A44" s="68"/>
      <c r="B44" s="3" t="s">
        <v>37</v>
      </c>
      <c r="C44" s="3" t="s">
        <v>40</v>
      </c>
      <c r="D44" s="2" t="s">
        <v>30</v>
      </c>
      <c r="E44" s="4">
        <v>20</v>
      </c>
      <c r="F44" s="16" t="s">
        <v>61</v>
      </c>
      <c r="G44" s="16" t="s">
        <v>61</v>
      </c>
      <c r="H44" s="16" t="s">
        <v>61</v>
      </c>
      <c r="I44" s="16" t="s">
        <v>61</v>
      </c>
      <c r="J44" s="16" t="s">
        <v>61</v>
      </c>
      <c r="K44" s="16" t="e">
        <f>compte_réel!#REF!</f>
        <v>#REF!</v>
      </c>
      <c r="L44" s="14"/>
    </row>
    <row r="45" spans="1:12" ht="27.6" customHeight="1">
      <c r="A45" s="68"/>
      <c r="B45" s="55" t="s">
        <v>38</v>
      </c>
      <c r="C45" s="3" t="s">
        <v>38</v>
      </c>
      <c r="D45" s="2" t="s">
        <v>19</v>
      </c>
      <c r="E45" s="4">
        <v>1</v>
      </c>
      <c r="F45" s="16" t="s">
        <v>61</v>
      </c>
      <c r="G45" s="16" t="s">
        <v>61</v>
      </c>
      <c r="H45" s="16" t="s">
        <v>61</v>
      </c>
      <c r="I45" s="16" t="s">
        <v>61</v>
      </c>
      <c r="J45" s="16" t="s">
        <v>61</v>
      </c>
      <c r="K45" s="16" t="e">
        <f>SUM(compte_réel!#REF!)</f>
        <v>#REF!</v>
      </c>
      <c r="L45" s="9"/>
    </row>
    <row r="46" spans="1:12" ht="27.6" customHeight="1">
      <c r="A46" s="82"/>
      <c r="B46" s="5" t="s">
        <v>17</v>
      </c>
      <c r="C46" s="6"/>
      <c r="D46" s="6"/>
      <c r="E46" s="7"/>
      <c r="F46" s="18"/>
      <c r="G46" s="15" t="e">
        <f>compte_réel!#REF!</f>
        <v>#REF!</v>
      </c>
      <c r="H46" s="15"/>
      <c r="I46" s="15" t="e">
        <f>compte_réel!#REF!</f>
        <v>#REF!</v>
      </c>
      <c r="J46" s="15"/>
      <c r="K46" s="15" t="e">
        <f>SUM(K43:K45)</f>
        <v>#REF!</v>
      </c>
      <c r="L46" s="10"/>
    </row>
    <row r="47" spans="1:12" ht="27.6" customHeight="1">
      <c r="A47" s="67">
        <v>7</v>
      </c>
      <c r="B47" s="29" t="s">
        <v>47</v>
      </c>
      <c r="C47" s="83" t="s">
        <v>48</v>
      </c>
      <c r="D47" s="84"/>
      <c r="E47" s="84"/>
      <c r="F47" s="84"/>
      <c r="G47" s="84"/>
      <c r="H47" s="84"/>
      <c r="I47" s="84"/>
      <c r="J47" s="84"/>
      <c r="K47" s="85"/>
      <c r="L47" s="11"/>
    </row>
    <row r="48" spans="1:12" ht="27.6" customHeight="1">
      <c r="A48" s="68"/>
      <c r="B48" s="55" t="s">
        <v>36</v>
      </c>
      <c r="C48" s="1" t="s">
        <v>35</v>
      </c>
      <c r="D48" s="2" t="s">
        <v>19</v>
      </c>
      <c r="E48" s="4">
        <v>1</v>
      </c>
      <c r="F48" s="16" t="s">
        <v>61</v>
      </c>
      <c r="G48" s="16" t="s">
        <v>61</v>
      </c>
      <c r="H48" s="16" t="s">
        <v>61</v>
      </c>
      <c r="I48" s="16" t="s">
        <v>61</v>
      </c>
      <c r="J48" s="16" t="s">
        <v>61</v>
      </c>
      <c r="K48" s="16" t="e">
        <f>SUM(compte_réel!#REF!)</f>
        <v>#REF!</v>
      </c>
      <c r="L48" s="9"/>
    </row>
    <row r="49" spans="1:13" ht="27.6" customHeight="1">
      <c r="A49" s="68"/>
      <c r="B49" s="3" t="s">
        <v>37</v>
      </c>
      <c r="C49" s="3" t="s">
        <v>40</v>
      </c>
      <c r="D49" s="2" t="s">
        <v>30</v>
      </c>
      <c r="E49" s="4">
        <v>20</v>
      </c>
      <c r="F49" s="16" t="s">
        <v>61</v>
      </c>
      <c r="G49" s="16" t="s">
        <v>61</v>
      </c>
      <c r="H49" s="16" t="s">
        <v>61</v>
      </c>
      <c r="I49" s="16" t="s">
        <v>61</v>
      </c>
      <c r="J49" s="16" t="s">
        <v>61</v>
      </c>
      <c r="K49" s="16" t="e">
        <f>compte_réel!#REF!</f>
        <v>#REF!</v>
      </c>
      <c r="L49" s="14"/>
    </row>
    <row r="50" spans="1:13" ht="27.6" customHeight="1">
      <c r="A50" s="68"/>
      <c r="B50" s="55" t="s">
        <v>38</v>
      </c>
      <c r="C50" s="3" t="s">
        <v>38</v>
      </c>
      <c r="D50" s="2" t="s">
        <v>19</v>
      </c>
      <c r="E50" s="4">
        <v>1</v>
      </c>
      <c r="F50" s="16" t="s">
        <v>61</v>
      </c>
      <c r="G50" s="16" t="s">
        <v>61</v>
      </c>
      <c r="H50" s="16" t="s">
        <v>61</v>
      </c>
      <c r="I50" s="16" t="s">
        <v>61</v>
      </c>
      <c r="J50" s="16" t="s">
        <v>61</v>
      </c>
      <c r="K50" s="16" t="e">
        <f>SUM(compte_réel!#REF!)</f>
        <v>#REF!</v>
      </c>
      <c r="L50" s="9"/>
    </row>
    <row r="51" spans="1:13" ht="27" customHeight="1">
      <c r="A51" s="68"/>
      <c r="B51" s="5" t="s">
        <v>17</v>
      </c>
      <c r="C51" s="6"/>
      <c r="D51" s="6"/>
      <c r="E51" s="7"/>
      <c r="F51" s="18"/>
      <c r="G51" s="15" t="e">
        <f>compte_réel!#REF!</f>
        <v>#REF!</v>
      </c>
      <c r="H51" s="15"/>
      <c r="I51" s="15" t="e">
        <f>compte_réel!#REF!</f>
        <v>#REF!</v>
      </c>
      <c r="J51" s="15"/>
      <c r="K51" s="15" t="e">
        <f>SUM(K48:K50)</f>
        <v>#REF!</v>
      </c>
      <c r="L51" s="10"/>
    </row>
    <row r="52" spans="1:13" ht="27" customHeight="1">
      <c r="A52" s="67">
        <v>8</v>
      </c>
      <c r="B52" s="50" t="s">
        <v>52</v>
      </c>
      <c r="C52" s="69" t="s">
        <v>53</v>
      </c>
      <c r="D52" s="70"/>
      <c r="E52" s="70"/>
      <c r="F52" s="70"/>
      <c r="G52" s="70"/>
      <c r="H52" s="70"/>
      <c r="I52" s="70"/>
      <c r="J52" s="70"/>
      <c r="K52" s="71"/>
      <c r="L52" s="11"/>
    </row>
    <row r="53" spans="1:13" ht="27" customHeight="1">
      <c r="A53" s="68"/>
      <c r="B53" s="55" t="s">
        <v>36</v>
      </c>
      <c r="C53" s="1" t="s">
        <v>35</v>
      </c>
      <c r="D53" s="2" t="s">
        <v>19</v>
      </c>
      <c r="E53" s="4">
        <v>1</v>
      </c>
      <c r="F53" s="16"/>
      <c r="G53" s="16"/>
      <c r="H53" s="17"/>
      <c r="I53" s="17"/>
      <c r="J53" s="16"/>
      <c r="K53" s="16" t="e">
        <f>SUM(compte_réel!#REF!)</f>
        <v>#REF!</v>
      </c>
      <c r="L53" s="9"/>
    </row>
    <row r="54" spans="1:13" ht="27" customHeight="1">
      <c r="A54" s="68"/>
      <c r="B54" s="3" t="s">
        <v>37</v>
      </c>
      <c r="C54" s="3" t="s">
        <v>40</v>
      </c>
      <c r="D54" s="2" t="s">
        <v>30</v>
      </c>
      <c r="E54" s="4">
        <v>10</v>
      </c>
      <c r="F54" s="16"/>
      <c r="G54" s="16"/>
      <c r="H54" s="16"/>
      <c r="I54" s="17"/>
      <c r="J54" s="16"/>
      <c r="K54" s="16" t="e">
        <f>compte_réel!#REF!</f>
        <v>#REF!</v>
      </c>
      <c r="L54" s="14"/>
    </row>
    <row r="55" spans="1:13" ht="27" customHeight="1">
      <c r="A55" s="68"/>
      <c r="B55" s="55" t="s">
        <v>38</v>
      </c>
      <c r="C55" s="3" t="s">
        <v>38</v>
      </c>
      <c r="D55" s="2" t="s">
        <v>19</v>
      </c>
      <c r="E55" s="4">
        <v>1</v>
      </c>
      <c r="F55" s="16"/>
      <c r="G55" s="16"/>
      <c r="H55" s="17"/>
      <c r="I55" s="17"/>
      <c r="J55" s="16"/>
      <c r="K55" s="16" t="e">
        <f>SUM(compte_réel!#REF!)</f>
        <v>#REF!</v>
      </c>
      <c r="L55" s="9"/>
    </row>
    <row r="56" spans="1:13" ht="27" customHeight="1">
      <c r="A56" s="68"/>
      <c r="B56" s="5" t="s">
        <v>17</v>
      </c>
      <c r="C56" s="6"/>
      <c r="D56" s="6"/>
      <c r="E56" s="7"/>
      <c r="F56" s="18"/>
      <c r="G56" s="15" t="e">
        <f>compte_réel!#REF!</f>
        <v>#REF!</v>
      </c>
      <c r="H56" s="15"/>
      <c r="I56" s="15" t="e">
        <f>compte_réel!#REF!</f>
        <v>#REF!</v>
      </c>
      <c r="J56" s="15"/>
      <c r="K56" s="15" t="e">
        <f>SUM(K53:K55)</f>
        <v>#REF!</v>
      </c>
      <c r="L56" s="10"/>
    </row>
    <row r="57" spans="1:13" s="36" customFormat="1" ht="49.9" customHeight="1">
      <c r="A57" s="72" t="s">
        <v>23</v>
      </c>
      <c r="B57" s="73"/>
      <c r="C57" s="31"/>
      <c r="D57" s="32"/>
      <c r="E57" s="33"/>
      <c r="F57" s="49"/>
      <c r="G57" s="39" t="e">
        <f>G21+G26+G31+G36+G41+G46+G51+G56</f>
        <v>#REF!</v>
      </c>
      <c r="H57" s="39"/>
      <c r="I57" s="39" t="e">
        <f>I21+I26+I31+I36+I41+I46+I51+I56</f>
        <v>#REF!</v>
      </c>
      <c r="J57" s="39"/>
      <c r="K57" s="39" t="e">
        <f>K21+K26+K31+K36+K41+K46+K51+K56</f>
        <v>#REF!</v>
      </c>
      <c r="L57" s="34"/>
      <c r="M57" s="35"/>
    </row>
    <row r="58" spans="1:13" ht="1.7" customHeight="1"/>
    <row r="59" spans="1:13" ht="25.7" customHeight="1">
      <c r="A59" s="74" t="s">
        <v>34</v>
      </c>
      <c r="B59" s="74"/>
      <c r="C59" s="74"/>
      <c r="D59" s="74"/>
      <c r="E59" s="74"/>
      <c r="F59" s="74"/>
      <c r="G59" s="75" t="s">
        <v>4</v>
      </c>
      <c r="H59" s="76"/>
      <c r="I59" s="76"/>
      <c r="J59" s="76"/>
      <c r="K59" s="77"/>
      <c r="L59" s="40" t="e">
        <f>K57</f>
        <v>#REF!</v>
      </c>
    </row>
    <row r="60" spans="1:13" ht="25.7" customHeight="1">
      <c r="A60" s="74"/>
      <c r="B60" s="74"/>
      <c r="C60" s="74"/>
      <c r="D60" s="74"/>
      <c r="E60" s="74"/>
      <c r="F60" s="74"/>
      <c r="G60" s="56" t="s">
        <v>11</v>
      </c>
      <c r="H60" s="78" t="s">
        <v>5</v>
      </c>
      <c r="I60" s="79"/>
      <c r="J60" s="79"/>
      <c r="K60" s="80"/>
      <c r="L60" s="40" t="e">
        <f>L59*0.1</f>
        <v>#REF!</v>
      </c>
    </row>
    <row r="61" spans="1:13" ht="25.7" customHeight="1">
      <c r="A61" s="74"/>
      <c r="B61" s="74"/>
      <c r="C61" s="74"/>
      <c r="D61" s="74"/>
      <c r="E61" s="74"/>
      <c r="F61" s="74"/>
      <c r="G61" s="56"/>
      <c r="H61" s="78" t="s">
        <v>6</v>
      </c>
      <c r="I61" s="79"/>
      <c r="J61" s="79"/>
      <c r="K61" s="80"/>
      <c r="L61" s="41" t="s">
        <v>7</v>
      </c>
      <c r="M61" s="37"/>
    </row>
    <row r="62" spans="1:13" ht="25.7" customHeight="1">
      <c r="A62" s="74"/>
      <c r="B62" s="74"/>
      <c r="C62" s="74"/>
      <c r="D62" s="74"/>
      <c r="E62" s="74"/>
      <c r="F62" s="74"/>
      <c r="G62" s="75" t="s">
        <v>2</v>
      </c>
      <c r="H62" s="76"/>
      <c r="I62" s="76"/>
      <c r="J62" s="76"/>
      <c r="K62" s="77"/>
      <c r="L62" s="40" t="e">
        <f>L59+L60</f>
        <v>#REF!</v>
      </c>
      <c r="M62" s="38"/>
    </row>
    <row r="63" spans="1:13" ht="21.6" customHeight="1">
      <c r="A63" s="19" t="s">
        <v>33</v>
      </c>
      <c r="D63" s="19" t="s">
        <v>54</v>
      </c>
      <c r="M63" s="37"/>
    </row>
    <row r="64" spans="1:13">
      <c r="A64" s="19" t="s">
        <v>29</v>
      </c>
    </row>
    <row r="67" spans="1:12">
      <c r="A67" s="66" t="s">
        <v>28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</row>
    <row r="68" spans="1:12">
      <c r="A68" s="66" t="s">
        <v>3</v>
      </c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</row>
    <row r="69" spans="1:12" ht="6" customHeight="1"/>
  </sheetData>
  <mergeCells count="38">
    <mergeCell ref="L15:L16"/>
    <mergeCell ref="A17:A21"/>
    <mergeCell ref="C17:K17"/>
    <mergeCell ref="A1:L1"/>
    <mergeCell ref="A3:L3"/>
    <mergeCell ref="A5:E11"/>
    <mergeCell ref="A13:L13"/>
    <mergeCell ref="A14:L14"/>
    <mergeCell ref="A15:A16"/>
    <mergeCell ref="B15:B16"/>
    <mergeCell ref="C15:C16"/>
    <mergeCell ref="D15:D16"/>
    <mergeCell ref="E15:E16"/>
    <mergeCell ref="A22:A26"/>
    <mergeCell ref="C22:K22"/>
    <mergeCell ref="A27:A31"/>
    <mergeCell ref="C27:K27"/>
    <mergeCell ref="F15:G15"/>
    <mergeCell ref="H15:I15"/>
    <mergeCell ref="J15:K15"/>
    <mergeCell ref="A42:A46"/>
    <mergeCell ref="C42:K42"/>
    <mergeCell ref="A47:A51"/>
    <mergeCell ref="C47:K47"/>
    <mergeCell ref="A32:A36"/>
    <mergeCell ref="C32:K32"/>
    <mergeCell ref="A37:A41"/>
    <mergeCell ref="C37:K37"/>
    <mergeCell ref="A67:L67"/>
    <mergeCell ref="A68:L68"/>
    <mergeCell ref="A52:A56"/>
    <mergeCell ref="C52:K52"/>
    <mergeCell ref="A57:B57"/>
    <mergeCell ref="A59:F62"/>
    <mergeCell ref="G59:K59"/>
    <mergeCell ref="H60:K60"/>
    <mergeCell ref="H61:K61"/>
    <mergeCell ref="G62:K62"/>
  </mergeCells>
  <printOptions horizontalCentered="1"/>
  <pageMargins left="0.39370078740157483" right="0.39370078740157483" top="1.1811023622047245" bottom="0.39370078740157483" header="0" footer="0"/>
  <pageSetup paperSize="9" scale="64" fitToHeight="3" orientation="portrait" r:id="rId1"/>
  <headerFooter>
    <oddFooter>&amp;LDooppa International&amp;R&amp;P</oddFooter>
  </headerFooter>
  <rowBreaks count="1" manualBreakCount="1">
    <brk id="46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abSelected="1" view="pageBreakPreview" topLeftCell="A19" zoomScaleNormal="100" zoomScaleSheetLayoutView="100" workbookViewId="0">
      <selection activeCell="L29" sqref="L29"/>
    </sheetView>
  </sheetViews>
  <sheetFormatPr baseColWidth="10" defaultColWidth="8.85546875" defaultRowHeight="14.25"/>
  <cols>
    <col min="1" max="1" width="5.28515625" style="19" customWidth="1"/>
    <col min="2" max="3" width="23.85546875" style="19" customWidth="1"/>
    <col min="4" max="4" width="7.28515625" style="19" customWidth="1"/>
    <col min="5" max="5" width="7.85546875" style="58" customWidth="1"/>
    <col min="6" max="6" width="7.85546875" style="44" customWidth="1"/>
    <col min="7" max="7" width="10.140625" style="44" customWidth="1"/>
    <col min="8" max="8" width="7.85546875" style="44" customWidth="1"/>
    <col min="9" max="9" width="10.140625" style="44" customWidth="1"/>
    <col min="10" max="10" width="7.85546875" style="44" customWidth="1"/>
    <col min="11" max="11" width="14.7109375" style="44" customWidth="1"/>
    <col min="12" max="12" width="14.7109375" style="19" customWidth="1"/>
    <col min="13" max="13" width="6.5703125" style="19" customWidth="1"/>
    <col min="14" max="16384" width="8.85546875" style="19"/>
  </cols>
  <sheetData>
    <row r="1" spans="1:18" ht="27.75" customHeight="1">
      <c r="A1" s="94" t="s">
        <v>13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8" ht="18" customHeight="1">
      <c r="A2" s="20"/>
      <c r="B2" s="20"/>
      <c r="C2" s="20"/>
      <c r="D2" s="20"/>
      <c r="K2" s="21" t="s">
        <v>31</v>
      </c>
      <c r="L2" s="22"/>
    </row>
    <row r="3" spans="1:18" ht="49.5" customHeight="1">
      <c r="A3" s="96" t="s">
        <v>64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8" ht="3" customHeight="1">
      <c r="A4" s="23"/>
      <c r="B4" s="54"/>
      <c r="C4" s="54"/>
      <c r="D4" s="54"/>
      <c r="E4" s="59"/>
      <c r="F4" s="45"/>
      <c r="G4" s="45"/>
      <c r="H4" s="45"/>
      <c r="I4" s="45"/>
      <c r="J4" s="45"/>
      <c r="K4" s="45"/>
      <c r="L4" s="54"/>
    </row>
    <row r="5" spans="1:18" ht="16.5" customHeight="1">
      <c r="A5" s="98" t="s">
        <v>65</v>
      </c>
      <c r="B5" s="99"/>
      <c r="C5" s="99"/>
      <c r="D5" s="99"/>
      <c r="E5" s="100"/>
      <c r="F5" s="51" t="s">
        <v>73</v>
      </c>
      <c r="G5" s="46"/>
      <c r="H5" s="46"/>
      <c r="I5" s="46"/>
      <c r="J5" s="46"/>
      <c r="K5" s="46"/>
      <c r="L5" s="24"/>
    </row>
    <row r="6" spans="1:18" ht="16.5" customHeight="1">
      <c r="A6" s="101"/>
      <c r="B6" s="102"/>
      <c r="C6" s="102"/>
      <c r="D6" s="102"/>
      <c r="E6" s="103"/>
      <c r="F6" s="52" t="s">
        <v>66</v>
      </c>
      <c r="G6" s="47"/>
      <c r="H6" s="47"/>
      <c r="I6" s="47"/>
      <c r="J6" s="47"/>
      <c r="K6" s="47"/>
      <c r="L6" s="25"/>
    </row>
    <row r="7" spans="1:18" ht="16.5" customHeight="1">
      <c r="A7" s="101"/>
      <c r="B7" s="102"/>
      <c r="C7" s="102"/>
      <c r="D7" s="102"/>
      <c r="E7" s="103"/>
      <c r="F7" s="52" t="s">
        <v>67</v>
      </c>
      <c r="G7" s="47"/>
      <c r="H7" s="47"/>
      <c r="I7" s="47"/>
      <c r="J7" s="47"/>
      <c r="K7" s="47"/>
      <c r="L7" s="25"/>
      <c r="R7" s="19" t="s">
        <v>14</v>
      </c>
    </row>
    <row r="8" spans="1:18" ht="16.5" customHeight="1">
      <c r="A8" s="101"/>
      <c r="B8" s="102"/>
      <c r="C8" s="102"/>
      <c r="D8" s="102"/>
      <c r="E8" s="103"/>
      <c r="F8" s="52"/>
      <c r="G8" s="47"/>
      <c r="H8" s="47"/>
      <c r="I8" s="47"/>
      <c r="J8" s="47"/>
      <c r="K8" s="47"/>
      <c r="L8" s="25"/>
    </row>
    <row r="9" spans="1:18" ht="16.5" customHeight="1">
      <c r="A9" s="101"/>
      <c r="B9" s="102"/>
      <c r="C9" s="102"/>
      <c r="D9" s="102"/>
      <c r="E9" s="103"/>
      <c r="F9" s="52" t="s">
        <v>68</v>
      </c>
      <c r="G9" s="47"/>
      <c r="H9" s="47"/>
      <c r="I9" s="47"/>
      <c r="J9" s="47"/>
      <c r="K9" s="47"/>
      <c r="L9" s="25"/>
      <c r="P9" s="20"/>
    </row>
    <row r="10" spans="1:18" ht="16.5" customHeight="1">
      <c r="A10" s="101"/>
      <c r="B10" s="102"/>
      <c r="C10" s="102"/>
      <c r="D10" s="102"/>
      <c r="E10" s="103"/>
      <c r="F10" s="52" t="s">
        <v>69</v>
      </c>
      <c r="G10" s="47"/>
      <c r="H10" s="47"/>
      <c r="I10" s="47"/>
      <c r="J10" s="47"/>
      <c r="K10" s="47"/>
      <c r="L10" s="25"/>
    </row>
    <row r="11" spans="1:18" ht="16.5" customHeight="1">
      <c r="A11" s="104"/>
      <c r="B11" s="105"/>
      <c r="C11" s="105"/>
      <c r="D11" s="105"/>
      <c r="E11" s="106"/>
      <c r="F11" s="53" t="s">
        <v>70</v>
      </c>
      <c r="G11" s="48"/>
      <c r="H11" s="48"/>
      <c r="I11" s="48"/>
      <c r="J11" s="48"/>
      <c r="K11" s="48"/>
      <c r="L11" s="26"/>
    </row>
    <row r="12" spans="1:18" ht="3" customHeight="1"/>
    <row r="13" spans="1:18" ht="19.5" customHeight="1">
      <c r="A13" s="107" t="s">
        <v>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</row>
    <row r="14" spans="1:18" ht="20.25" customHeight="1">
      <c r="A14" s="108" t="s">
        <v>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</row>
    <row r="15" spans="1:18" ht="30" customHeight="1">
      <c r="A15" s="109" t="s">
        <v>15</v>
      </c>
      <c r="B15" s="111" t="s">
        <v>26</v>
      </c>
      <c r="C15" s="113" t="s">
        <v>8</v>
      </c>
      <c r="D15" s="113" t="s">
        <v>9</v>
      </c>
      <c r="E15" s="122" t="s">
        <v>20</v>
      </c>
      <c r="F15" s="87" t="s">
        <v>24</v>
      </c>
      <c r="G15" s="87"/>
      <c r="H15" s="88" t="s">
        <v>25</v>
      </c>
      <c r="I15" s="88"/>
      <c r="J15" s="87" t="s">
        <v>4</v>
      </c>
      <c r="K15" s="87"/>
      <c r="L15" s="89" t="s">
        <v>22</v>
      </c>
      <c r="M15" s="27"/>
    </row>
    <row r="16" spans="1:18" ht="30" customHeight="1">
      <c r="A16" s="110"/>
      <c r="B16" s="112"/>
      <c r="C16" s="112"/>
      <c r="D16" s="112"/>
      <c r="E16" s="123"/>
      <c r="F16" s="12" t="s">
        <v>9</v>
      </c>
      <c r="G16" s="12" t="s">
        <v>10</v>
      </c>
      <c r="H16" s="12" t="s">
        <v>9</v>
      </c>
      <c r="I16" s="12" t="s">
        <v>10</v>
      </c>
      <c r="J16" s="13" t="s">
        <v>21</v>
      </c>
      <c r="K16" s="13" t="s">
        <v>10</v>
      </c>
      <c r="L16" s="90"/>
      <c r="M16" s="27"/>
    </row>
    <row r="17" spans="1:13" ht="50.1" customHeight="1">
      <c r="A17" s="68">
        <v>1</v>
      </c>
      <c r="B17" s="43" t="s">
        <v>42</v>
      </c>
      <c r="C17" s="121" t="s">
        <v>77</v>
      </c>
      <c r="D17" s="92"/>
      <c r="E17" s="92"/>
      <c r="F17" s="92"/>
      <c r="G17" s="92"/>
      <c r="H17" s="92"/>
      <c r="I17" s="92"/>
      <c r="J17" s="92"/>
      <c r="K17" s="93"/>
      <c r="L17" s="8"/>
      <c r="M17" s="27"/>
    </row>
    <row r="18" spans="1:13" ht="30" customHeight="1">
      <c r="A18" s="68"/>
      <c r="B18" s="118" t="s">
        <v>36</v>
      </c>
      <c r="C18" s="1" t="s">
        <v>35</v>
      </c>
      <c r="D18" s="2" t="s">
        <v>16</v>
      </c>
      <c r="E18" s="4">
        <v>1</v>
      </c>
      <c r="F18" s="16">
        <v>0</v>
      </c>
      <c r="G18" s="16">
        <f>F18*E18</f>
        <v>0</v>
      </c>
      <c r="H18" s="17">
        <v>262.5</v>
      </c>
      <c r="I18" s="17">
        <f>H18*E18</f>
        <v>262.5</v>
      </c>
      <c r="J18" s="16">
        <f>H18+F18</f>
        <v>262.5</v>
      </c>
      <c r="K18" s="16">
        <f>I18+G18</f>
        <v>262.5</v>
      </c>
      <c r="L18" s="9"/>
      <c r="M18" s="27"/>
    </row>
    <row r="19" spans="1:13" ht="30" customHeight="1">
      <c r="A19" s="68"/>
      <c r="B19" s="119"/>
      <c r="C19" s="3" t="s">
        <v>72</v>
      </c>
      <c r="D19" s="2" t="s">
        <v>16</v>
      </c>
      <c r="E19" s="42">
        <v>4</v>
      </c>
      <c r="F19" s="16">
        <v>0</v>
      </c>
      <c r="G19" s="16">
        <f t="shared" ref="G19:G20" si="0">F19*E19</f>
        <v>0</v>
      </c>
      <c r="H19" s="16">
        <v>200</v>
      </c>
      <c r="I19" s="17">
        <f t="shared" ref="I19:I20" si="1">H19*E19</f>
        <v>800</v>
      </c>
      <c r="J19" s="16">
        <f>H19+F19</f>
        <v>200</v>
      </c>
      <c r="K19" s="16">
        <f>I19+G19</f>
        <v>800</v>
      </c>
      <c r="L19" s="14"/>
      <c r="M19" s="28"/>
    </row>
    <row r="20" spans="1:13" ht="30" customHeight="1">
      <c r="A20" s="68"/>
      <c r="B20" s="3" t="s">
        <v>37</v>
      </c>
      <c r="C20" s="3" t="s">
        <v>40</v>
      </c>
      <c r="D20" s="2" t="s">
        <v>30</v>
      </c>
      <c r="E20" s="42">
        <v>10</v>
      </c>
      <c r="F20" s="16">
        <v>0</v>
      </c>
      <c r="G20" s="16">
        <f t="shared" si="0"/>
        <v>0</v>
      </c>
      <c r="H20" s="16">
        <v>0</v>
      </c>
      <c r="I20" s="17">
        <f>H20*E20</f>
        <v>0</v>
      </c>
      <c r="J20" s="16">
        <f>H20+F20</f>
        <v>0</v>
      </c>
      <c r="K20" s="16">
        <f>(K18+K19+K21+K23+K22)*0.1</f>
        <v>162.8125</v>
      </c>
      <c r="L20" s="14"/>
      <c r="M20" s="28"/>
    </row>
    <row r="21" spans="1:13" ht="30" customHeight="1">
      <c r="A21" s="68"/>
      <c r="B21" s="118" t="s">
        <v>38</v>
      </c>
      <c r="C21" s="3" t="s">
        <v>63</v>
      </c>
      <c r="D21" s="2" t="s">
        <v>19</v>
      </c>
      <c r="E21" s="4">
        <v>1</v>
      </c>
      <c r="F21" s="16">
        <v>100</v>
      </c>
      <c r="G21" s="16">
        <f>F21*E21</f>
        <v>100</v>
      </c>
      <c r="H21" s="17">
        <v>0</v>
      </c>
      <c r="I21" s="17">
        <f>H21*E21</f>
        <v>0</v>
      </c>
      <c r="J21" s="16">
        <f>H21+F21</f>
        <v>100</v>
      </c>
      <c r="K21" s="16">
        <f>I21+G21</f>
        <v>100</v>
      </c>
      <c r="L21" s="9" t="s">
        <v>62</v>
      </c>
      <c r="M21" s="28"/>
    </row>
    <row r="22" spans="1:13" ht="30" customHeight="1">
      <c r="A22" s="68"/>
      <c r="B22" s="119"/>
      <c r="C22" s="3" t="s">
        <v>75</v>
      </c>
      <c r="D22" s="2" t="s">
        <v>19</v>
      </c>
      <c r="E22" s="4">
        <v>1</v>
      </c>
      <c r="F22" s="16">
        <v>400</v>
      </c>
      <c r="G22" s="16">
        <f>F22*E22</f>
        <v>400</v>
      </c>
      <c r="H22" s="17">
        <v>0</v>
      </c>
      <c r="I22" s="17">
        <f>H22*E22</f>
        <v>0</v>
      </c>
      <c r="J22" s="16">
        <f>H22+F22</f>
        <v>400</v>
      </c>
      <c r="K22" s="16">
        <f>I22+G22</f>
        <v>400</v>
      </c>
      <c r="L22" s="57" t="s">
        <v>76</v>
      </c>
      <c r="M22" s="28"/>
    </row>
    <row r="23" spans="1:13" ht="30" customHeight="1">
      <c r="A23" s="68"/>
      <c r="B23" s="120"/>
      <c r="C23" s="3" t="s">
        <v>39</v>
      </c>
      <c r="D23" s="2" t="s">
        <v>71</v>
      </c>
      <c r="E23" s="4">
        <v>1</v>
      </c>
      <c r="F23" s="16">
        <f>H18*0.25</f>
        <v>65.625</v>
      </c>
      <c r="G23" s="16">
        <f>F23*E23</f>
        <v>65.625</v>
      </c>
      <c r="H23" s="17">
        <v>0</v>
      </c>
      <c r="I23" s="17">
        <v>0</v>
      </c>
      <c r="J23" s="16">
        <f>H23+F23</f>
        <v>65.625</v>
      </c>
      <c r="K23" s="16">
        <f>I23+G23</f>
        <v>65.625</v>
      </c>
      <c r="L23" s="9"/>
      <c r="M23" s="27"/>
    </row>
    <row r="24" spans="1:13" ht="30" customHeight="1">
      <c r="A24" s="86"/>
      <c r="B24" s="5" t="s">
        <v>17</v>
      </c>
      <c r="C24" s="6"/>
      <c r="D24" s="6"/>
      <c r="E24" s="7"/>
      <c r="F24" s="18"/>
      <c r="G24" s="15">
        <f>SUM(G18:G23)</f>
        <v>565.625</v>
      </c>
      <c r="H24" s="15"/>
      <c r="I24" s="15">
        <f>SUM(I18:I23)</f>
        <v>1062.5</v>
      </c>
      <c r="J24" s="15"/>
      <c r="K24" s="15">
        <f>SUM(K18:K23)</f>
        <v>1790.9375</v>
      </c>
      <c r="L24" s="10"/>
      <c r="M24" s="28"/>
    </row>
    <row r="25" spans="1:13" s="36" customFormat="1" ht="50.1" customHeight="1" thickBot="1">
      <c r="A25" s="116" t="s">
        <v>23</v>
      </c>
      <c r="B25" s="117"/>
      <c r="C25" s="60"/>
      <c r="D25" s="61"/>
      <c r="E25" s="62"/>
      <c r="F25" s="63"/>
      <c r="G25" s="64">
        <f>G24</f>
        <v>565.625</v>
      </c>
      <c r="H25" s="64"/>
      <c r="I25" s="64">
        <f>I24</f>
        <v>1062.5</v>
      </c>
      <c r="J25" s="64"/>
      <c r="K25" s="64">
        <f>K24</f>
        <v>1790.9375</v>
      </c>
      <c r="L25" s="65">
        <v>1700</v>
      </c>
      <c r="M25" s="35"/>
    </row>
    <row r="26" spans="1:13" ht="1.7" customHeight="1"/>
    <row r="27" spans="1:13" ht="25.7" customHeight="1">
      <c r="A27" s="74" t="s">
        <v>34</v>
      </c>
      <c r="B27" s="74"/>
      <c r="C27" s="74"/>
      <c r="D27" s="74"/>
      <c r="E27" s="74"/>
      <c r="F27" s="74"/>
      <c r="G27" s="75" t="s">
        <v>4</v>
      </c>
      <c r="H27" s="76"/>
      <c r="I27" s="76"/>
      <c r="J27" s="76"/>
      <c r="K27" s="77"/>
      <c r="L27" s="40">
        <f>L25</f>
        <v>1700</v>
      </c>
    </row>
    <row r="28" spans="1:13" ht="25.7" customHeight="1">
      <c r="A28" s="74"/>
      <c r="B28" s="74"/>
      <c r="C28" s="74"/>
      <c r="D28" s="74"/>
      <c r="E28" s="74"/>
      <c r="F28" s="74"/>
      <c r="G28" s="56"/>
      <c r="H28" s="78" t="s">
        <v>5</v>
      </c>
      <c r="I28" s="79"/>
      <c r="J28" s="79"/>
      <c r="K28" s="80"/>
      <c r="L28" s="40" t="s">
        <v>61</v>
      </c>
    </row>
    <row r="29" spans="1:13" ht="25.7" customHeight="1">
      <c r="A29" s="74"/>
      <c r="B29" s="74"/>
      <c r="C29" s="74"/>
      <c r="D29" s="74"/>
      <c r="E29" s="74"/>
      <c r="F29" s="74"/>
      <c r="G29" s="56" t="s">
        <v>11</v>
      </c>
      <c r="H29" s="78" t="s">
        <v>6</v>
      </c>
      <c r="I29" s="79"/>
      <c r="J29" s="79"/>
      <c r="K29" s="80"/>
      <c r="L29" s="40">
        <f>L27*0.2</f>
        <v>340</v>
      </c>
      <c r="M29" s="37"/>
    </row>
    <row r="30" spans="1:13" ht="25.7" customHeight="1">
      <c r="A30" s="74"/>
      <c r="B30" s="74"/>
      <c r="C30" s="74"/>
      <c r="D30" s="74"/>
      <c r="E30" s="74"/>
      <c r="F30" s="74"/>
      <c r="G30" s="75" t="s">
        <v>2</v>
      </c>
      <c r="H30" s="76"/>
      <c r="I30" s="76"/>
      <c r="J30" s="76"/>
      <c r="K30" s="77"/>
      <c r="L30" s="40">
        <f>L27+L29</f>
        <v>2040</v>
      </c>
      <c r="M30" s="38"/>
    </row>
    <row r="31" spans="1:13" ht="21.6" customHeight="1">
      <c r="A31" s="19" t="s">
        <v>33</v>
      </c>
      <c r="D31" s="19" t="s">
        <v>74</v>
      </c>
      <c r="M31" s="37"/>
    </row>
    <row r="32" spans="1:13">
      <c r="A32" s="19" t="s">
        <v>29</v>
      </c>
    </row>
    <row r="35" spans="1:12">
      <c r="A35" s="66" t="s">
        <v>28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</row>
    <row r="36" spans="1:12">
      <c r="A36" s="66" t="s">
        <v>3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</row>
    <row r="37" spans="1:12" ht="6" customHeight="1"/>
  </sheetData>
  <mergeCells count="26">
    <mergeCell ref="A1:L1"/>
    <mergeCell ref="A3:L3"/>
    <mergeCell ref="A5:E11"/>
    <mergeCell ref="A13:L13"/>
    <mergeCell ref="A14:L14"/>
    <mergeCell ref="L15:L16"/>
    <mergeCell ref="A17:A24"/>
    <mergeCell ref="C17:K17"/>
    <mergeCell ref="B18:B19"/>
    <mergeCell ref="B21:B23"/>
    <mergeCell ref="A15:A16"/>
    <mergeCell ref="B15:B16"/>
    <mergeCell ref="C15:C16"/>
    <mergeCell ref="D15:D16"/>
    <mergeCell ref="E15:E16"/>
    <mergeCell ref="F15:G15"/>
    <mergeCell ref="H15:I15"/>
    <mergeCell ref="J15:K15"/>
    <mergeCell ref="A35:L35"/>
    <mergeCell ref="A36:L36"/>
    <mergeCell ref="A25:B25"/>
    <mergeCell ref="A27:F30"/>
    <mergeCell ref="G27:K27"/>
    <mergeCell ref="H28:K28"/>
    <mergeCell ref="H29:K29"/>
    <mergeCell ref="G30:K30"/>
  </mergeCells>
  <printOptions horizontalCentered="1"/>
  <pageMargins left="0.19685039370078741" right="0.19685039370078741" top="0.78740157480314965" bottom="0.39370078740157483" header="0.19685039370078741" footer="0.19685039370078741"/>
  <pageSetup paperSize="9" scale="64" fitToHeight="6" orientation="portrait" r:id="rId1"/>
  <headerFooter>
    <oddHeader>&amp;R&amp;D</oddHeader>
    <oddFooter>&amp;L&amp;"Arial,Normal"&amp;10Dooppa International&amp;C&amp;"Arial,Normal"&amp;9la durée de validité de ce devis est de la date rédigée jusqu'à 30jours.&amp;R&amp;P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compte_client</vt:lpstr>
      <vt:lpstr>compte_réel</vt:lpstr>
      <vt:lpstr>compte_client!Zone_d_impression</vt:lpstr>
      <vt:lpstr>compte_réel!Zone_d_impression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violetsun</dc:creator>
  <cp:lastModifiedBy>Karez KAN</cp:lastModifiedBy>
  <cp:lastPrinted>2023-01-02T16:41:59Z</cp:lastPrinted>
  <dcterms:created xsi:type="dcterms:W3CDTF">2020-12-03T08:48:48Z</dcterms:created>
  <dcterms:modified xsi:type="dcterms:W3CDTF">2023-01-02T16:57:12Z</dcterms:modified>
</cp:coreProperties>
</file>