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<sst xmlns="http://schemas.openxmlformats.org/spreadsheetml/2006/main" count="173" uniqueCount="121">
  <si>
    <t>Общие данные</t>
  </si>
  <si>
    <t>Вариант</t>
  </si>
  <si>
    <t>Б. вариант</t>
  </si>
  <si>
    <t>Вариант 11</t>
  </si>
  <si>
    <t>Продолж-ть раб. дня, час</t>
  </si>
  <si>
    <t>Количество администраторов</t>
  </si>
  <si>
    <t>Количество рабочих дней в году</t>
  </si>
  <si>
    <t>Кол. бухг., зан. раб. с сист.</t>
  </si>
  <si>
    <t>Жизненый цикл системы</t>
  </si>
  <si>
    <t>n1</t>
  </si>
  <si>
    <t>n2</t>
  </si>
  <si>
    <t>n3</t>
  </si>
  <si>
    <t>Наименование</t>
  </si>
  <si>
    <t>Вариант 1 - самостоятельная разработка программного обеспечения</t>
  </si>
  <si>
    <t xml:space="preserve">Жизненный цикл системы составляет </t>
  </si>
  <si>
    <t>Количество системных администраторов</t>
  </si>
  <si>
    <t>Количество бухгалтеров</t>
  </si>
  <si>
    <t>Фиксированне затраты:</t>
  </si>
  <si>
    <t>Разработка и внедрение проекта - премирование сис. адм., руб</t>
  </si>
  <si>
    <t>Привлечение внешних консультантов, руб</t>
  </si>
  <si>
    <t>Первоначальные закупки основного программного обеспечения:</t>
  </si>
  <si>
    <t>Microsoft Server, руб</t>
  </si>
  <si>
    <t>Microsoft Windows, руб</t>
  </si>
  <si>
    <t>Первоначальные закупки дополнительного ПО (Visual Studio)</t>
  </si>
  <si>
    <t>Первоначальные закупки аппаратного обеспечения:</t>
  </si>
  <si>
    <t>пк для использования в качестве сервера, руб</t>
  </si>
  <si>
    <t>upgrade компьютеров, руб</t>
  </si>
  <si>
    <t>стоймость принтеров «Супер» со сроком службы 2 года, руб</t>
  </si>
  <si>
    <t>источник бесперебойного питания для сервера, руб</t>
  </si>
  <si>
    <t>замена сетевого оборудования и кабеля, руб</t>
  </si>
  <si>
    <t>Итого:</t>
  </si>
  <si>
    <t>Текущие затраты:</t>
  </si>
  <si>
    <t xml:space="preserve">Обн-е и мод-я сист. - ежеквартальная прем. сис. адм., руб </t>
  </si>
  <si>
    <t xml:space="preserve">Управление системой </t>
  </si>
  <si>
    <t>заработная плата системного администратора, руб</t>
  </si>
  <si>
    <t>обучение персонала и конечных пользователей, руб</t>
  </si>
  <si>
    <t>Активность пользователей</t>
  </si>
  <si>
    <t>прямая помощь и дополнительные настройки, руб</t>
  </si>
  <si>
    <t>работа с данными - ежедневное архивирование, руб</t>
  </si>
  <si>
    <t>картриджи для лазерного принтера «Супер», руб</t>
  </si>
  <si>
    <t>расход бумаги, руб</t>
  </si>
  <si>
    <t>расход электроэнергии, руб</t>
  </si>
  <si>
    <t>futz-фактор, руб</t>
  </si>
  <si>
    <t>Итого ТСО системы автоматизации бухучета, руб</t>
  </si>
  <si>
    <t>В расч. на одно клиент-е место и за один мес ТСО составит, руб</t>
  </si>
  <si>
    <t>Вариант 2 - приобретение сетевого варианта известной программы бухучета, использующей СУБД Microsoft SQLServer</t>
  </si>
  <si>
    <t>Программа автоматизации бухучета Х, руб</t>
  </si>
  <si>
    <t>1 лиц. на Microsoft SQL Server, руб</t>
  </si>
  <si>
    <t>Первоначальные закупки доп. по, руб</t>
  </si>
  <si>
    <t>сервер, руб</t>
  </si>
  <si>
    <t>компьютеры, руб</t>
  </si>
  <si>
    <t>Стоймость принтеров «Ультра» со сроком службы 4 года, руб</t>
  </si>
  <si>
    <t>источник бесперебойного питания, руб</t>
  </si>
  <si>
    <t xml:space="preserve">Обн-е и мод-я сист. - ежегодная подписка на усл. сопр. и обн., руб </t>
  </si>
  <si>
    <t>картриджи для лазерного принтера «Ультра», руб</t>
  </si>
  <si>
    <t>Структуры затрат</t>
  </si>
  <si>
    <t>№ п/п Статья затрат</t>
  </si>
  <si>
    <t>Вариант 1</t>
  </si>
  <si>
    <t>Вариант 2</t>
  </si>
  <si>
    <t>Сумма, руб</t>
  </si>
  <si>
    <t>Удел-й вес, %</t>
  </si>
  <si>
    <t>1 П/а обесп-е</t>
  </si>
  <si>
    <t>2 Управление</t>
  </si>
  <si>
    <t>3 Поддержка</t>
  </si>
  <si>
    <t>4 Разработка</t>
  </si>
  <si>
    <t>5 Коммуникац.</t>
  </si>
  <si>
    <t>6 Польз-е затр.</t>
  </si>
  <si>
    <t>7 Простои</t>
  </si>
  <si>
    <t>Итого</t>
  </si>
  <si>
    <t>Зависимость ТСО=f(K, n)</t>
  </si>
  <si>
    <t>K - руб, n - лет</t>
  </si>
  <si>
    <t>Стоимость (руб.)</t>
  </si>
  <si>
    <t>Фиксированные (капитальные вложения)</t>
  </si>
  <si>
    <t>Ст-ть разработки и внедр-я ИС</t>
  </si>
  <si>
    <t>Ст-ть раз-ки  ИС собств. с.</t>
  </si>
  <si>
    <t>Ст-ть освоения п. а. бух.</t>
  </si>
  <si>
    <t>Ст-ть внешних консульт-в</t>
  </si>
  <si>
    <t>Первонач-е закупки осн. ПО</t>
  </si>
  <si>
    <t>Ст-ть лиц. на ос Windows Server</t>
  </si>
  <si>
    <t>Ст-ть лиц. на ос Windows</t>
  </si>
  <si>
    <t>Ст-ть готовой п. а. бухучета</t>
  </si>
  <si>
    <t>Ст-ть лиц. на Microsoft SQL Server</t>
  </si>
  <si>
    <t>Первонач-е закупки доп. ПО</t>
  </si>
  <si>
    <t>Ст-ть и.с.р Microsoft Visual Studio</t>
  </si>
  <si>
    <t>Первонач-е закупки а. о.</t>
  </si>
  <si>
    <t>Ст-ть п.к. для исп. в кач. сервера</t>
  </si>
  <si>
    <t>upgrade 1 компьютера</t>
  </si>
  <si>
    <t>Ст-ть принт. 1 со ср. служ. 2 г</t>
  </si>
  <si>
    <t>Ст-ть принт. 2 со ср. служ. 4 г</t>
  </si>
  <si>
    <t>Ст-ть  и.б.п для сервера</t>
  </si>
  <si>
    <t>Замена сет. оборуд-я и кабеля</t>
  </si>
  <si>
    <t>Ст-ть  сервера</t>
  </si>
  <si>
    <t>Ст-ть  компьютера</t>
  </si>
  <si>
    <t>Текущие затраты - на этапе функционирования (75% затрат на работу с конечным пользователем)</t>
  </si>
  <si>
    <t>Обновление и модернизация</t>
  </si>
  <si>
    <t>Доплаты сис. адм.</t>
  </si>
  <si>
    <t>П-ть доплат сис.адм., раз в год</t>
  </si>
  <si>
    <t>Услуги сопровож-я и обновления</t>
  </si>
  <si>
    <t>П-ть соп. и обн., раз в год</t>
  </si>
  <si>
    <t>Затраты на упр. с. в целом:</t>
  </si>
  <si>
    <t>при исп. собст-й разработки:</t>
  </si>
  <si>
    <t>з.п. сист. администратора</t>
  </si>
  <si>
    <t>обуч-е персонала и кон. польз-й:</t>
  </si>
  <si>
    <t>периодичность, раз в мес</t>
  </si>
  <si>
    <t>длительность, час</t>
  </si>
  <si>
    <t>стоимость часа</t>
  </si>
  <si>
    <t>при исп. готовой системы:</t>
  </si>
  <si>
    <t>При исп. собств. разработки:</t>
  </si>
  <si>
    <t>Прямая помощь и доп. настр-ки</t>
  </si>
  <si>
    <t>Раб. с д. - ежедневное арх-е</t>
  </si>
  <si>
    <t>периодичность, раз в день</t>
  </si>
  <si>
    <t>При исп. готовой системы:</t>
  </si>
  <si>
    <t>Замена карт. пр-ра 1, раз в мес</t>
  </si>
  <si>
    <t>Ст-ть картриджа для п-ра 1</t>
  </si>
  <si>
    <t>Замена карт. пр-ра 2, раз в год</t>
  </si>
  <si>
    <t>Ст-ть картриджа для п-ра 2</t>
  </si>
  <si>
    <t>Расход бумаги, пачки в мес</t>
  </si>
  <si>
    <t>Стоимость 1 пачки бумаги</t>
  </si>
  <si>
    <t>Расход эл. на 1 комп., Вт*час</t>
  </si>
  <si>
    <t>Ст-ть эл., руб/кВт*ч</t>
  </si>
  <si>
    <t>Объем случайных затрат: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</si>
</sst>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i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2" numFmtId="0" xfId="0" applyAlignment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Alignment="1" applyFont="1">
      <alignment readingOrder="0"/>
    </xf>
    <xf borderId="4" fillId="0" fontId="2" numFmtId="0" xfId="0" applyBorder="1" applyFont="1"/>
    <xf borderId="4" fillId="2" fontId="2" numFmtId="0" xfId="0" applyAlignment="1" applyBorder="1" applyFill="1" applyFont="1">
      <alignment horizontal="left"/>
    </xf>
    <xf borderId="0" fillId="3" fontId="2" numFmtId="0" xfId="0" applyAlignment="1" applyFill="1" applyFont="1">
      <alignment horizontal="right"/>
    </xf>
    <xf borderId="10" fillId="2" fontId="2" numFmtId="0" xfId="0" applyBorder="1" applyFont="1"/>
    <xf borderId="11" fillId="0" fontId="2" numFmtId="0" xfId="0" applyBorder="1" applyFont="1"/>
    <xf borderId="11" fillId="2" fontId="2" numFmtId="0" xfId="0" applyAlignment="1" applyBorder="1" applyFont="1">
      <alignment horizontal="left" vertical="center"/>
    </xf>
    <xf borderId="12" fillId="0" fontId="2" numFmtId="0" xfId="0" applyBorder="1" applyFont="1"/>
    <xf borderId="13" fillId="0" fontId="2" numFmtId="0" xfId="0" applyBorder="1" applyFont="1"/>
    <xf borderId="0" fillId="2" fontId="2" numFmtId="0" xfId="0" applyAlignment="1" applyFont="1">
      <alignment readingOrder="0"/>
    </xf>
    <xf borderId="1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4" fillId="0" fontId="1" numFmtId="0" xfId="0" applyBorder="1" applyFont="1"/>
    <xf borderId="10" fillId="3" fontId="2" numFmtId="0" xfId="0" applyBorder="1" applyFont="1"/>
    <xf borderId="4" fillId="3" fontId="2" numFmtId="0" xfId="0" applyBorder="1" applyFont="1"/>
    <xf borderId="4" fillId="0" fontId="2" numFmtId="0" xfId="0" applyAlignment="1" applyBorder="1" applyFont="1">
      <alignment horizontal="left"/>
    </xf>
    <xf borderId="0" fillId="2" fontId="2" numFmtId="0" xfId="0" applyFont="1"/>
    <xf borderId="11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1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0" fillId="0" fontId="3" numFmtId="0" xfId="0" applyAlignment="1" applyBorder="1" applyFont="1">
      <alignment horizontal="left"/>
    </xf>
    <xf borderId="4" fillId="0" fontId="3" numFmtId="0" xfId="0" applyBorder="1" applyFont="1"/>
    <xf borderId="10" fillId="2" fontId="2" numFmtId="3" xfId="0" applyBorder="1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Sheet2!$A$102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Sheet2!$B$101:$E$101</c:f>
            </c:strRef>
          </c:cat>
          <c:val>
            <c:numRef>
              <c:f>Sheet2!$B$102:$E$102</c:f>
            </c:numRef>
          </c:val>
          <c:smooth val="0"/>
        </c:ser>
        <c:ser>
          <c:idx val="1"/>
          <c:order val="1"/>
          <c:tx>
            <c:strRef>
              <c:f>Sheet2!$A$103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Sheet2!$B$101:$E$101</c:f>
            </c:strRef>
          </c:cat>
          <c:val>
            <c:numRef>
              <c:f>Sheet2!$B$103:$E$103</c:f>
            </c:numRef>
          </c:val>
          <c:smooth val="0"/>
        </c:ser>
        <c:axId val="1776307660"/>
        <c:axId val="399930877"/>
      </c:lineChart>
      <c:catAx>
        <c:axId val="177630766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399930877"/>
      </c:catAx>
      <c:valAx>
        <c:axId val="39993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763076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76200</xdr:colOff>
      <xdr:row>99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  <c r="AI1" s="7"/>
    </row>
    <row r="2" ht="15.75" customHeight="1">
      <c r="A2" s="8"/>
      <c r="B2" s="9"/>
      <c r="C2" s="10"/>
      <c r="D2" s="11" t="s">
        <v>2</v>
      </c>
      <c r="E2" s="11">
        <v>1.0</v>
      </c>
      <c r="F2" s="11">
        <v>2.0</v>
      </c>
      <c r="G2" s="11">
        <v>3.0</v>
      </c>
      <c r="H2" s="11">
        <v>4.0</v>
      </c>
      <c r="I2" s="11">
        <v>5.0</v>
      </c>
      <c r="J2" s="11">
        <v>6.0</v>
      </c>
      <c r="K2" s="11">
        <v>7.0</v>
      </c>
      <c r="L2" s="11">
        <v>8.0</v>
      </c>
      <c r="M2" s="11">
        <v>9.0</v>
      </c>
      <c r="N2" s="11">
        <v>10.0</v>
      </c>
      <c r="O2" s="11">
        <v>11.0</v>
      </c>
      <c r="P2" s="11">
        <v>12.0</v>
      </c>
      <c r="Q2" s="11">
        <v>13.0</v>
      </c>
      <c r="R2" s="11">
        <v>14.0</v>
      </c>
      <c r="S2" s="11">
        <v>15.0</v>
      </c>
      <c r="T2" s="11">
        <v>16.0</v>
      </c>
      <c r="U2" s="11">
        <v>17.0</v>
      </c>
      <c r="V2" s="11">
        <v>18.0</v>
      </c>
      <c r="W2" s="11">
        <v>19.0</v>
      </c>
      <c r="X2" s="11">
        <v>20.0</v>
      </c>
      <c r="Y2" s="11">
        <v>21.0</v>
      </c>
      <c r="Z2" s="11">
        <v>22.0</v>
      </c>
      <c r="AA2" s="11">
        <v>23.0</v>
      </c>
      <c r="AB2" s="11">
        <v>24.0</v>
      </c>
      <c r="AC2" s="11">
        <v>25.0</v>
      </c>
      <c r="AD2" s="11">
        <v>26.0</v>
      </c>
      <c r="AE2" s="11">
        <v>27.0</v>
      </c>
      <c r="AF2" s="11">
        <v>28.0</v>
      </c>
      <c r="AG2" s="11">
        <v>29.0</v>
      </c>
      <c r="AH2" s="11">
        <v>30.0</v>
      </c>
      <c r="AI2" s="12" t="s">
        <v>3</v>
      </c>
    </row>
    <row r="3" ht="15.75" customHeight="1">
      <c r="A3" s="11">
        <v>1.0</v>
      </c>
      <c r="B3" s="13" t="s">
        <v>4</v>
      </c>
      <c r="C3" s="6"/>
      <c r="D3" s="14">
        <v>8.0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  <c r="AI3" s="15">
        <f t="shared" ref="AI3:AI4" si="1">D3</f>
        <v>8</v>
      </c>
    </row>
    <row r="4" ht="15.75" customHeight="1">
      <c r="A4" s="11">
        <v>2.0</v>
      </c>
      <c r="B4" s="13" t="s">
        <v>5</v>
      </c>
      <c r="C4" s="6"/>
      <c r="D4" s="14">
        <v>1.0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15">
        <f t="shared" si="1"/>
        <v>1</v>
      </c>
    </row>
    <row r="5" ht="15.75" customHeight="1">
      <c r="A5" s="11">
        <v>3.0</v>
      </c>
      <c r="B5" s="13" t="s">
        <v>6</v>
      </c>
      <c r="C5" s="6"/>
      <c r="D5" s="16">
        <v>250.0</v>
      </c>
      <c r="E5" s="16">
        <v>252.0</v>
      </c>
      <c r="F5" s="16">
        <v>248.0</v>
      </c>
      <c r="G5" s="16">
        <v>254.0</v>
      </c>
      <c r="H5" s="16">
        <v>246.0</v>
      </c>
      <c r="I5" s="16">
        <v>252.0</v>
      </c>
      <c r="J5" s="16">
        <v>248.0</v>
      </c>
      <c r="K5" s="16">
        <v>254.0</v>
      </c>
      <c r="L5" s="16">
        <v>246.0</v>
      </c>
      <c r="M5" s="16">
        <v>252.0</v>
      </c>
      <c r="N5" s="16">
        <v>248.0</v>
      </c>
      <c r="O5" s="16">
        <v>254.0</v>
      </c>
      <c r="P5" s="16">
        <v>246.0</v>
      </c>
      <c r="Q5" s="16">
        <v>252.0</v>
      </c>
      <c r="R5" s="16">
        <v>248.0</v>
      </c>
      <c r="S5" s="16">
        <v>254.0</v>
      </c>
      <c r="T5" s="16">
        <v>246.0</v>
      </c>
      <c r="U5" s="16">
        <v>252.0</v>
      </c>
      <c r="V5" s="16">
        <v>248.0</v>
      </c>
      <c r="W5" s="16">
        <v>254.0</v>
      </c>
      <c r="X5" s="16">
        <v>246.0</v>
      </c>
      <c r="Y5" s="16">
        <v>252.0</v>
      </c>
      <c r="Z5" s="16">
        <v>248.0</v>
      </c>
      <c r="AA5" s="16">
        <v>254.0</v>
      </c>
      <c r="AB5" s="16">
        <v>246.0</v>
      </c>
      <c r="AC5" s="16">
        <v>252.0</v>
      </c>
      <c r="AD5" s="16">
        <v>248.0</v>
      </c>
      <c r="AE5" s="16">
        <v>254.0</v>
      </c>
      <c r="AF5" s="16">
        <v>246.0</v>
      </c>
      <c r="AG5" s="16">
        <v>252.0</v>
      </c>
      <c r="AH5" s="16">
        <v>248.0</v>
      </c>
      <c r="AI5" s="15">
        <f t="shared" ref="AI5:AI6" si="2">O5</f>
        <v>254</v>
      </c>
    </row>
    <row r="6" ht="15.75" customHeight="1">
      <c r="A6" s="11">
        <v>4.0</v>
      </c>
      <c r="B6" s="13" t="s">
        <v>7</v>
      </c>
      <c r="C6" s="6"/>
      <c r="D6" s="16">
        <v>5.0</v>
      </c>
      <c r="E6" s="16">
        <v>4.0</v>
      </c>
      <c r="F6" s="16">
        <v>5.0</v>
      </c>
      <c r="G6" s="16">
        <v>6.0</v>
      </c>
      <c r="H6" s="16">
        <v>4.0</v>
      </c>
      <c r="I6" s="16">
        <v>5.0</v>
      </c>
      <c r="J6" s="16">
        <v>6.0</v>
      </c>
      <c r="K6" s="16">
        <v>4.0</v>
      </c>
      <c r="L6" s="16">
        <v>5.0</v>
      </c>
      <c r="M6" s="16">
        <v>6.0</v>
      </c>
      <c r="N6" s="16">
        <v>4.0</v>
      </c>
      <c r="O6" s="16">
        <v>5.0</v>
      </c>
      <c r="P6" s="16">
        <v>6.0</v>
      </c>
      <c r="Q6" s="16">
        <v>4.0</v>
      </c>
      <c r="R6" s="16">
        <v>5.0</v>
      </c>
      <c r="S6" s="16">
        <v>6.0</v>
      </c>
      <c r="T6" s="16">
        <v>4.0</v>
      </c>
      <c r="U6" s="16">
        <v>5.0</v>
      </c>
      <c r="V6" s="16">
        <v>6.0</v>
      </c>
      <c r="W6" s="16">
        <v>4.0</v>
      </c>
      <c r="X6" s="16">
        <v>5.0</v>
      </c>
      <c r="Y6" s="16">
        <v>6.0</v>
      </c>
      <c r="Z6" s="16">
        <v>4.0</v>
      </c>
      <c r="AA6" s="16">
        <v>5.0</v>
      </c>
      <c r="AB6" s="16">
        <v>6.0</v>
      </c>
      <c r="AC6" s="16">
        <v>4.0</v>
      </c>
      <c r="AD6" s="16">
        <v>5.0</v>
      </c>
      <c r="AE6" s="16">
        <v>6.0</v>
      </c>
      <c r="AF6" s="16">
        <v>4.0</v>
      </c>
      <c r="AG6" s="16">
        <v>5.0</v>
      </c>
      <c r="AH6" s="16">
        <v>6.0</v>
      </c>
      <c r="AI6" s="15">
        <f t="shared" si="2"/>
        <v>5</v>
      </c>
    </row>
    <row r="7" ht="15.75" customHeight="1">
      <c r="A7" s="11">
        <v>5.0</v>
      </c>
      <c r="B7" s="13" t="s">
        <v>8</v>
      </c>
      <c r="C7" s="6"/>
      <c r="D7" s="1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15" t="str">
        <f>M7</f>
        <v/>
      </c>
    </row>
    <row r="8" ht="15.75" customHeight="1">
      <c r="A8" s="17"/>
      <c r="B8" s="13" t="s">
        <v>9</v>
      </c>
      <c r="C8" s="6"/>
      <c r="D8" s="18">
        <v>4.0</v>
      </c>
      <c r="E8" s="14">
        <v>2.0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15">
        <f t="shared" ref="AI8:AI10" si="3">E8</f>
        <v>2</v>
      </c>
    </row>
    <row r="9" ht="15.75" customHeight="1">
      <c r="A9" s="19"/>
      <c r="B9" s="13" t="s">
        <v>10</v>
      </c>
      <c r="C9" s="6"/>
      <c r="D9" s="19"/>
      <c r="E9" s="14">
        <v>4.0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15">
        <f t="shared" si="3"/>
        <v>4</v>
      </c>
    </row>
    <row r="10" ht="15.75" customHeight="1">
      <c r="A10" s="20"/>
      <c r="B10" s="13" t="s">
        <v>11</v>
      </c>
      <c r="C10" s="6"/>
      <c r="D10" s="20"/>
      <c r="E10" s="14">
        <v>6.0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15">
        <f t="shared" si="3"/>
        <v>6</v>
      </c>
    </row>
    <row r="11" ht="15.75" customHeight="1">
      <c r="A11" s="31" t="s">
        <v>12</v>
      </c>
      <c r="B11" s="5"/>
      <c r="C11" s="6"/>
      <c r="D11" s="30" t="s">
        <v>71</v>
      </c>
      <c r="E11" s="3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  <c r="AI11" s="15" t="str">
        <f t="shared" ref="AI11:AI13" si="4">M11</f>
        <v/>
      </c>
    </row>
    <row r="12" ht="15.75" customHeight="1">
      <c r="A12" s="31" t="s">
        <v>72</v>
      </c>
      <c r="B12" s="5"/>
      <c r="C12" s="6"/>
      <c r="D12" s="19"/>
      <c r="E12" s="33"/>
      <c r="AH12" s="34"/>
      <c r="AI12" s="15" t="str">
        <f t="shared" si="4"/>
        <v/>
      </c>
    </row>
    <row r="13" ht="15.75" customHeight="1">
      <c r="A13" s="35">
        <v>1.0</v>
      </c>
      <c r="B13" s="36" t="s">
        <v>73</v>
      </c>
      <c r="C13" s="6"/>
      <c r="D13" s="20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  <c r="AI13" s="15" t="str">
        <f t="shared" si="4"/>
        <v/>
      </c>
    </row>
    <row r="14" ht="15.75" customHeight="1">
      <c r="A14" s="11">
        <v>1.0</v>
      </c>
      <c r="B14" s="13" t="s">
        <v>74</v>
      </c>
      <c r="C14" s="6"/>
      <c r="D14" s="16">
        <v>20000.0</v>
      </c>
      <c r="E14" s="16">
        <v>17000.0</v>
      </c>
      <c r="F14" s="16">
        <v>18000.0</v>
      </c>
      <c r="G14" s="16">
        <v>19000.0</v>
      </c>
      <c r="H14" s="16">
        <v>20000.0</v>
      </c>
      <c r="I14" s="16">
        <v>21000.0</v>
      </c>
      <c r="J14" s="16">
        <v>22000.0</v>
      </c>
      <c r="K14" s="16">
        <v>23000.0</v>
      </c>
      <c r="L14" s="16">
        <v>24000.0</v>
      </c>
      <c r="M14" s="16">
        <v>25000.0</v>
      </c>
      <c r="N14" s="16">
        <v>26000.0</v>
      </c>
      <c r="O14" s="16">
        <v>17000.0</v>
      </c>
      <c r="P14" s="16">
        <v>18000.0</v>
      </c>
      <c r="Q14" s="16">
        <v>19000.0</v>
      </c>
      <c r="R14" s="16">
        <v>20000.0</v>
      </c>
      <c r="S14" s="16">
        <v>21000.0</v>
      </c>
      <c r="T14" s="16">
        <v>22000.0</v>
      </c>
      <c r="U14" s="16">
        <v>23000.0</v>
      </c>
      <c r="V14" s="16">
        <v>24000.0</v>
      </c>
      <c r="W14" s="16">
        <v>25000.0</v>
      </c>
      <c r="X14" s="16">
        <v>26000.0</v>
      </c>
      <c r="Y14" s="16">
        <v>18000.0</v>
      </c>
      <c r="Z14" s="16">
        <v>19000.0</v>
      </c>
      <c r="AA14" s="16">
        <v>20000.0</v>
      </c>
      <c r="AB14" s="16">
        <v>21000.0</v>
      </c>
      <c r="AC14" s="16">
        <v>22000.0</v>
      </c>
      <c r="AD14" s="16">
        <v>23000.0</v>
      </c>
      <c r="AE14" s="16">
        <v>24000.0</v>
      </c>
      <c r="AF14" s="16">
        <v>25000.0</v>
      </c>
      <c r="AG14" s="16">
        <v>26000.0</v>
      </c>
      <c r="AH14" s="16">
        <v>27000.0</v>
      </c>
      <c r="AI14" s="15">
        <f t="shared" ref="AI14:AI16" si="5">O14</f>
        <v>17000</v>
      </c>
    </row>
    <row r="15" ht="15.75" customHeight="1">
      <c r="A15" s="11">
        <v>2.0</v>
      </c>
      <c r="B15" s="13" t="s">
        <v>75</v>
      </c>
      <c r="C15" s="6"/>
      <c r="D15" s="16">
        <v>5000.0</v>
      </c>
      <c r="E15" s="16">
        <v>3000.0</v>
      </c>
      <c r="F15" s="16">
        <v>4000.0</v>
      </c>
      <c r="G15" s="16">
        <v>5000.0</v>
      </c>
      <c r="H15" s="16">
        <v>6000.0</v>
      </c>
      <c r="I15" s="16">
        <v>7000.0</v>
      </c>
      <c r="J15" s="16">
        <v>8000.0</v>
      </c>
      <c r="K15" s="16">
        <v>3000.0</v>
      </c>
      <c r="L15" s="16">
        <v>4000.0</v>
      </c>
      <c r="M15" s="16">
        <v>5000.0</v>
      </c>
      <c r="N15" s="16">
        <v>6000.0</v>
      </c>
      <c r="O15" s="16">
        <v>7000.0</v>
      </c>
      <c r="P15" s="16">
        <v>8000.0</v>
      </c>
      <c r="Q15" s="16">
        <v>3000.0</v>
      </c>
      <c r="R15" s="16">
        <v>4000.0</v>
      </c>
      <c r="S15" s="16">
        <v>5000.0</v>
      </c>
      <c r="T15" s="16">
        <v>6000.0</v>
      </c>
      <c r="U15" s="16">
        <v>7000.0</v>
      </c>
      <c r="V15" s="16">
        <v>8000.0</v>
      </c>
      <c r="W15" s="16">
        <v>3000.0</v>
      </c>
      <c r="X15" s="16">
        <v>4000.0</v>
      </c>
      <c r="Y15" s="16">
        <v>5000.0</v>
      </c>
      <c r="Z15" s="16">
        <v>6000.0</v>
      </c>
      <c r="AA15" s="16">
        <v>7000.0</v>
      </c>
      <c r="AB15" s="16">
        <v>8000.0</v>
      </c>
      <c r="AC15" s="16">
        <v>3000.0</v>
      </c>
      <c r="AD15" s="16">
        <v>4000.0</v>
      </c>
      <c r="AE15" s="16">
        <v>5000.0</v>
      </c>
      <c r="AF15" s="16">
        <v>6000.0</v>
      </c>
      <c r="AG15" s="16">
        <v>7000.0</v>
      </c>
      <c r="AH15" s="16">
        <v>8000.0</v>
      </c>
      <c r="AI15" s="15">
        <f t="shared" si="5"/>
        <v>7000</v>
      </c>
    </row>
    <row r="16" ht="15.75" customHeight="1">
      <c r="A16" s="35">
        <v>2.0</v>
      </c>
      <c r="B16" s="36" t="s">
        <v>76</v>
      </c>
      <c r="C16" s="6"/>
      <c r="D16" s="16">
        <v>5000.0</v>
      </c>
      <c r="E16" s="16">
        <v>3000.0</v>
      </c>
      <c r="F16" s="16">
        <v>4000.0</v>
      </c>
      <c r="G16" s="16">
        <v>5000.0</v>
      </c>
      <c r="H16" s="16">
        <v>6000.0</v>
      </c>
      <c r="I16" s="16">
        <v>3000.0</v>
      </c>
      <c r="J16" s="16">
        <v>4000.0</v>
      </c>
      <c r="K16" s="16">
        <v>5000.0</v>
      </c>
      <c r="L16" s="16">
        <v>6000.0</v>
      </c>
      <c r="M16" s="16">
        <v>3000.0</v>
      </c>
      <c r="N16" s="16">
        <v>4000.0</v>
      </c>
      <c r="O16" s="16">
        <v>5000.0</v>
      </c>
      <c r="P16" s="16">
        <v>6000.0</v>
      </c>
      <c r="Q16" s="16">
        <v>3000.0</v>
      </c>
      <c r="R16" s="16">
        <v>4000.0</v>
      </c>
      <c r="S16" s="16">
        <v>5000.0</v>
      </c>
      <c r="T16" s="16">
        <v>6000.0</v>
      </c>
      <c r="U16" s="16">
        <v>3000.0</v>
      </c>
      <c r="V16" s="16">
        <v>4000.0</v>
      </c>
      <c r="W16" s="16">
        <v>5000.0</v>
      </c>
      <c r="X16" s="16">
        <v>6000.0</v>
      </c>
      <c r="Y16" s="16">
        <v>3000.0</v>
      </c>
      <c r="Z16" s="16">
        <v>4000.0</v>
      </c>
      <c r="AA16" s="16">
        <v>5000.0</v>
      </c>
      <c r="AB16" s="16">
        <v>6000.0</v>
      </c>
      <c r="AC16" s="16">
        <v>3000.0</v>
      </c>
      <c r="AD16" s="16">
        <v>4000.0</v>
      </c>
      <c r="AE16" s="16">
        <v>5000.0</v>
      </c>
      <c r="AF16" s="16">
        <v>6000.0</v>
      </c>
      <c r="AG16" s="16">
        <v>3000.0</v>
      </c>
      <c r="AH16" s="16">
        <v>4000.0</v>
      </c>
      <c r="AI16" s="15">
        <f t="shared" si="5"/>
        <v>5000</v>
      </c>
    </row>
    <row r="17" ht="15.75" customHeight="1">
      <c r="A17" s="35">
        <v>3.0</v>
      </c>
      <c r="B17" s="36" t="s">
        <v>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15" t="str">
        <f>M17</f>
        <v/>
      </c>
    </row>
    <row r="18" ht="15.75" customHeight="1">
      <c r="A18" s="11">
        <v>1.0</v>
      </c>
      <c r="B18" s="13" t="s">
        <v>78</v>
      </c>
      <c r="C18" s="6"/>
      <c r="D18" s="16">
        <v>20000.0</v>
      </c>
      <c r="E18" s="16">
        <v>18000.0</v>
      </c>
      <c r="F18" s="16">
        <v>18500.0</v>
      </c>
      <c r="G18" s="16">
        <v>19000.0</v>
      </c>
      <c r="H18" s="16">
        <v>19500.0</v>
      </c>
      <c r="I18" s="16">
        <v>20000.0</v>
      </c>
      <c r="J18" s="16">
        <v>20500.0</v>
      </c>
      <c r="K18" s="16">
        <v>21000.0</v>
      </c>
      <c r="L18" s="16">
        <v>21500.0</v>
      </c>
      <c r="M18" s="16">
        <v>22000.0</v>
      </c>
      <c r="N18" s="16">
        <v>18000.0</v>
      </c>
      <c r="O18" s="16">
        <v>18500.0</v>
      </c>
      <c r="P18" s="16">
        <v>19000.0</v>
      </c>
      <c r="Q18" s="16">
        <v>19500.0</v>
      </c>
      <c r="R18" s="16">
        <v>20000.0</v>
      </c>
      <c r="S18" s="16">
        <v>20500.0</v>
      </c>
      <c r="T18" s="16">
        <v>21000.0</v>
      </c>
      <c r="U18" s="16">
        <v>21500.0</v>
      </c>
      <c r="V18" s="16">
        <v>22000.0</v>
      </c>
      <c r="W18" s="16">
        <v>18000.0</v>
      </c>
      <c r="X18" s="16">
        <v>18500.0</v>
      </c>
      <c r="Y18" s="16">
        <v>19000.0</v>
      </c>
      <c r="Z18" s="16">
        <v>19500.0</v>
      </c>
      <c r="AA18" s="16">
        <v>20000.0</v>
      </c>
      <c r="AB18" s="16">
        <v>20500.0</v>
      </c>
      <c r="AC18" s="16">
        <v>21000.0</v>
      </c>
      <c r="AD18" s="16">
        <v>21500.0</v>
      </c>
      <c r="AE18" s="16">
        <v>22000.0</v>
      </c>
      <c r="AF18" s="16">
        <v>18000.0</v>
      </c>
      <c r="AG18" s="16">
        <v>18500.0</v>
      </c>
      <c r="AH18" s="16">
        <v>19000.0</v>
      </c>
      <c r="AI18" s="15">
        <f t="shared" ref="AI18:AI21" si="6">O18</f>
        <v>18500</v>
      </c>
    </row>
    <row r="19" ht="15.75" customHeight="1">
      <c r="A19" s="11">
        <v>2.0</v>
      </c>
      <c r="B19" s="13" t="s">
        <v>79</v>
      </c>
      <c r="C19" s="6"/>
      <c r="D19" s="16">
        <v>4000.0</v>
      </c>
      <c r="E19" s="16">
        <v>3000.0</v>
      </c>
      <c r="F19" s="16">
        <v>3500.0</v>
      </c>
      <c r="G19" s="16">
        <v>4000.0</v>
      </c>
      <c r="H19" s="16">
        <v>4500.0</v>
      </c>
      <c r="I19" s="16">
        <v>5000.0</v>
      </c>
      <c r="J19" s="16">
        <v>3000.0</v>
      </c>
      <c r="K19" s="16">
        <v>3500.0</v>
      </c>
      <c r="L19" s="16">
        <v>4000.0</v>
      </c>
      <c r="M19" s="16">
        <v>4500.0</v>
      </c>
      <c r="N19" s="16">
        <v>5000.0</v>
      </c>
      <c r="O19" s="16">
        <v>3000.0</v>
      </c>
      <c r="P19" s="16">
        <v>3500.0</v>
      </c>
      <c r="Q19" s="16">
        <v>4000.0</v>
      </c>
      <c r="R19" s="16">
        <v>4500.0</v>
      </c>
      <c r="S19" s="16">
        <v>5000.0</v>
      </c>
      <c r="T19" s="16">
        <v>3000.0</v>
      </c>
      <c r="U19" s="16">
        <v>3500.0</v>
      </c>
      <c r="V19" s="16">
        <v>4000.0</v>
      </c>
      <c r="W19" s="16">
        <v>4500.0</v>
      </c>
      <c r="X19" s="16">
        <v>5000.0</v>
      </c>
      <c r="Y19" s="16">
        <v>3000.0</v>
      </c>
      <c r="Z19" s="16">
        <v>3500.0</v>
      </c>
      <c r="AA19" s="16">
        <v>4000.0</v>
      </c>
      <c r="AB19" s="16">
        <v>4500.0</v>
      </c>
      <c r="AC19" s="16">
        <v>5000.0</v>
      </c>
      <c r="AD19" s="16">
        <v>3000.0</v>
      </c>
      <c r="AE19" s="16">
        <v>3500.0</v>
      </c>
      <c r="AF19" s="16">
        <v>4000.0</v>
      </c>
      <c r="AG19" s="16">
        <v>4500.0</v>
      </c>
      <c r="AH19" s="16">
        <v>5000.0</v>
      </c>
      <c r="AI19" s="15">
        <f t="shared" si="6"/>
        <v>3000</v>
      </c>
    </row>
    <row r="20" ht="15.75" customHeight="1">
      <c r="A20" s="11">
        <v>3.0</v>
      </c>
      <c r="B20" s="13" t="s">
        <v>80</v>
      </c>
      <c r="C20" s="6"/>
      <c r="D20" s="16">
        <v>48000.0</v>
      </c>
      <c r="E20" s="16">
        <v>42000.0</v>
      </c>
      <c r="F20" s="16">
        <v>43000.0</v>
      </c>
      <c r="G20" s="16">
        <v>44000.0</v>
      </c>
      <c r="H20" s="16">
        <v>45000.0</v>
      </c>
      <c r="I20" s="16">
        <v>46000.0</v>
      </c>
      <c r="J20" s="16">
        <v>47000.0</v>
      </c>
      <c r="K20" s="16">
        <v>48000.0</v>
      </c>
      <c r="L20" s="16">
        <v>49000.0</v>
      </c>
      <c r="M20" s="16">
        <v>50000.0</v>
      </c>
      <c r="N20" s="16">
        <v>42000.0</v>
      </c>
      <c r="O20" s="16">
        <v>43000.0</v>
      </c>
      <c r="P20" s="16">
        <v>44000.0</v>
      </c>
      <c r="Q20" s="16">
        <v>45000.0</v>
      </c>
      <c r="R20" s="16">
        <v>46000.0</v>
      </c>
      <c r="S20" s="16">
        <v>47000.0</v>
      </c>
      <c r="T20" s="16">
        <v>48000.0</v>
      </c>
      <c r="U20" s="16">
        <v>49000.0</v>
      </c>
      <c r="V20" s="16">
        <v>50000.0</v>
      </c>
      <c r="W20" s="16">
        <v>42000.0</v>
      </c>
      <c r="X20" s="16">
        <v>43000.0</v>
      </c>
      <c r="Y20" s="16">
        <v>44000.0</v>
      </c>
      <c r="Z20" s="16">
        <v>45000.0</v>
      </c>
      <c r="AA20" s="16">
        <v>46000.0</v>
      </c>
      <c r="AB20" s="16">
        <v>47000.0</v>
      </c>
      <c r="AC20" s="16">
        <v>48000.0</v>
      </c>
      <c r="AD20" s="16">
        <v>49000.0</v>
      </c>
      <c r="AE20" s="16">
        <v>50000.0</v>
      </c>
      <c r="AF20" s="16">
        <v>42000.0</v>
      </c>
      <c r="AG20" s="16">
        <v>43000.0</v>
      </c>
      <c r="AH20" s="16">
        <v>44000.0</v>
      </c>
      <c r="AI20" s="15">
        <f t="shared" si="6"/>
        <v>43000</v>
      </c>
    </row>
    <row r="21" ht="15.75" customHeight="1">
      <c r="A21" s="11">
        <v>4.0</v>
      </c>
      <c r="B21" s="13" t="s">
        <v>81</v>
      </c>
      <c r="C21" s="6"/>
      <c r="D21" s="16">
        <v>9000.0</v>
      </c>
      <c r="E21" s="16">
        <v>7000.0</v>
      </c>
      <c r="F21" s="16">
        <v>7200.0</v>
      </c>
      <c r="G21" s="16">
        <v>7400.0</v>
      </c>
      <c r="H21" s="16">
        <v>7600.0</v>
      </c>
      <c r="I21" s="16">
        <v>7800.0</v>
      </c>
      <c r="J21" s="16">
        <v>8000.0</v>
      </c>
      <c r="K21" s="16">
        <v>8200.0</v>
      </c>
      <c r="L21" s="16">
        <v>8400.0</v>
      </c>
      <c r="M21" s="16">
        <v>8600.0</v>
      </c>
      <c r="N21" s="16">
        <v>8800.0</v>
      </c>
      <c r="O21" s="16">
        <v>9000.0</v>
      </c>
      <c r="P21" s="16">
        <v>9200.0</v>
      </c>
      <c r="Q21" s="16">
        <v>9400.0</v>
      </c>
      <c r="R21" s="16">
        <v>9600.0</v>
      </c>
      <c r="S21" s="16">
        <v>9800.0</v>
      </c>
      <c r="T21" s="16">
        <v>10000.0</v>
      </c>
      <c r="U21" s="16">
        <v>9200.0</v>
      </c>
      <c r="V21" s="16">
        <v>9400.0</v>
      </c>
      <c r="W21" s="16">
        <v>9600.0</v>
      </c>
      <c r="X21" s="16">
        <v>9800.0</v>
      </c>
      <c r="Y21" s="16">
        <v>10000.0</v>
      </c>
      <c r="Z21" s="16">
        <v>7200.0</v>
      </c>
      <c r="AA21" s="16">
        <v>7400.0</v>
      </c>
      <c r="AB21" s="16">
        <v>7600.0</v>
      </c>
      <c r="AC21" s="16">
        <v>7800.0</v>
      </c>
      <c r="AD21" s="16">
        <v>8000.0</v>
      </c>
      <c r="AE21" s="16">
        <v>8200.0</v>
      </c>
      <c r="AF21" s="16">
        <v>8400.0</v>
      </c>
      <c r="AG21" s="16">
        <v>8600.0</v>
      </c>
      <c r="AH21" s="16">
        <v>8800.0</v>
      </c>
      <c r="AI21" s="15">
        <f t="shared" si="6"/>
        <v>9000</v>
      </c>
    </row>
    <row r="22" ht="15.75" customHeight="1">
      <c r="A22" s="35">
        <v>4.0</v>
      </c>
      <c r="B22" s="36" t="s">
        <v>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5" t="str">
        <f>M22</f>
        <v/>
      </c>
    </row>
    <row r="23" ht="15.75" customHeight="1">
      <c r="A23" s="11">
        <v>1.0</v>
      </c>
      <c r="B23" s="13" t="s">
        <v>83</v>
      </c>
      <c r="C23" s="6"/>
      <c r="D23" s="16">
        <v>25000.0</v>
      </c>
      <c r="E23" s="16">
        <v>20000.0</v>
      </c>
      <c r="F23" s="16">
        <v>20500.0</v>
      </c>
      <c r="G23" s="16">
        <v>21000.0</v>
      </c>
      <c r="H23" s="16">
        <v>21500.0</v>
      </c>
      <c r="I23" s="16">
        <v>22000.0</v>
      </c>
      <c r="J23" s="16">
        <v>22500.0</v>
      </c>
      <c r="K23" s="16">
        <v>23000.0</v>
      </c>
      <c r="L23" s="16">
        <v>23500.0</v>
      </c>
      <c r="M23" s="16">
        <v>24000.0</v>
      </c>
      <c r="N23" s="16">
        <v>24500.0</v>
      </c>
      <c r="O23" s="16">
        <v>25000.0</v>
      </c>
      <c r="P23" s="16">
        <v>25500.0</v>
      </c>
      <c r="Q23" s="16">
        <v>26000.0</v>
      </c>
      <c r="R23" s="16">
        <v>26500.0</v>
      </c>
      <c r="S23" s="16">
        <v>27000.0</v>
      </c>
      <c r="T23" s="16">
        <v>27500.0</v>
      </c>
      <c r="U23" s="16">
        <v>28000.0</v>
      </c>
      <c r="V23" s="16">
        <v>21000.0</v>
      </c>
      <c r="W23" s="16">
        <v>21500.0</v>
      </c>
      <c r="X23" s="16">
        <v>22000.0</v>
      </c>
      <c r="Y23" s="16">
        <v>22500.0</v>
      </c>
      <c r="Z23" s="16">
        <v>23000.0</v>
      </c>
      <c r="AA23" s="16">
        <v>23500.0</v>
      </c>
      <c r="AB23" s="16">
        <v>21000.0</v>
      </c>
      <c r="AC23" s="16">
        <v>21500.0</v>
      </c>
      <c r="AD23" s="16">
        <v>22000.0</v>
      </c>
      <c r="AE23" s="16">
        <v>22500.0</v>
      </c>
      <c r="AF23" s="16">
        <v>23000.0</v>
      </c>
      <c r="AG23" s="16">
        <v>23500.0</v>
      </c>
      <c r="AH23" s="16">
        <v>23500.0</v>
      </c>
      <c r="AI23" s="15">
        <f>O23</f>
        <v>25000</v>
      </c>
    </row>
    <row r="24" ht="15.75" customHeight="1">
      <c r="A24" s="35">
        <v>5.0</v>
      </c>
      <c r="B24" s="36" t="s">
        <v>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15" t="str">
        <f>M24</f>
        <v/>
      </c>
    </row>
    <row r="25" ht="15.75" customHeight="1">
      <c r="A25" s="11">
        <v>1.0</v>
      </c>
      <c r="B25" s="13" t="s">
        <v>85</v>
      </c>
      <c r="C25" s="6"/>
      <c r="D25" s="16">
        <v>35000.0</v>
      </c>
      <c r="E25" s="16">
        <v>30000.0</v>
      </c>
      <c r="F25" s="16">
        <v>31000.0</v>
      </c>
      <c r="G25" s="16">
        <v>32000.0</v>
      </c>
      <c r="H25" s="16">
        <v>33000.0</v>
      </c>
      <c r="I25" s="16">
        <v>34000.0</v>
      </c>
      <c r="J25" s="16">
        <v>35000.0</v>
      </c>
      <c r="K25" s="16">
        <v>36000.0</v>
      </c>
      <c r="L25" s="16">
        <v>37000.0</v>
      </c>
      <c r="M25" s="16">
        <v>38000.0</v>
      </c>
      <c r="N25" s="16">
        <v>30000.0</v>
      </c>
      <c r="O25" s="16">
        <v>31000.0</v>
      </c>
      <c r="P25" s="16">
        <v>32000.0</v>
      </c>
      <c r="Q25" s="16">
        <v>33000.0</v>
      </c>
      <c r="R25" s="16">
        <v>34000.0</v>
      </c>
      <c r="S25" s="16">
        <v>35000.0</v>
      </c>
      <c r="T25" s="16">
        <v>36000.0</v>
      </c>
      <c r="U25" s="16">
        <v>37000.0</v>
      </c>
      <c r="V25" s="16">
        <v>38000.0</v>
      </c>
      <c r="W25" s="16">
        <v>30000.0</v>
      </c>
      <c r="X25" s="16">
        <v>31000.0</v>
      </c>
      <c r="Y25" s="16">
        <v>32000.0</v>
      </c>
      <c r="Z25" s="16">
        <v>33000.0</v>
      </c>
      <c r="AA25" s="16">
        <v>34000.0</v>
      </c>
      <c r="AB25" s="16">
        <v>35000.0</v>
      </c>
      <c r="AC25" s="16">
        <v>36000.0</v>
      </c>
      <c r="AD25" s="16">
        <v>37000.0</v>
      </c>
      <c r="AE25" s="16">
        <v>38000.0</v>
      </c>
      <c r="AF25" s="16">
        <v>30000.0</v>
      </c>
      <c r="AG25" s="16">
        <v>31000.0</v>
      </c>
      <c r="AH25" s="16">
        <v>32000.0</v>
      </c>
      <c r="AI25" s="15">
        <f t="shared" ref="AI25:AI32" si="7">O25</f>
        <v>31000</v>
      </c>
    </row>
    <row r="26" ht="15.75" customHeight="1">
      <c r="A26" s="11">
        <v>2.0</v>
      </c>
      <c r="B26" s="13" t="s">
        <v>86</v>
      </c>
      <c r="C26" s="6"/>
      <c r="D26" s="16">
        <v>5000.0</v>
      </c>
      <c r="E26" s="16">
        <v>4000.0</v>
      </c>
      <c r="F26" s="16">
        <v>4100.0</v>
      </c>
      <c r="G26" s="16">
        <v>4200.0</v>
      </c>
      <c r="H26" s="16">
        <v>4300.0</v>
      </c>
      <c r="I26" s="16">
        <v>4400.0</v>
      </c>
      <c r="J26" s="16">
        <v>4500.0</v>
      </c>
      <c r="K26" s="16">
        <v>4600.0</v>
      </c>
      <c r="L26" s="16">
        <v>4700.0</v>
      </c>
      <c r="M26" s="16">
        <v>4800.0</v>
      </c>
      <c r="N26" s="16">
        <v>4900.0</v>
      </c>
      <c r="O26" s="16">
        <v>5000.0</v>
      </c>
      <c r="P26" s="16">
        <v>5100.0</v>
      </c>
      <c r="Q26" s="16">
        <v>5200.0</v>
      </c>
      <c r="R26" s="16">
        <v>5300.0</v>
      </c>
      <c r="S26" s="16">
        <v>5400.0</v>
      </c>
      <c r="T26" s="16">
        <v>5500.0</v>
      </c>
      <c r="U26" s="16">
        <v>5600.0</v>
      </c>
      <c r="V26" s="16">
        <v>5700.0</v>
      </c>
      <c r="W26" s="16">
        <v>5800.0</v>
      </c>
      <c r="X26" s="16">
        <v>5900.0</v>
      </c>
      <c r="Y26" s="16">
        <v>6000.0</v>
      </c>
      <c r="Z26" s="16">
        <v>4000.0</v>
      </c>
      <c r="AA26" s="16">
        <v>4100.0</v>
      </c>
      <c r="AB26" s="16">
        <v>4200.0</v>
      </c>
      <c r="AC26" s="16">
        <v>4300.0</v>
      </c>
      <c r="AD26" s="16">
        <v>4400.0</v>
      </c>
      <c r="AE26" s="16">
        <v>4500.0</v>
      </c>
      <c r="AF26" s="16">
        <v>4600.0</v>
      </c>
      <c r="AG26" s="16">
        <v>4700.0</v>
      </c>
      <c r="AH26" s="16">
        <v>4800.0</v>
      </c>
      <c r="AI26" s="15">
        <f t="shared" si="7"/>
        <v>5000</v>
      </c>
    </row>
    <row r="27" ht="15.75" customHeight="1">
      <c r="A27" s="11">
        <v>3.0</v>
      </c>
      <c r="B27" s="13" t="s">
        <v>87</v>
      </c>
      <c r="C27" s="6"/>
      <c r="D27" s="16">
        <v>5000.0</v>
      </c>
      <c r="E27" s="16">
        <v>4000.0</v>
      </c>
      <c r="F27" s="16">
        <v>4100.0</v>
      </c>
      <c r="G27" s="16">
        <v>4200.0</v>
      </c>
      <c r="H27" s="16">
        <v>4300.0</v>
      </c>
      <c r="I27" s="16">
        <v>4400.0</v>
      </c>
      <c r="J27" s="16">
        <v>4500.0</v>
      </c>
      <c r="K27" s="16">
        <v>4600.0</v>
      </c>
      <c r="L27" s="16">
        <v>4700.0</v>
      </c>
      <c r="M27" s="16">
        <v>4800.0</v>
      </c>
      <c r="N27" s="16">
        <v>4900.0</v>
      </c>
      <c r="O27" s="16">
        <v>5000.0</v>
      </c>
      <c r="P27" s="16">
        <v>5100.0</v>
      </c>
      <c r="Q27" s="16">
        <v>5200.0</v>
      </c>
      <c r="R27" s="16">
        <v>5300.0</v>
      </c>
      <c r="S27" s="16">
        <v>5400.0</v>
      </c>
      <c r="T27" s="16">
        <v>5500.0</v>
      </c>
      <c r="U27" s="16">
        <v>5600.0</v>
      </c>
      <c r="V27" s="16">
        <v>5700.0</v>
      </c>
      <c r="W27" s="16">
        <v>5800.0</v>
      </c>
      <c r="X27" s="16">
        <v>5900.0</v>
      </c>
      <c r="Y27" s="16">
        <v>6000.0</v>
      </c>
      <c r="Z27" s="16">
        <v>4000.0</v>
      </c>
      <c r="AA27" s="16">
        <v>4100.0</v>
      </c>
      <c r="AB27" s="16">
        <v>4200.0</v>
      </c>
      <c r="AC27" s="16">
        <v>4300.0</v>
      </c>
      <c r="AD27" s="16">
        <v>4400.0</v>
      </c>
      <c r="AE27" s="16">
        <v>4500.0</v>
      </c>
      <c r="AF27" s="16">
        <v>4600.0</v>
      </c>
      <c r="AG27" s="16">
        <v>4700.0</v>
      </c>
      <c r="AH27" s="16">
        <v>4800.0</v>
      </c>
      <c r="AI27" s="15">
        <f t="shared" si="7"/>
        <v>5000</v>
      </c>
    </row>
    <row r="28" ht="15.75" customHeight="1">
      <c r="A28" s="11">
        <v>4.0</v>
      </c>
      <c r="B28" s="13" t="s">
        <v>88</v>
      </c>
      <c r="C28" s="6"/>
      <c r="D28" s="16">
        <v>10000.0</v>
      </c>
      <c r="E28" s="16">
        <v>7000.0</v>
      </c>
      <c r="F28" s="16">
        <v>8000.0</v>
      </c>
      <c r="G28" s="16">
        <v>9000.0</v>
      </c>
      <c r="H28" s="16">
        <v>10000.0</v>
      </c>
      <c r="I28" s="16">
        <v>11000.0</v>
      </c>
      <c r="J28" s="16">
        <v>12000.0</v>
      </c>
      <c r="K28" s="16">
        <v>7000.0</v>
      </c>
      <c r="L28" s="16">
        <v>8000.0</v>
      </c>
      <c r="M28" s="16">
        <v>9000.0</v>
      </c>
      <c r="N28" s="16">
        <v>10000.0</v>
      </c>
      <c r="O28" s="16">
        <v>11000.0</v>
      </c>
      <c r="P28" s="16">
        <v>12000.0</v>
      </c>
      <c r="Q28" s="16">
        <v>7000.0</v>
      </c>
      <c r="R28" s="16">
        <v>8000.0</v>
      </c>
      <c r="S28" s="16">
        <v>9000.0</v>
      </c>
      <c r="T28" s="16">
        <v>10000.0</v>
      </c>
      <c r="U28" s="16">
        <v>11000.0</v>
      </c>
      <c r="V28" s="16">
        <v>12000.0</v>
      </c>
      <c r="W28" s="16">
        <v>7000.0</v>
      </c>
      <c r="X28" s="16">
        <v>8000.0</v>
      </c>
      <c r="Y28" s="16">
        <v>9000.0</v>
      </c>
      <c r="Z28" s="16">
        <v>10000.0</v>
      </c>
      <c r="AA28" s="16">
        <v>11000.0</v>
      </c>
      <c r="AB28" s="16">
        <v>12000.0</v>
      </c>
      <c r="AC28" s="16">
        <v>7000.0</v>
      </c>
      <c r="AD28" s="16">
        <v>8000.0</v>
      </c>
      <c r="AE28" s="16">
        <v>9000.0</v>
      </c>
      <c r="AF28" s="16">
        <v>10000.0</v>
      </c>
      <c r="AG28" s="16">
        <v>11000.0</v>
      </c>
      <c r="AH28" s="16">
        <v>12000.0</v>
      </c>
      <c r="AI28" s="15">
        <f t="shared" si="7"/>
        <v>11000</v>
      </c>
    </row>
    <row r="29" ht="15.75" customHeight="1">
      <c r="A29" s="11">
        <v>5.0</v>
      </c>
      <c r="B29" s="13" t="s">
        <v>89</v>
      </c>
      <c r="C29" s="6"/>
      <c r="D29" s="16">
        <v>3500.0</v>
      </c>
      <c r="E29" s="16">
        <v>2700.0</v>
      </c>
      <c r="F29" s="16">
        <v>2800.0</v>
      </c>
      <c r="G29" s="16">
        <v>2900.0</v>
      </c>
      <c r="H29" s="16">
        <v>3000.0</v>
      </c>
      <c r="I29" s="16">
        <v>3100.0</v>
      </c>
      <c r="J29" s="16">
        <v>3200.0</v>
      </c>
      <c r="K29" s="16">
        <v>3300.0</v>
      </c>
      <c r="L29" s="16">
        <v>3400.0</v>
      </c>
      <c r="M29" s="16">
        <v>3500.0</v>
      </c>
      <c r="N29" s="16">
        <v>3600.0</v>
      </c>
      <c r="O29" s="16">
        <v>3700.0</v>
      </c>
      <c r="P29" s="16">
        <v>3800.0</v>
      </c>
      <c r="Q29" s="16">
        <v>3900.0</v>
      </c>
      <c r="R29" s="16">
        <v>4000.0</v>
      </c>
      <c r="S29" s="16">
        <v>2700.0</v>
      </c>
      <c r="T29" s="16">
        <v>2800.0</v>
      </c>
      <c r="U29" s="16">
        <v>2900.0</v>
      </c>
      <c r="V29" s="16">
        <v>3000.0</v>
      </c>
      <c r="W29" s="16">
        <v>3100.0</v>
      </c>
      <c r="X29" s="16">
        <v>3200.0</v>
      </c>
      <c r="Y29" s="16">
        <v>3300.0</v>
      </c>
      <c r="Z29" s="16">
        <v>3400.0</v>
      </c>
      <c r="AA29" s="16">
        <v>3500.0</v>
      </c>
      <c r="AB29" s="16">
        <v>3600.0</v>
      </c>
      <c r="AC29" s="16">
        <v>3700.0</v>
      </c>
      <c r="AD29" s="16">
        <v>3800.0</v>
      </c>
      <c r="AE29" s="16">
        <v>3900.0</v>
      </c>
      <c r="AF29" s="16">
        <v>4000.0</v>
      </c>
      <c r="AG29" s="16">
        <v>3100.0</v>
      </c>
      <c r="AH29" s="16">
        <v>3200.0</v>
      </c>
      <c r="AI29" s="15">
        <f t="shared" si="7"/>
        <v>3700</v>
      </c>
    </row>
    <row r="30" ht="15.75" customHeight="1">
      <c r="A30" s="11">
        <v>6.0</v>
      </c>
      <c r="B30" s="13" t="s">
        <v>90</v>
      </c>
      <c r="C30" s="6"/>
      <c r="D30" s="16">
        <v>2000.0</v>
      </c>
      <c r="E30" s="16">
        <v>1600.0</v>
      </c>
      <c r="F30" s="16">
        <v>1700.0</v>
      </c>
      <c r="G30" s="16">
        <v>1800.0</v>
      </c>
      <c r="H30" s="16">
        <v>1900.0</v>
      </c>
      <c r="I30" s="16">
        <v>2000.0</v>
      </c>
      <c r="J30" s="16">
        <v>2100.0</v>
      </c>
      <c r="K30" s="16">
        <v>2200.0</v>
      </c>
      <c r="L30" s="16">
        <v>2300.0</v>
      </c>
      <c r="M30" s="16">
        <v>2400.0</v>
      </c>
      <c r="N30" s="16">
        <v>2500.0</v>
      </c>
      <c r="O30" s="16">
        <v>1600.0</v>
      </c>
      <c r="P30" s="16">
        <v>1700.0</v>
      </c>
      <c r="Q30" s="16">
        <v>1800.0</v>
      </c>
      <c r="R30" s="16">
        <v>1900.0</v>
      </c>
      <c r="S30" s="16">
        <v>2000.0</v>
      </c>
      <c r="T30" s="16">
        <v>2100.0</v>
      </c>
      <c r="U30" s="16">
        <v>2200.0</v>
      </c>
      <c r="V30" s="16">
        <v>2300.0</v>
      </c>
      <c r="W30" s="16">
        <v>2400.0</v>
      </c>
      <c r="X30" s="16">
        <v>2500.0</v>
      </c>
      <c r="Y30" s="16">
        <v>1600.0</v>
      </c>
      <c r="Z30" s="16">
        <v>1700.0</v>
      </c>
      <c r="AA30" s="16">
        <v>1800.0</v>
      </c>
      <c r="AB30" s="16">
        <v>1900.0</v>
      </c>
      <c r="AC30" s="16">
        <v>2000.0</v>
      </c>
      <c r="AD30" s="16">
        <v>2100.0</v>
      </c>
      <c r="AE30" s="16">
        <v>2200.0</v>
      </c>
      <c r="AF30" s="16">
        <v>2300.0</v>
      </c>
      <c r="AG30" s="16">
        <v>2400.0</v>
      </c>
      <c r="AH30" s="16">
        <v>2500.0</v>
      </c>
      <c r="AI30" s="15">
        <f t="shared" si="7"/>
        <v>1600</v>
      </c>
    </row>
    <row r="31" ht="15.75" customHeight="1">
      <c r="A31" s="11">
        <v>7.0</v>
      </c>
      <c r="B31" s="13" t="s">
        <v>91</v>
      </c>
      <c r="C31" s="6"/>
      <c r="D31" s="37">
        <v>100000.0</v>
      </c>
      <c r="E31" s="16">
        <v>80000.0</v>
      </c>
      <c r="F31" s="16">
        <v>82000.0</v>
      </c>
      <c r="G31" s="16">
        <v>84000.0</v>
      </c>
      <c r="H31" s="16">
        <v>86000.0</v>
      </c>
      <c r="I31" s="16">
        <v>88000.0</v>
      </c>
      <c r="J31" s="16">
        <v>90000.0</v>
      </c>
      <c r="K31" s="16">
        <v>92000.0</v>
      </c>
      <c r="L31" s="16">
        <v>94000.0</v>
      </c>
      <c r="M31" s="16">
        <v>96000.0</v>
      </c>
      <c r="N31" s="16">
        <v>98000.0</v>
      </c>
      <c r="O31" s="16">
        <v>100000.0</v>
      </c>
      <c r="P31" s="16">
        <v>102000.0</v>
      </c>
      <c r="Q31" s="16">
        <v>104000.0</v>
      </c>
      <c r="R31" s="16">
        <v>106000.0</v>
      </c>
      <c r="S31" s="16">
        <v>108000.0</v>
      </c>
      <c r="T31" s="16">
        <v>80000.0</v>
      </c>
      <c r="U31" s="16">
        <v>82000.0</v>
      </c>
      <c r="V31" s="16">
        <v>84000.0</v>
      </c>
      <c r="W31" s="16">
        <v>86000.0</v>
      </c>
      <c r="X31" s="16">
        <v>88000.0</v>
      </c>
      <c r="Y31" s="16">
        <v>90000.0</v>
      </c>
      <c r="Z31" s="16">
        <v>92000.0</v>
      </c>
      <c r="AA31" s="16">
        <v>94000.0</v>
      </c>
      <c r="AB31" s="16">
        <v>96000.0</v>
      </c>
      <c r="AC31" s="16">
        <v>98000.0</v>
      </c>
      <c r="AD31" s="16">
        <v>100000.0</v>
      </c>
      <c r="AE31" s="16">
        <v>102000.0</v>
      </c>
      <c r="AF31" s="16">
        <v>104000.0</v>
      </c>
      <c r="AG31" s="16">
        <v>106000.0</v>
      </c>
      <c r="AH31" s="16">
        <v>108000.0</v>
      </c>
      <c r="AI31" s="15">
        <f t="shared" si="7"/>
        <v>100000</v>
      </c>
    </row>
    <row r="32" ht="15.75" customHeight="1">
      <c r="A32" s="11">
        <v>8.0</v>
      </c>
      <c r="B32" s="13" t="s">
        <v>92</v>
      </c>
      <c r="C32" s="6"/>
      <c r="D32" s="16">
        <v>30000.0</v>
      </c>
      <c r="E32" s="16">
        <v>20000.0</v>
      </c>
      <c r="F32" s="16">
        <v>21000.0</v>
      </c>
      <c r="G32" s="16">
        <v>22000.0</v>
      </c>
      <c r="H32" s="16">
        <v>23000.0</v>
      </c>
      <c r="I32" s="16">
        <v>24000.0</v>
      </c>
      <c r="J32" s="16">
        <v>25000.0</v>
      </c>
      <c r="K32" s="16">
        <v>26000.0</v>
      </c>
      <c r="L32" s="16">
        <v>27000.0</v>
      </c>
      <c r="M32" s="16">
        <v>28000.0</v>
      </c>
      <c r="N32" s="16">
        <v>29000.0</v>
      </c>
      <c r="O32" s="16">
        <v>30000.0</v>
      </c>
      <c r="P32" s="16">
        <v>31000.0</v>
      </c>
      <c r="Q32" s="16">
        <v>32000.0</v>
      </c>
      <c r="R32" s="16">
        <v>33000.0</v>
      </c>
      <c r="S32" s="16">
        <v>34000.0</v>
      </c>
      <c r="T32" s="16">
        <v>35000.0</v>
      </c>
      <c r="U32" s="16">
        <v>36000.0</v>
      </c>
      <c r="V32" s="16">
        <v>37000.0</v>
      </c>
      <c r="W32" s="16">
        <v>38000.0</v>
      </c>
      <c r="X32" s="16">
        <v>39000.0</v>
      </c>
      <c r="Y32" s="16">
        <v>24000.0</v>
      </c>
      <c r="Z32" s="16">
        <v>25000.0</v>
      </c>
      <c r="AA32" s="16">
        <v>26000.0</v>
      </c>
      <c r="AB32" s="16">
        <v>27000.0</v>
      </c>
      <c r="AC32" s="16">
        <v>28000.0</v>
      </c>
      <c r="AD32" s="16">
        <v>29000.0</v>
      </c>
      <c r="AE32" s="16">
        <v>30000.0</v>
      </c>
      <c r="AF32" s="16">
        <v>31000.0</v>
      </c>
      <c r="AG32" s="16">
        <v>32000.0</v>
      </c>
      <c r="AH32" s="16">
        <v>33000.0</v>
      </c>
      <c r="AI32" s="15">
        <f t="shared" si="7"/>
        <v>30000</v>
      </c>
    </row>
    <row r="33" ht="15.75" customHeight="1">
      <c r="A33" s="25" t="s">
        <v>93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15" t="str">
        <f t="shared" ref="AI33:AI34" si="8">M33</f>
        <v/>
      </c>
    </row>
    <row r="34" ht="15.75" customHeight="1">
      <c r="A34" s="35">
        <v>1.0</v>
      </c>
      <c r="B34" s="36" t="s">
        <v>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15" t="str">
        <f t="shared" si="8"/>
        <v/>
      </c>
    </row>
    <row r="35" ht="15.75" customHeight="1">
      <c r="A35" s="11">
        <v>1.0</v>
      </c>
      <c r="B35" s="13" t="s">
        <v>95</v>
      </c>
      <c r="C35" s="6"/>
      <c r="D35" s="16">
        <v>8000.0</v>
      </c>
      <c r="E35" s="16">
        <v>6000.0</v>
      </c>
      <c r="F35" s="16">
        <v>6200.0</v>
      </c>
      <c r="G35" s="16">
        <v>6400.0</v>
      </c>
      <c r="H35" s="16">
        <v>6600.0</v>
      </c>
      <c r="I35" s="16">
        <v>6800.0</v>
      </c>
      <c r="J35" s="16">
        <v>7000.0</v>
      </c>
      <c r="K35" s="16">
        <v>7200.0</v>
      </c>
      <c r="L35" s="16">
        <v>7400.0</v>
      </c>
      <c r="M35" s="16">
        <v>7600.0</v>
      </c>
      <c r="N35" s="16">
        <v>7800.0</v>
      </c>
      <c r="O35" s="16">
        <v>8000.0</v>
      </c>
      <c r="P35" s="16">
        <v>8200.0</v>
      </c>
      <c r="Q35" s="16">
        <v>8400.0</v>
      </c>
      <c r="R35" s="16">
        <v>8600.0</v>
      </c>
      <c r="S35" s="16">
        <v>8800.0</v>
      </c>
      <c r="T35" s="16">
        <v>9000.0</v>
      </c>
      <c r="U35" s="16">
        <v>6000.0</v>
      </c>
      <c r="V35" s="16">
        <v>6200.0</v>
      </c>
      <c r="W35" s="16">
        <v>6400.0</v>
      </c>
      <c r="X35" s="16">
        <v>6600.0</v>
      </c>
      <c r="Y35" s="16">
        <v>6800.0</v>
      </c>
      <c r="Z35" s="16">
        <v>7000.0</v>
      </c>
      <c r="AA35" s="16">
        <v>7200.0</v>
      </c>
      <c r="AB35" s="16">
        <v>7400.0</v>
      </c>
      <c r="AC35" s="16">
        <v>7600.0</v>
      </c>
      <c r="AD35" s="16">
        <v>7800.0</v>
      </c>
      <c r="AE35" s="16">
        <v>8000.0</v>
      </c>
      <c r="AF35" s="16">
        <v>8200.0</v>
      </c>
      <c r="AG35" s="16">
        <v>8400.0</v>
      </c>
      <c r="AH35" s="16">
        <v>8600.0</v>
      </c>
      <c r="AI35" s="15">
        <f>O35</f>
        <v>8000</v>
      </c>
    </row>
    <row r="36" ht="15.75" customHeight="1">
      <c r="A36" s="11">
        <v>2.0</v>
      </c>
      <c r="B36" s="13" t="s">
        <v>96</v>
      </c>
      <c r="C36" s="6"/>
      <c r="D36" s="14">
        <v>4.0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15">
        <f>D36</f>
        <v>4</v>
      </c>
    </row>
    <row r="37" ht="15.75" customHeight="1">
      <c r="A37" s="11">
        <v>3.0</v>
      </c>
      <c r="B37" s="13" t="s">
        <v>97</v>
      </c>
      <c r="C37" s="6"/>
      <c r="D37" s="16">
        <v>12000.0</v>
      </c>
      <c r="E37" s="16">
        <v>10000.0</v>
      </c>
      <c r="F37" s="16">
        <v>10200.0</v>
      </c>
      <c r="G37" s="16">
        <v>10400.0</v>
      </c>
      <c r="H37" s="16">
        <v>10600.0</v>
      </c>
      <c r="I37" s="16">
        <v>10800.0</v>
      </c>
      <c r="J37" s="16">
        <v>11000.0</v>
      </c>
      <c r="K37" s="16">
        <v>11200.0</v>
      </c>
      <c r="L37" s="16">
        <v>11400.0</v>
      </c>
      <c r="M37" s="16">
        <v>11600.0</v>
      </c>
      <c r="N37" s="16">
        <v>11800.0</v>
      </c>
      <c r="O37" s="16">
        <v>12000.0</v>
      </c>
      <c r="P37" s="16">
        <v>12200.0</v>
      </c>
      <c r="Q37" s="16">
        <v>12400.0</v>
      </c>
      <c r="R37" s="16">
        <v>12600.0</v>
      </c>
      <c r="S37" s="16">
        <v>12800.0</v>
      </c>
      <c r="T37" s="16">
        <v>13000.0</v>
      </c>
      <c r="U37" s="16">
        <v>10000.0</v>
      </c>
      <c r="V37" s="16">
        <v>10200.0</v>
      </c>
      <c r="W37" s="16">
        <v>10400.0</v>
      </c>
      <c r="X37" s="16">
        <v>10600.0</v>
      </c>
      <c r="Y37" s="16">
        <v>10800.0</v>
      </c>
      <c r="Z37" s="16">
        <v>11000.0</v>
      </c>
      <c r="AA37" s="16">
        <v>11200.0</v>
      </c>
      <c r="AB37" s="16">
        <v>11400.0</v>
      </c>
      <c r="AC37" s="16">
        <v>11600.0</v>
      </c>
      <c r="AD37" s="16">
        <v>11800.0</v>
      </c>
      <c r="AE37" s="16">
        <v>12000.0</v>
      </c>
      <c r="AF37" s="16">
        <v>12200.0</v>
      </c>
      <c r="AG37" s="16">
        <v>12400.0</v>
      </c>
      <c r="AH37" s="16">
        <v>12600.0</v>
      </c>
      <c r="AI37" s="15">
        <f>O37</f>
        <v>12000</v>
      </c>
    </row>
    <row r="38" ht="15.75" customHeight="1">
      <c r="A38" s="11">
        <v>4.0</v>
      </c>
      <c r="B38" s="13" t="s">
        <v>98</v>
      </c>
      <c r="C38" s="6"/>
      <c r="D38" s="14">
        <v>1.0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15">
        <f>D38</f>
        <v>1</v>
      </c>
    </row>
    <row r="39" ht="15.75" customHeight="1">
      <c r="A39" s="35">
        <v>2.0</v>
      </c>
      <c r="B39" s="36" t="s">
        <v>99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15" t="str">
        <f t="shared" ref="AI39:AI40" si="9">M39</f>
        <v/>
      </c>
    </row>
    <row r="40" ht="15.75" customHeight="1">
      <c r="A40" s="11"/>
      <c r="B40" s="13" t="s">
        <v>100</v>
      </c>
      <c r="C40" s="6"/>
      <c r="D40" s="1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  <c r="AI40" s="15" t="str">
        <f t="shared" si="9"/>
        <v/>
      </c>
    </row>
    <row r="41" ht="15.75" customHeight="1">
      <c r="A41" s="11">
        <v>1.0</v>
      </c>
      <c r="B41" s="13" t="s">
        <v>101</v>
      </c>
      <c r="C41" s="6"/>
      <c r="D41" s="16">
        <v>12000.0</v>
      </c>
      <c r="E41" s="16">
        <v>9000.0</v>
      </c>
      <c r="F41" s="16">
        <v>9200.0</v>
      </c>
      <c r="G41" s="16">
        <v>9400.0</v>
      </c>
      <c r="H41" s="16">
        <v>9600.0</v>
      </c>
      <c r="I41" s="16">
        <v>9800.0</v>
      </c>
      <c r="J41" s="16">
        <v>10000.0</v>
      </c>
      <c r="K41" s="16">
        <v>10200.0</v>
      </c>
      <c r="L41" s="16">
        <v>10400.0</v>
      </c>
      <c r="M41" s="16">
        <v>10600.0</v>
      </c>
      <c r="N41" s="16">
        <v>10800.0</v>
      </c>
      <c r="O41" s="16">
        <v>11000.0</v>
      </c>
      <c r="P41" s="16">
        <v>11200.0</v>
      </c>
      <c r="Q41" s="16">
        <v>11400.0</v>
      </c>
      <c r="R41" s="16">
        <v>11600.0</v>
      </c>
      <c r="S41" s="16">
        <v>11800.0</v>
      </c>
      <c r="T41" s="16">
        <v>12000.0</v>
      </c>
      <c r="U41" s="16">
        <v>12200.0</v>
      </c>
      <c r="V41" s="16">
        <v>12400.0</v>
      </c>
      <c r="W41" s="16">
        <v>12600.0</v>
      </c>
      <c r="X41" s="16">
        <v>12800.0</v>
      </c>
      <c r="Y41" s="16">
        <v>13000.0</v>
      </c>
      <c r="Z41" s="16">
        <v>9000.0</v>
      </c>
      <c r="AA41" s="16">
        <v>9200.0</v>
      </c>
      <c r="AB41" s="16">
        <v>9400.0</v>
      </c>
      <c r="AC41" s="16">
        <v>9600.0</v>
      </c>
      <c r="AD41" s="16">
        <v>9800.0</v>
      </c>
      <c r="AE41" s="16">
        <v>10000.0</v>
      </c>
      <c r="AF41" s="16">
        <v>10200.0</v>
      </c>
      <c r="AG41" s="16">
        <v>10400.0</v>
      </c>
      <c r="AH41" s="16">
        <v>10600.0</v>
      </c>
      <c r="AI41" s="15">
        <f>O41</f>
        <v>11000</v>
      </c>
    </row>
    <row r="42" ht="15.75" customHeight="1">
      <c r="A42" s="11">
        <v>2.0</v>
      </c>
      <c r="B42" s="13" t="s">
        <v>102</v>
      </c>
      <c r="C42" s="6"/>
      <c r="D42" s="1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  <c r="AI42" s="15" t="str">
        <f>M42</f>
        <v/>
      </c>
    </row>
    <row r="43" ht="15.75" customHeight="1">
      <c r="A43" s="11"/>
      <c r="B43" s="24" t="s">
        <v>103</v>
      </c>
      <c r="C43" s="6"/>
      <c r="D43" s="14">
        <v>1.0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6"/>
      <c r="AI43" s="15">
        <f t="shared" ref="AI43:AI44" si="10">D43</f>
        <v>1</v>
      </c>
    </row>
    <row r="44" ht="15.75" customHeight="1">
      <c r="A44" s="11"/>
      <c r="B44" s="24" t="s">
        <v>104</v>
      </c>
      <c r="C44" s="6"/>
      <c r="D44" s="14">
        <v>2.0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6"/>
      <c r="AI44" s="15">
        <f t="shared" si="10"/>
        <v>2</v>
      </c>
    </row>
    <row r="45" ht="15.75" customHeight="1">
      <c r="A45" s="11"/>
      <c r="B45" s="24" t="s">
        <v>105</v>
      </c>
      <c r="C45" s="6"/>
      <c r="D45" s="16">
        <v>100.0</v>
      </c>
      <c r="E45" s="16">
        <v>80.0</v>
      </c>
      <c r="F45" s="16">
        <v>90.0</v>
      </c>
      <c r="G45" s="16">
        <v>100.0</v>
      </c>
      <c r="H45" s="16">
        <v>110.0</v>
      </c>
      <c r="I45" s="16">
        <v>120.0</v>
      </c>
      <c r="J45" s="16">
        <v>130.0</v>
      </c>
      <c r="K45" s="16">
        <v>140.0</v>
      </c>
      <c r="L45" s="16">
        <v>150.0</v>
      </c>
      <c r="M45" s="16">
        <v>80.0</v>
      </c>
      <c r="N45" s="16">
        <v>90.0</v>
      </c>
      <c r="O45" s="16">
        <v>100.0</v>
      </c>
      <c r="P45" s="16">
        <v>110.0</v>
      </c>
      <c r="Q45" s="16">
        <v>120.0</v>
      </c>
      <c r="R45" s="16">
        <v>130.0</v>
      </c>
      <c r="S45" s="16">
        <v>140.0</v>
      </c>
      <c r="T45" s="16">
        <v>150.0</v>
      </c>
      <c r="U45" s="16">
        <v>80.0</v>
      </c>
      <c r="V45" s="16">
        <v>90.0</v>
      </c>
      <c r="W45" s="16">
        <v>100.0</v>
      </c>
      <c r="X45" s="16">
        <v>110.0</v>
      </c>
      <c r="Y45" s="16">
        <v>120.0</v>
      </c>
      <c r="Z45" s="16">
        <v>130.0</v>
      </c>
      <c r="AA45" s="16">
        <v>140.0</v>
      </c>
      <c r="AB45" s="16">
        <v>150.0</v>
      </c>
      <c r="AC45" s="16">
        <v>80.0</v>
      </c>
      <c r="AD45" s="16">
        <v>90.0</v>
      </c>
      <c r="AE45" s="16">
        <v>100.0</v>
      </c>
      <c r="AF45" s="16">
        <v>110.0</v>
      </c>
      <c r="AG45" s="16">
        <v>120.0</v>
      </c>
      <c r="AH45" s="16">
        <v>130.0</v>
      </c>
      <c r="AI45" s="15">
        <f>O45</f>
        <v>100</v>
      </c>
    </row>
    <row r="46" ht="15.75" customHeight="1">
      <c r="A46" s="11"/>
      <c r="B46" s="13" t="s">
        <v>106</v>
      </c>
      <c r="C46" s="6"/>
      <c r="D46" s="1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6"/>
      <c r="AI46" s="15" t="str">
        <f>M46</f>
        <v/>
      </c>
    </row>
    <row r="47" ht="15.75" customHeight="1">
      <c r="A47" s="11">
        <v>1.0</v>
      </c>
      <c r="B47" s="13" t="s">
        <v>101</v>
      </c>
      <c r="C47" s="6"/>
      <c r="D47" s="16">
        <v>9000.0</v>
      </c>
      <c r="E47" s="16">
        <v>7000.0</v>
      </c>
      <c r="F47" s="16">
        <v>7200.0</v>
      </c>
      <c r="G47" s="16">
        <v>7400.0</v>
      </c>
      <c r="H47" s="16">
        <v>7600.0</v>
      </c>
      <c r="I47" s="16">
        <v>7800.0</v>
      </c>
      <c r="J47" s="16">
        <v>8000.0</v>
      </c>
      <c r="K47" s="16">
        <v>8200.0</v>
      </c>
      <c r="L47" s="16">
        <v>8400.0</v>
      </c>
      <c r="M47" s="16">
        <v>8600.0</v>
      </c>
      <c r="N47" s="16">
        <v>8800.0</v>
      </c>
      <c r="O47" s="16">
        <v>9000.0</v>
      </c>
      <c r="P47" s="16">
        <v>9200.0</v>
      </c>
      <c r="Q47" s="16">
        <v>9400.0</v>
      </c>
      <c r="R47" s="16">
        <v>9600.0</v>
      </c>
      <c r="S47" s="16">
        <v>9800.0</v>
      </c>
      <c r="T47" s="16">
        <v>10000.0</v>
      </c>
      <c r="U47" s="16">
        <v>9200.0</v>
      </c>
      <c r="V47" s="16">
        <v>9400.0</v>
      </c>
      <c r="W47" s="16">
        <v>9600.0</v>
      </c>
      <c r="X47" s="16">
        <v>9800.0</v>
      </c>
      <c r="Y47" s="16">
        <v>10000.0</v>
      </c>
      <c r="Z47" s="16">
        <v>7200.0</v>
      </c>
      <c r="AA47" s="16">
        <v>7400.0</v>
      </c>
      <c r="AB47" s="16">
        <v>7600.0</v>
      </c>
      <c r="AC47" s="16">
        <v>7800.0</v>
      </c>
      <c r="AD47" s="16">
        <v>8000.0</v>
      </c>
      <c r="AE47" s="16">
        <v>8200.0</v>
      </c>
      <c r="AF47" s="16">
        <v>8400.0</v>
      </c>
      <c r="AG47" s="16">
        <v>8600.0</v>
      </c>
      <c r="AH47" s="16">
        <v>8800.0</v>
      </c>
      <c r="AI47" s="15">
        <f>O47</f>
        <v>9000</v>
      </c>
    </row>
    <row r="48" ht="15.75" customHeight="1">
      <c r="A48" s="11">
        <v>2.0</v>
      </c>
      <c r="B48" s="13" t="s">
        <v>102</v>
      </c>
      <c r="C48" s="6"/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6"/>
      <c r="AI48" s="15" t="str">
        <f>M48</f>
        <v/>
      </c>
    </row>
    <row r="49" ht="15.75" customHeight="1">
      <c r="A49" s="11"/>
      <c r="B49" s="24" t="s">
        <v>103</v>
      </c>
      <c r="C49" s="6"/>
      <c r="D49" s="14">
        <v>1.0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6"/>
      <c r="AI49" s="15">
        <f>D49</f>
        <v>1</v>
      </c>
    </row>
    <row r="50" ht="15.75" customHeight="1">
      <c r="A50" s="11"/>
      <c r="B50" s="24" t="s">
        <v>104</v>
      </c>
      <c r="C50" s="6"/>
      <c r="D50" s="16">
        <v>1.0</v>
      </c>
      <c r="E50" s="16">
        <v>1.0</v>
      </c>
      <c r="F50" s="16">
        <v>2.0</v>
      </c>
      <c r="G50" s="16">
        <v>1.0</v>
      </c>
      <c r="H50" s="16">
        <v>2.0</v>
      </c>
      <c r="I50" s="16">
        <v>1.0</v>
      </c>
      <c r="J50" s="16">
        <v>2.0</v>
      </c>
      <c r="K50" s="16">
        <v>1.0</v>
      </c>
      <c r="L50" s="16">
        <v>2.0</v>
      </c>
      <c r="M50" s="16">
        <v>1.0</v>
      </c>
      <c r="N50" s="16">
        <v>2.0</v>
      </c>
      <c r="O50" s="16">
        <v>1.0</v>
      </c>
      <c r="P50" s="16">
        <v>2.0</v>
      </c>
      <c r="Q50" s="16">
        <v>1.0</v>
      </c>
      <c r="R50" s="16">
        <v>2.0</v>
      </c>
      <c r="S50" s="16">
        <v>1.0</v>
      </c>
      <c r="T50" s="16">
        <v>2.0</v>
      </c>
      <c r="U50" s="16">
        <v>1.0</v>
      </c>
      <c r="V50" s="16">
        <v>2.0</v>
      </c>
      <c r="W50" s="16">
        <v>1.0</v>
      </c>
      <c r="X50" s="16">
        <v>2.0</v>
      </c>
      <c r="Y50" s="16">
        <v>1.0</v>
      </c>
      <c r="Z50" s="16">
        <v>2.0</v>
      </c>
      <c r="AA50" s="16">
        <v>1.0</v>
      </c>
      <c r="AB50" s="16">
        <v>2.0</v>
      </c>
      <c r="AC50" s="16">
        <v>1.0</v>
      </c>
      <c r="AD50" s="16">
        <v>2.0</v>
      </c>
      <c r="AE50" s="16">
        <v>1.0</v>
      </c>
      <c r="AF50" s="16">
        <v>2.0</v>
      </c>
      <c r="AG50" s="16">
        <v>1.0</v>
      </c>
      <c r="AH50" s="16">
        <v>2.0</v>
      </c>
      <c r="AI50" s="15">
        <f t="shared" ref="AI50:AI51" si="11">O50</f>
        <v>1</v>
      </c>
    </row>
    <row r="51" ht="15.75" customHeight="1">
      <c r="A51" s="11"/>
      <c r="B51" s="24" t="s">
        <v>105</v>
      </c>
      <c r="C51" s="6"/>
      <c r="D51" s="16">
        <v>100.0</v>
      </c>
      <c r="E51" s="16">
        <v>80.0</v>
      </c>
      <c r="F51" s="16">
        <v>90.0</v>
      </c>
      <c r="G51" s="16">
        <v>100.0</v>
      </c>
      <c r="H51" s="16">
        <v>110.0</v>
      </c>
      <c r="I51" s="16">
        <v>120.0</v>
      </c>
      <c r="J51" s="16">
        <v>130.0</v>
      </c>
      <c r="K51" s="16">
        <v>140.0</v>
      </c>
      <c r="L51" s="16">
        <v>150.0</v>
      </c>
      <c r="M51" s="16">
        <v>80.0</v>
      </c>
      <c r="N51" s="16">
        <v>90.0</v>
      </c>
      <c r="O51" s="16">
        <v>100.0</v>
      </c>
      <c r="P51" s="16">
        <v>110.0</v>
      </c>
      <c r="Q51" s="16">
        <v>120.0</v>
      </c>
      <c r="R51" s="16">
        <v>130.0</v>
      </c>
      <c r="S51" s="16">
        <v>140.0</v>
      </c>
      <c r="T51" s="16">
        <v>150.0</v>
      </c>
      <c r="U51" s="16">
        <v>80.0</v>
      </c>
      <c r="V51" s="16">
        <v>90.0</v>
      </c>
      <c r="W51" s="16">
        <v>100.0</v>
      </c>
      <c r="X51" s="16">
        <v>110.0</v>
      </c>
      <c r="Y51" s="16">
        <v>120.0</v>
      </c>
      <c r="Z51" s="16">
        <v>130.0</v>
      </c>
      <c r="AA51" s="16">
        <v>140.0</v>
      </c>
      <c r="AB51" s="16">
        <v>150.0</v>
      </c>
      <c r="AC51" s="16">
        <v>80.0</v>
      </c>
      <c r="AD51" s="16">
        <v>90.0</v>
      </c>
      <c r="AE51" s="16">
        <v>100.0</v>
      </c>
      <c r="AF51" s="16">
        <v>110.0</v>
      </c>
      <c r="AG51" s="16">
        <v>120.0</v>
      </c>
      <c r="AH51" s="16">
        <v>130.0</v>
      </c>
      <c r="AI51" s="15">
        <f t="shared" si="11"/>
        <v>100</v>
      </c>
    </row>
    <row r="52" ht="15.75" customHeight="1">
      <c r="A52" s="35">
        <v>3.0</v>
      </c>
      <c r="B52" s="36" t="s">
        <v>36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6"/>
      <c r="AI52" s="15" t="str">
        <f t="shared" ref="AI52:AI54" si="12">M52</f>
        <v/>
      </c>
    </row>
    <row r="53" ht="15.75" customHeight="1">
      <c r="A53" s="11"/>
      <c r="B53" s="13" t="s">
        <v>107</v>
      </c>
      <c r="C53" s="6"/>
      <c r="D53" s="1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6"/>
      <c r="AI53" s="15" t="str">
        <f t="shared" si="12"/>
        <v/>
      </c>
    </row>
    <row r="54" ht="15.75" customHeight="1">
      <c r="A54" s="11">
        <v>1.0</v>
      </c>
      <c r="B54" s="13" t="s">
        <v>108</v>
      </c>
      <c r="C54" s="6"/>
      <c r="D54" s="1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6"/>
      <c r="AI54" s="15" t="str">
        <f t="shared" si="12"/>
        <v/>
      </c>
    </row>
    <row r="55" ht="15.75" customHeight="1">
      <c r="A55" s="11"/>
      <c r="B55" s="24" t="s">
        <v>103</v>
      </c>
      <c r="C55" s="6"/>
      <c r="D55" s="14">
        <v>1.0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6"/>
      <c r="AI55" s="15">
        <f>D55</f>
        <v>1</v>
      </c>
    </row>
    <row r="56" ht="15.75" customHeight="1">
      <c r="A56" s="11"/>
      <c r="B56" s="24" t="s">
        <v>104</v>
      </c>
      <c r="C56" s="6"/>
      <c r="D56" s="16">
        <v>10.0</v>
      </c>
      <c r="E56" s="16">
        <v>8.0</v>
      </c>
      <c r="F56" s="16">
        <v>9.0</v>
      </c>
      <c r="G56" s="16">
        <v>10.0</v>
      </c>
      <c r="H56" s="16">
        <v>11.0</v>
      </c>
      <c r="I56" s="16">
        <v>12.0</v>
      </c>
      <c r="J56" s="16">
        <v>8.0</v>
      </c>
      <c r="K56" s="16">
        <v>9.0</v>
      </c>
      <c r="L56" s="16">
        <v>10.0</v>
      </c>
      <c r="M56" s="16">
        <v>11.0</v>
      </c>
      <c r="N56" s="16">
        <v>8.0</v>
      </c>
      <c r="O56" s="16">
        <v>9.0</v>
      </c>
      <c r="P56" s="16">
        <v>10.0</v>
      </c>
      <c r="Q56" s="16">
        <v>11.0</v>
      </c>
      <c r="R56" s="16">
        <v>8.0</v>
      </c>
      <c r="S56" s="16">
        <v>9.0</v>
      </c>
      <c r="T56" s="16">
        <v>10.0</v>
      </c>
      <c r="U56" s="16">
        <v>11.0</v>
      </c>
      <c r="V56" s="16">
        <v>8.0</v>
      </c>
      <c r="W56" s="16">
        <v>9.0</v>
      </c>
      <c r="X56" s="16">
        <v>10.0</v>
      </c>
      <c r="Y56" s="16">
        <v>11.0</v>
      </c>
      <c r="Z56" s="16">
        <v>8.0</v>
      </c>
      <c r="AA56" s="16">
        <v>9.0</v>
      </c>
      <c r="AB56" s="16">
        <v>10.0</v>
      </c>
      <c r="AC56" s="16">
        <v>11.0</v>
      </c>
      <c r="AD56" s="16">
        <v>12.0</v>
      </c>
      <c r="AE56" s="16">
        <v>8.0</v>
      </c>
      <c r="AF56" s="16">
        <v>9.0</v>
      </c>
      <c r="AG56" s="16">
        <v>10.0</v>
      </c>
      <c r="AH56" s="16">
        <v>11.0</v>
      </c>
      <c r="AI56" s="15">
        <f t="shared" ref="AI56:AI57" si="13">O56</f>
        <v>9</v>
      </c>
    </row>
    <row r="57" ht="15.75" customHeight="1">
      <c r="A57" s="11"/>
      <c r="B57" s="24" t="s">
        <v>105</v>
      </c>
      <c r="C57" s="6"/>
      <c r="D57" s="16">
        <v>100.0</v>
      </c>
      <c r="E57" s="16">
        <v>80.0</v>
      </c>
      <c r="F57" s="16">
        <v>90.0</v>
      </c>
      <c r="G57" s="16">
        <v>100.0</v>
      </c>
      <c r="H57" s="16">
        <v>110.0</v>
      </c>
      <c r="I57" s="16">
        <v>120.0</v>
      </c>
      <c r="J57" s="16">
        <v>130.0</v>
      </c>
      <c r="K57" s="16">
        <v>140.0</v>
      </c>
      <c r="L57" s="16">
        <v>150.0</v>
      </c>
      <c r="M57" s="16">
        <v>80.0</v>
      </c>
      <c r="N57" s="16">
        <v>90.0</v>
      </c>
      <c r="O57" s="16">
        <v>100.0</v>
      </c>
      <c r="P57" s="16">
        <v>110.0</v>
      </c>
      <c r="Q57" s="16">
        <v>120.0</v>
      </c>
      <c r="R57" s="16">
        <v>130.0</v>
      </c>
      <c r="S57" s="16">
        <v>140.0</v>
      </c>
      <c r="T57" s="16">
        <v>150.0</v>
      </c>
      <c r="U57" s="16">
        <v>80.0</v>
      </c>
      <c r="V57" s="16">
        <v>90.0</v>
      </c>
      <c r="W57" s="16">
        <v>100.0</v>
      </c>
      <c r="X57" s="16">
        <v>110.0</v>
      </c>
      <c r="Y57" s="16">
        <v>120.0</v>
      </c>
      <c r="Z57" s="16">
        <v>130.0</v>
      </c>
      <c r="AA57" s="16">
        <v>140.0</v>
      </c>
      <c r="AB57" s="16">
        <v>150.0</v>
      </c>
      <c r="AC57" s="16">
        <v>80.0</v>
      </c>
      <c r="AD57" s="16">
        <v>90.0</v>
      </c>
      <c r="AE57" s="16">
        <v>100.0</v>
      </c>
      <c r="AF57" s="16">
        <v>110.0</v>
      </c>
      <c r="AG57" s="16">
        <v>120.0</v>
      </c>
      <c r="AH57" s="16">
        <v>130.0</v>
      </c>
      <c r="AI57" s="15">
        <f t="shared" si="13"/>
        <v>100</v>
      </c>
    </row>
    <row r="58" ht="15.75" customHeight="1">
      <c r="A58" s="11">
        <v>2.0</v>
      </c>
      <c r="B58" s="13" t="s">
        <v>109</v>
      </c>
      <c r="C58" s="6"/>
      <c r="D58" s="1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6"/>
      <c r="AI58" s="15" t="str">
        <f>M58</f>
        <v/>
      </c>
    </row>
    <row r="59" ht="15.75" customHeight="1">
      <c r="A59" s="11"/>
      <c r="B59" s="24" t="s">
        <v>110</v>
      </c>
      <c r="C59" s="6"/>
      <c r="D59" s="14">
        <v>1.0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6"/>
      <c r="AI59" s="15">
        <f>D59</f>
        <v>1</v>
      </c>
    </row>
    <row r="60" ht="15.75" customHeight="1">
      <c r="A60" s="11"/>
      <c r="B60" s="24" t="s">
        <v>104</v>
      </c>
      <c r="C60" s="6"/>
      <c r="D60" s="16">
        <v>1.0</v>
      </c>
      <c r="E60" s="16">
        <v>1.0</v>
      </c>
      <c r="F60" s="16">
        <v>2.0</v>
      </c>
      <c r="G60" s="16">
        <v>1.0</v>
      </c>
      <c r="H60" s="16">
        <v>2.0</v>
      </c>
      <c r="I60" s="16">
        <v>1.0</v>
      </c>
      <c r="J60" s="16">
        <v>2.0</v>
      </c>
      <c r="K60" s="16">
        <v>1.0</v>
      </c>
      <c r="L60" s="16">
        <v>2.0</v>
      </c>
      <c r="M60" s="16">
        <v>1.0</v>
      </c>
      <c r="N60" s="16">
        <v>2.0</v>
      </c>
      <c r="O60" s="16">
        <v>1.0</v>
      </c>
      <c r="P60" s="16">
        <v>2.0</v>
      </c>
      <c r="Q60" s="16">
        <v>1.0</v>
      </c>
      <c r="R60" s="16">
        <v>2.0</v>
      </c>
      <c r="S60" s="16">
        <v>1.0</v>
      </c>
      <c r="T60" s="16">
        <v>2.0</v>
      </c>
      <c r="U60" s="16">
        <v>1.0</v>
      </c>
      <c r="V60" s="16">
        <v>2.0</v>
      </c>
      <c r="W60" s="16">
        <v>1.0</v>
      </c>
      <c r="X60" s="16">
        <v>2.0</v>
      </c>
      <c r="Y60" s="16">
        <v>1.0</v>
      </c>
      <c r="Z60" s="16">
        <v>2.0</v>
      </c>
      <c r="AA60" s="16">
        <v>1.0</v>
      </c>
      <c r="AB60" s="16">
        <v>2.0</v>
      </c>
      <c r="AC60" s="16">
        <v>1.0</v>
      </c>
      <c r="AD60" s="16">
        <v>2.0</v>
      </c>
      <c r="AE60" s="16">
        <v>1.0</v>
      </c>
      <c r="AF60" s="16">
        <v>2.0</v>
      </c>
      <c r="AG60" s="16">
        <v>1.0</v>
      </c>
      <c r="AH60" s="16">
        <v>2.0</v>
      </c>
      <c r="AI60" s="15">
        <f t="shared" ref="AI60:AI61" si="14">O60</f>
        <v>1</v>
      </c>
    </row>
    <row r="61" ht="15.75" customHeight="1">
      <c r="A61" s="11"/>
      <c r="B61" s="24" t="s">
        <v>105</v>
      </c>
      <c r="C61" s="6"/>
      <c r="D61" s="16">
        <v>100.0</v>
      </c>
      <c r="E61" s="16">
        <v>80.0</v>
      </c>
      <c r="F61" s="16">
        <v>90.0</v>
      </c>
      <c r="G61" s="16">
        <v>100.0</v>
      </c>
      <c r="H61" s="16">
        <v>110.0</v>
      </c>
      <c r="I61" s="16">
        <v>120.0</v>
      </c>
      <c r="J61" s="16">
        <v>130.0</v>
      </c>
      <c r="K61" s="16">
        <v>140.0</v>
      </c>
      <c r="L61" s="16">
        <v>150.0</v>
      </c>
      <c r="M61" s="16">
        <v>80.0</v>
      </c>
      <c r="N61" s="16">
        <v>90.0</v>
      </c>
      <c r="O61" s="16">
        <v>100.0</v>
      </c>
      <c r="P61" s="16">
        <v>110.0</v>
      </c>
      <c r="Q61" s="16">
        <v>120.0</v>
      </c>
      <c r="R61" s="16">
        <v>130.0</v>
      </c>
      <c r="S61" s="16">
        <v>140.0</v>
      </c>
      <c r="T61" s="16">
        <v>150.0</v>
      </c>
      <c r="U61" s="16">
        <v>80.0</v>
      </c>
      <c r="V61" s="16">
        <v>90.0</v>
      </c>
      <c r="W61" s="16">
        <v>100.0</v>
      </c>
      <c r="X61" s="16">
        <v>110.0</v>
      </c>
      <c r="Y61" s="16">
        <v>120.0</v>
      </c>
      <c r="Z61" s="16">
        <v>130.0</v>
      </c>
      <c r="AA61" s="16">
        <v>140.0</v>
      </c>
      <c r="AB61" s="16">
        <v>150.0</v>
      </c>
      <c r="AC61" s="16">
        <v>80.0</v>
      </c>
      <c r="AD61" s="16">
        <v>90.0</v>
      </c>
      <c r="AE61" s="16">
        <v>100.0</v>
      </c>
      <c r="AF61" s="16">
        <v>110.0</v>
      </c>
      <c r="AG61" s="16">
        <v>120.0</v>
      </c>
      <c r="AH61" s="16">
        <v>130.0</v>
      </c>
      <c r="AI61" s="15">
        <f t="shared" si="14"/>
        <v>100</v>
      </c>
    </row>
    <row r="62" ht="15.75" customHeight="1">
      <c r="A62" s="11"/>
      <c r="B62" s="13" t="s">
        <v>111</v>
      </c>
      <c r="C62" s="6"/>
      <c r="D62" s="1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6"/>
      <c r="AI62" s="15" t="str">
        <f t="shared" ref="AI62:AI63" si="15">M62</f>
        <v/>
      </c>
    </row>
    <row r="63" ht="15.75" customHeight="1">
      <c r="A63" s="11">
        <v>1.0</v>
      </c>
      <c r="B63" s="13" t="s">
        <v>108</v>
      </c>
      <c r="C63" s="6"/>
      <c r="D63" s="1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6"/>
      <c r="AI63" s="15" t="str">
        <f t="shared" si="15"/>
        <v/>
      </c>
    </row>
    <row r="64" ht="15.75" customHeight="1">
      <c r="A64" s="11"/>
      <c r="B64" s="24" t="s">
        <v>103</v>
      </c>
      <c r="C64" s="6"/>
      <c r="D64" s="14">
        <v>1.0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6"/>
      <c r="AI64" s="15">
        <f t="shared" ref="AI64:AI65" si="16">D64</f>
        <v>1</v>
      </c>
    </row>
    <row r="65" ht="15.75" customHeight="1">
      <c r="A65" s="11"/>
      <c r="B65" s="24" t="s">
        <v>104</v>
      </c>
      <c r="C65" s="6"/>
      <c r="D65" s="14">
        <v>3.0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6"/>
      <c r="AI65" s="15">
        <f t="shared" si="16"/>
        <v>3</v>
      </c>
    </row>
    <row r="66" ht="15.75" customHeight="1">
      <c r="A66" s="11"/>
      <c r="B66" s="24" t="s">
        <v>105</v>
      </c>
      <c r="C66" s="6"/>
      <c r="D66" s="16">
        <v>100.0</v>
      </c>
      <c r="E66" s="16">
        <v>80.0</v>
      </c>
      <c r="F66" s="16">
        <v>90.0</v>
      </c>
      <c r="G66" s="16">
        <v>100.0</v>
      </c>
      <c r="H66" s="16">
        <v>110.0</v>
      </c>
      <c r="I66" s="16">
        <v>120.0</v>
      </c>
      <c r="J66" s="16">
        <v>130.0</v>
      </c>
      <c r="K66" s="16">
        <v>140.0</v>
      </c>
      <c r="L66" s="16">
        <v>150.0</v>
      </c>
      <c r="M66" s="16">
        <v>80.0</v>
      </c>
      <c r="N66" s="16">
        <v>90.0</v>
      </c>
      <c r="O66" s="16">
        <v>100.0</v>
      </c>
      <c r="P66" s="16">
        <v>110.0</v>
      </c>
      <c r="Q66" s="16">
        <v>120.0</v>
      </c>
      <c r="R66" s="16">
        <v>130.0</v>
      </c>
      <c r="S66" s="16">
        <v>140.0</v>
      </c>
      <c r="T66" s="16">
        <v>150.0</v>
      </c>
      <c r="U66" s="16">
        <v>80.0</v>
      </c>
      <c r="V66" s="16">
        <v>90.0</v>
      </c>
      <c r="W66" s="16">
        <v>100.0</v>
      </c>
      <c r="X66" s="16">
        <v>110.0</v>
      </c>
      <c r="Y66" s="16">
        <v>120.0</v>
      </c>
      <c r="Z66" s="16">
        <v>130.0</v>
      </c>
      <c r="AA66" s="16">
        <v>140.0</v>
      </c>
      <c r="AB66" s="16">
        <v>150.0</v>
      </c>
      <c r="AC66" s="16">
        <v>80.0</v>
      </c>
      <c r="AD66" s="16">
        <v>90.0</v>
      </c>
      <c r="AE66" s="16">
        <v>100.0</v>
      </c>
      <c r="AF66" s="16">
        <v>110.0</v>
      </c>
      <c r="AG66" s="16">
        <v>120.0</v>
      </c>
      <c r="AH66" s="16">
        <v>130.0</v>
      </c>
      <c r="AI66" s="15">
        <f>O66</f>
        <v>100</v>
      </c>
    </row>
    <row r="67" ht="15.75" customHeight="1">
      <c r="A67" s="11">
        <v>2.0</v>
      </c>
      <c r="B67" s="13" t="s">
        <v>109</v>
      </c>
      <c r="C67" s="6"/>
      <c r="D67" s="1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6"/>
      <c r="AI67" s="15" t="str">
        <f>M67</f>
        <v/>
      </c>
    </row>
    <row r="68" ht="15.75" customHeight="1">
      <c r="A68" s="11"/>
      <c r="B68" s="24" t="s">
        <v>110</v>
      </c>
      <c r="C68" s="6"/>
      <c r="D68" s="14">
        <v>1.0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6"/>
      <c r="AI68" s="15">
        <f>D68</f>
        <v>1</v>
      </c>
    </row>
    <row r="69" ht="15.75" customHeight="1">
      <c r="A69" s="11"/>
      <c r="B69" s="24" t="s">
        <v>104</v>
      </c>
      <c r="C69" s="6"/>
      <c r="D69" s="16">
        <v>1.0</v>
      </c>
      <c r="E69" s="16">
        <v>0.5</v>
      </c>
      <c r="F69" s="16">
        <v>1.0</v>
      </c>
      <c r="G69" s="16">
        <v>1.5</v>
      </c>
      <c r="H69" s="16">
        <v>0.5</v>
      </c>
      <c r="I69" s="16">
        <v>1.0</v>
      </c>
      <c r="J69" s="16">
        <v>1.5</v>
      </c>
      <c r="K69" s="16">
        <v>0.5</v>
      </c>
      <c r="L69" s="16">
        <v>1.0</v>
      </c>
      <c r="M69" s="16">
        <v>1.5</v>
      </c>
      <c r="N69" s="16">
        <v>0.5</v>
      </c>
      <c r="O69" s="16">
        <v>1.0</v>
      </c>
      <c r="P69" s="16">
        <v>1.5</v>
      </c>
      <c r="Q69" s="16">
        <v>0.5</v>
      </c>
      <c r="R69" s="16">
        <v>1.0</v>
      </c>
      <c r="S69" s="16">
        <v>1.5</v>
      </c>
      <c r="T69" s="16">
        <v>0.5</v>
      </c>
      <c r="U69" s="16">
        <v>1.0</v>
      </c>
      <c r="V69" s="16">
        <v>1.5</v>
      </c>
      <c r="W69" s="16">
        <v>0.5</v>
      </c>
      <c r="X69" s="16">
        <v>1.0</v>
      </c>
      <c r="Y69" s="16">
        <v>1.5</v>
      </c>
      <c r="Z69" s="16">
        <v>0.5</v>
      </c>
      <c r="AA69" s="16">
        <v>1.0</v>
      </c>
      <c r="AB69" s="16">
        <v>1.5</v>
      </c>
      <c r="AC69" s="16">
        <v>0.5</v>
      </c>
      <c r="AD69" s="16">
        <v>1.0</v>
      </c>
      <c r="AE69" s="16">
        <v>1.5</v>
      </c>
      <c r="AF69" s="16">
        <v>0.5</v>
      </c>
      <c r="AG69" s="16">
        <v>1.0</v>
      </c>
      <c r="AH69" s="16">
        <v>1.5</v>
      </c>
      <c r="AI69" s="15">
        <f t="shared" ref="AI69:AI70" si="17">O69</f>
        <v>1</v>
      </c>
    </row>
    <row r="70" ht="15.75" customHeight="1">
      <c r="A70" s="11"/>
      <c r="B70" s="24" t="s">
        <v>105</v>
      </c>
      <c r="C70" s="6"/>
      <c r="D70" s="16">
        <v>100.0</v>
      </c>
      <c r="E70" s="16">
        <v>80.0</v>
      </c>
      <c r="F70" s="16">
        <v>90.0</v>
      </c>
      <c r="G70" s="16">
        <v>100.0</v>
      </c>
      <c r="H70" s="16">
        <v>110.0</v>
      </c>
      <c r="I70" s="16">
        <v>120.0</v>
      </c>
      <c r="J70" s="16">
        <v>130.0</v>
      </c>
      <c r="K70" s="16">
        <v>140.0</v>
      </c>
      <c r="L70" s="16">
        <v>150.0</v>
      </c>
      <c r="M70" s="16">
        <v>80.0</v>
      </c>
      <c r="N70" s="16">
        <v>90.0</v>
      </c>
      <c r="O70" s="16">
        <v>100.0</v>
      </c>
      <c r="P70" s="16">
        <v>110.0</v>
      </c>
      <c r="Q70" s="16">
        <v>120.0</v>
      </c>
      <c r="R70" s="16">
        <v>130.0</v>
      </c>
      <c r="S70" s="16">
        <v>140.0</v>
      </c>
      <c r="T70" s="16">
        <v>150.0</v>
      </c>
      <c r="U70" s="16">
        <v>80.0</v>
      </c>
      <c r="V70" s="16">
        <v>90.0</v>
      </c>
      <c r="W70" s="16">
        <v>100.0</v>
      </c>
      <c r="X70" s="16">
        <v>110.0</v>
      </c>
      <c r="Y70" s="16">
        <v>120.0</v>
      </c>
      <c r="Z70" s="16">
        <v>130.0</v>
      </c>
      <c r="AA70" s="16">
        <v>140.0</v>
      </c>
      <c r="AB70" s="16">
        <v>150.0</v>
      </c>
      <c r="AC70" s="16">
        <v>80.0</v>
      </c>
      <c r="AD70" s="16">
        <v>90.0</v>
      </c>
      <c r="AE70" s="16">
        <v>100.0</v>
      </c>
      <c r="AF70" s="16">
        <v>110.0</v>
      </c>
      <c r="AG70" s="16">
        <v>120.0</v>
      </c>
      <c r="AH70" s="16">
        <v>130.0</v>
      </c>
      <c r="AI70" s="15">
        <f t="shared" si="17"/>
        <v>100</v>
      </c>
    </row>
    <row r="71" ht="15.75" customHeight="1">
      <c r="A71" s="11">
        <v>3.0</v>
      </c>
      <c r="B71" s="13" t="s">
        <v>112</v>
      </c>
      <c r="C71" s="6"/>
      <c r="D71" s="14">
        <v>1.0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6"/>
      <c r="AI71" s="15">
        <f>D71</f>
        <v>1</v>
      </c>
    </row>
    <row r="72" ht="15.75" customHeight="1">
      <c r="A72" s="11">
        <v>4.0</v>
      </c>
      <c r="B72" s="13" t="s">
        <v>113</v>
      </c>
      <c r="C72" s="6"/>
      <c r="D72" s="16">
        <v>2300.0</v>
      </c>
      <c r="E72" s="16">
        <v>2000.0</v>
      </c>
      <c r="F72" s="16">
        <v>2100.0</v>
      </c>
      <c r="G72" s="16">
        <v>2200.0</v>
      </c>
      <c r="H72" s="16">
        <v>2300.0</v>
      </c>
      <c r="I72" s="16">
        <v>2400.0</v>
      </c>
      <c r="J72" s="16">
        <v>2500.0</v>
      </c>
      <c r="K72" s="16">
        <v>2000.0</v>
      </c>
      <c r="L72" s="16">
        <v>2100.0</v>
      </c>
      <c r="M72" s="16">
        <v>2200.0</v>
      </c>
      <c r="N72" s="16">
        <v>2300.0</v>
      </c>
      <c r="O72" s="16">
        <v>2400.0</v>
      </c>
      <c r="P72" s="16">
        <v>2500.0</v>
      </c>
      <c r="Q72" s="16">
        <v>2000.0</v>
      </c>
      <c r="R72" s="16">
        <v>2100.0</v>
      </c>
      <c r="S72" s="16">
        <v>2200.0</v>
      </c>
      <c r="T72" s="16">
        <v>2300.0</v>
      </c>
      <c r="U72" s="16">
        <v>2400.0</v>
      </c>
      <c r="V72" s="16">
        <v>2500.0</v>
      </c>
      <c r="W72" s="16">
        <v>2000.0</v>
      </c>
      <c r="X72" s="16">
        <v>2100.0</v>
      </c>
      <c r="Y72" s="16">
        <v>2200.0</v>
      </c>
      <c r="Z72" s="16">
        <v>2300.0</v>
      </c>
      <c r="AA72" s="16">
        <v>2400.0</v>
      </c>
      <c r="AB72" s="16">
        <v>2500.0</v>
      </c>
      <c r="AC72" s="16">
        <v>2000.0</v>
      </c>
      <c r="AD72" s="16">
        <v>2100.0</v>
      </c>
      <c r="AE72" s="16">
        <v>2200.0</v>
      </c>
      <c r="AF72" s="16">
        <v>2300.0</v>
      </c>
      <c r="AG72" s="16">
        <v>2400.0</v>
      </c>
      <c r="AH72" s="16">
        <v>2500.0</v>
      </c>
      <c r="AI72" s="15">
        <f>O72</f>
        <v>2400</v>
      </c>
    </row>
    <row r="73" ht="15.75" customHeight="1">
      <c r="A73" s="11">
        <v>5.0</v>
      </c>
      <c r="B73" s="13" t="s">
        <v>114</v>
      </c>
      <c r="C73" s="6"/>
      <c r="D73" s="14">
        <v>4.0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6"/>
      <c r="AI73" s="15">
        <f>D73</f>
        <v>4</v>
      </c>
    </row>
    <row r="74" ht="15.75" customHeight="1">
      <c r="A74" s="11">
        <v>6.0</v>
      </c>
      <c r="B74" s="13" t="s">
        <v>115</v>
      </c>
      <c r="C74" s="6"/>
      <c r="D74" s="16">
        <v>4000.0</v>
      </c>
      <c r="E74" s="16">
        <v>3000.0</v>
      </c>
      <c r="F74" s="16">
        <v>3200.0</v>
      </c>
      <c r="G74" s="16">
        <v>3400.0</v>
      </c>
      <c r="H74" s="16">
        <v>3600.0</v>
      </c>
      <c r="I74" s="16">
        <v>3800.0</v>
      </c>
      <c r="J74" s="16">
        <v>4000.0</v>
      </c>
      <c r="K74" s="16">
        <v>4200.0</v>
      </c>
      <c r="L74" s="16">
        <v>4400.0</v>
      </c>
      <c r="M74" s="16">
        <v>4600.0</v>
      </c>
      <c r="N74" s="16">
        <v>3000.0</v>
      </c>
      <c r="O74" s="16">
        <v>3200.0</v>
      </c>
      <c r="P74" s="16">
        <v>3400.0</v>
      </c>
      <c r="Q74" s="16">
        <v>3600.0</v>
      </c>
      <c r="R74" s="16">
        <v>3800.0</v>
      </c>
      <c r="S74" s="16">
        <v>4000.0</v>
      </c>
      <c r="T74" s="16">
        <v>4200.0</v>
      </c>
      <c r="U74" s="16">
        <v>4400.0</v>
      </c>
      <c r="V74" s="16">
        <v>4600.0</v>
      </c>
      <c r="W74" s="16">
        <v>3000.0</v>
      </c>
      <c r="X74" s="16">
        <v>3200.0</v>
      </c>
      <c r="Y74" s="16">
        <v>3400.0</v>
      </c>
      <c r="Z74" s="16">
        <v>3600.0</v>
      </c>
      <c r="AA74" s="16">
        <v>3800.0</v>
      </c>
      <c r="AB74" s="16">
        <v>4000.0</v>
      </c>
      <c r="AC74" s="16">
        <v>4200.0</v>
      </c>
      <c r="AD74" s="16">
        <v>4400.0</v>
      </c>
      <c r="AE74" s="16">
        <v>4600.0</v>
      </c>
      <c r="AF74" s="16">
        <v>3000.0</v>
      </c>
      <c r="AG74" s="16">
        <v>3200.0</v>
      </c>
      <c r="AH74" s="16">
        <v>3400.0</v>
      </c>
      <c r="AI74" s="15">
        <f>O74</f>
        <v>3200</v>
      </c>
    </row>
    <row r="75" ht="15.75" customHeight="1">
      <c r="A75" s="11">
        <v>7.0</v>
      </c>
      <c r="B75" s="13" t="s">
        <v>116</v>
      </c>
      <c r="C75" s="6"/>
      <c r="D75" s="14">
        <v>4.0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6"/>
      <c r="AI75" s="15">
        <f>D75</f>
        <v>4</v>
      </c>
    </row>
    <row r="76" ht="15.75" customHeight="1">
      <c r="A76" s="11">
        <v>8.0</v>
      </c>
      <c r="B76" s="13" t="s">
        <v>117</v>
      </c>
      <c r="C76" s="6"/>
      <c r="D76" s="16">
        <v>300.0</v>
      </c>
      <c r="E76" s="16">
        <v>250.0</v>
      </c>
      <c r="F76" s="16">
        <v>260.0</v>
      </c>
      <c r="G76" s="16">
        <v>270.0</v>
      </c>
      <c r="H76" s="16">
        <v>280.0</v>
      </c>
      <c r="I76" s="16">
        <v>290.0</v>
      </c>
      <c r="J76" s="16">
        <v>300.0</v>
      </c>
      <c r="K76" s="16">
        <v>310.0</v>
      </c>
      <c r="L76" s="16">
        <v>320.0</v>
      </c>
      <c r="M76" s="16">
        <v>330.0</v>
      </c>
      <c r="N76" s="16">
        <v>340.0</v>
      </c>
      <c r="O76" s="16">
        <v>350.0</v>
      </c>
      <c r="P76" s="16">
        <v>250.0</v>
      </c>
      <c r="Q76" s="16">
        <v>260.0</v>
      </c>
      <c r="R76" s="16">
        <v>270.0</v>
      </c>
      <c r="S76" s="16">
        <v>280.0</v>
      </c>
      <c r="T76" s="16">
        <v>290.0</v>
      </c>
      <c r="U76" s="16">
        <v>300.0</v>
      </c>
      <c r="V76" s="16">
        <v>310.0</v>
      </c>
      <c r="W76" s="16">
        <v>320.0</v>
      </c>
      <c r="X76" s="16">
        <v>330.0</v>
      </c>
      <c r="Y76" s="16">
        <v>340.0</v>
      </c>
      <c r="Z76" s="16">
        <v>350.0</v>
      </c>
      <c r="AA76" s="16">
        <v>250.0</v>
      </c>
      <c r="AB76" s="16">
        <v>260.0</v>
      </c>
      <c r="AC76" s="16">
        <v>270.0</v>
      </c>
      <c r="AD76" s="16">
        <v>280.0</v>
      </c>
      <c r="AE76" s="16">
        <v>290.0</v>
      </c>
      <c r="AF76" s="16">
        <v>300.0</v>
      </c>
      <c r="AG76" s="16">
        <v>310.0</v>
      </c>
      <c r="AH76" s="16">
        <v>320.0</v>
      </c>
      <c r="AI76" s="15">
        <f>O76</f>
        <v>350</v>
      </c>
    </row>
    <row r="77" ht="15.75" customHeight="1">
      <c r="A77" s="11">
        <v>9.0</v>
      </c>
      <c r="B77" s="13" t="s">
        <v>118</v>
      </c>
      <c r="C77" s="6"/>
      <c r="D77" s="14">
        <v>500.0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6"/>
      <c r="AI77" s="15">
        <f t="shared" ref="AI77:AI78" si="18">D77</f>
        <v>500</v>
      </c>
    </row>
    <row r="78" ht="15.75" customHeight="1">
      <c r="A78" s="11">
        <v>10.0</v>
      </c>
      <c r="B78" s="13" t="s">
        <v>119</v>
      </c>
      <c r="C78" s="6"/>
      <c r="D78" s="14">
        <v>1.0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6"/>
      <c r="AI78" s="15">
        <f t="shared" si="18"/>
        <v>1</v>
      </c>
    </row>
    <row r="79" ht="15.75" customHeight="1">
      <c r="A79" s="11">
        <v>11.0</v>
      </c>
      <c r="B79" s="13" t="s">
        <v>120</v>
      </c>
      <c r="C79" s="6"/>
      <c r="D79" s="1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"/>
      <c r="AI79" s="15" t="str">
        <f>M79</f>
        <v/>
      </c>
    </row>
    <row r="80" ht="15.75" customHeight="1">
      <c r="A80" s="11"/>
      <c r="B80" s="24" t="s">
        <v>103</v>
      </c>
      <c r="C80" s="6"/>
      <c r="D80" s="14">
        <v>1.0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6"/>
      <c r="AI80" s="15">
        <f>D80</f>
        <v>1</v>
      </c>
    </row>
    <row r="81" ht="15.75" customHeight="1">
      <c r="A81" s="11"/>
      <c r="B81" s="24" t="s">
        <v>104</v>
      </c>
      <c r="C81" s="6"/>
      <c r="D81" s="16">
        <v>2.0</v>
      </c>
      <c r="E81" s="16">
        <v>2.0</v>
      </c>
      <c r="F81" s="16">
        <v>3.0</v>
      </c>
      <c r="G81" s="16">
        <v>2.0</v>
      </c>
      <c r="H81" s="16">
        <v>3.0</v>
      </c>
      <c r="I81" s="16">
        <v>2.0</v>
      </c>
      <c r="J81" s="16">
        <v>3.0</v>
      </c>
      <c r="K81" s="16">
        <v>2.0</v>
      </c>
      <c r="L81" s="16">
        <v>3.0</v>
      </c>
      <c r="M81" s="16">
        <v>2.0</v>
      </c>
      <c r="N81" s="16">
        <v>3.0</v>
      </c>
      <c r="O81" s="16">
        <v>2.0</v>
      </c>
      <c r="P81" s="16">
        <v>3.0</v>
      </c>
      <c r="Q81" s="16">
        <v>2.0</v>
      </c>
      <c r="R81" s="16">
        <v>3.0</v>
      </c>
      <c r="S81" s="16">
        <v>2.0</v>
      </c>
      <c r="T81" s="16">
        <v>3.0</v>
      </c>
      <c r="U81" s="16">
        <v>2.0</v>
      </c>
      <c r="V81" s="16">
        <v>3.0</v>
      </c>
      <c r="W81" s="16">
        <v>2.0</v>
      </c>
      <c r="X81" s="16">
        <v>3.0</v>
      </c>
      <c r="Y81" s="16">
        <v>2.0</v>
      </c>
      <c r="Z81" s="16">
        <v>3.0</v>
      </c>
      <c r="AA81" s="16">
        <v>2.0</v>
      </c>
      <c r="AB81" s="16">
        <v>3.0</v>
      </c>
      <c r="AC81" s="16">
        <v>2.0</v>
      </c>
      <c r="AD81" s="16">
        <v>3.0</v>
      </c>
      <c r="AE81" s="16">
        <v>2.0</v>
      </c>
      <c r="AF81" s="16">
        <v>3.0</v>
      </c>
      <c r="AG81" s="16">
        <v>2.0</v>
      </c>
      <c r="AH81" s="16">
        <v>3.0</v>
      </c>
      <c r="AI81" s="15">
        <f t="shared" ref="AI81:AI82" si="19">O81</f>
        <v>2</v>
      </c>
    </row>
    <row r="82" ht="15.75" customHeight="1">
      <c r="A82" s="11"/>
      <c r="B82" s="24" t="s">
        <v>105</v>
      </c>
      <c r="C82" s="6"/>
      <c r="D82" s="16">
        <v>100.0</v>
      </c>
      <c r="E82" s="16">
        <v>80.0</v>
      </c>
      <c r="F82" s="16">
        <v>90.0</v>
      </c>
      <c r="G82" s="16">
        <v>100.0</v>
      </c>
      <c r="H82" s="16">
        <v>110.0</v>
      </c>
      <c r="I82" s="16">
        <v>120.0</v>
      </c>
      <c r="J82" s="16">
        <v>130.0</v>
      </c>
      <c r="K82" s="16">
        <v>140.0</v>
      </c>
      <c r="L82" s="16">
        <v>150.0</v>
      </c>
      <c r="M82" s="16">
        <v>80.0</v>
      </c>
      <c r="N82" s="16">
        <v>90.0</v>
      </c>
      <c r="O82" s="16">
        <v>100.0</v>
      </c>
      <c r="P82" s="16">
        <v>110.0</v>
      </c>
      <c r="Q82" s="16">
        <v>120.0</v>
      </c>
      <c r="R82" s="16">
        <v>130.0</v>
      </c>
      <c r="S82" s="16">
        <v>140.0</v>
      </c>
      <c r="T82" s="16">
        <v>150.0</v>
      </c>
      <c r="U82" s="16">
        <v>80.0</v>
      </c>
      <c r="V82" s="16">
        <v>90.0</v>
      </c>
      <c r="W82" s="16">
        <v>100.0</v>
      </c>
      <c r="X82" s="16">
        <v>110.0</v>
      </c>
      <c r="Y82" s="16">
        <v>120.0</v>
      </c>
      <c r="Z82" s="16">
        <v>130.0</v>
      </c>
      <c r="AA82" s="16">
        <v>140.0</v>
      </c>
      <c r="AB82" s="16">
        <v>150.0</v>
      </c>
      <c r="AC82" s="16">
        <v>80.0</v>
      </c>
      <c r="AD82" s="16">
        <v>90.0</v>
      </c>
      <c r="AE82" s="16">
        <v>100.0</v>
      </c>
      <c r="AF82" s="16">
        <v>110.0</v>
      </c>
      <c r="AG82" s="16">
        <v>120.0</v>
      </c>
      <c r="AH82" s="16">
        <v>130.0</v>
      </c>
      <c r="AI82" s="15">
        <f t="shared" si="19"/>
        <v>100</v>
      </c>
    </row>
    <row r="83" ht="15.75" customHeight="1">
      <c r="AI83" s="38" t="str">
        <f>D83</f>
        <v/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9">
    <mergeCell ref="B15:C15"/>
    <mergeCell ref="B14:C14"/>
    <mergeCell ref="B9:C9"/>
    <mergeCell ref="B13:C13"/>
    <mergeCell ref="B3:C3"/>
    <mergeCell ref="B73:C73"/>
    <mergeCell ref="B72:C72"/>
    <mergeCell ref="B80:C80"/>
    <mergeCell ref="B79:C79"/>
    <mergeCell ref="B81:C81"/>
    <mergeCell ref="B82:C82"/>
    <mergeCell ref="B74:C74"/>
    <mergeCell ref="B75:C75"/>
    <mergeCell ref="B27:C27"/>
    <mergeCell ref="B28:C28"/>
    <mergeCell ref="B23:C23"/>
    <mergeCell ref="B29:C29"/>
    <mergeCell ref="B30:C30"/>
    <mergeCell ref="B53:C53"/>
    <mergeCell ref="B54:C54"/>
    <mergeCell ref="B68:C68"/>
    <mergeCell ref="B65:C65"/>
    <mergeCell ref="B66:C66"/>
    <mergeCell ref="B67:C67"/>
    <mergeCell ref="B57:C57"/>
    <mergeCell ref="B56:C56"/>
    <mergeCell ref="B51:C51"/>
    <mergeCell ref="B55:C55"/>
    <mergeCell ref="D78:AH78"/>
    <mergeCell ref="D73:AH73"/>
    <mergeCell ref="D68:AH68"/>
    <mergeCell ref="D71:AH71"/>
    <mergeCell ref="D62:AH62"/>
    <mergeCell ref="D63:AH63"/>
    <mergeCell ref="B64:C64"/>
    <mergeCell ref="B61:C61"/>
    <mergeCell ref="D64:AH64"/>
    <mergeCell ref="D65:AH65"/>
    <mergeCell ref="D80:AH80"/>
    <mergeCell ref="D79:AH79"/>
    <mergeCell ref="B63:C63"/>
    <mergeCell ref="D67:AH67"/>
    <mergeCell ref="B18:C18"/>
    <mergeCell ref="B21:C21"/>
    <mergeCell ref="B35:C35"/>
    <mergeCell ref="B31:C31"/>
    <mergeCell ref="B32:C32"/>
    <mergeCell ref="B16:C16"/>
    <mergeCell ref="B46:C46"/>
    <mergeCell ref="B37:C37"/>
    <mergeCell ref="B36:C36"/>
    <mergeCell ref="B38:C38"/>
    <mergeCell ref="B40:C40"/>
    <mergeCell ref="B41:C41"/>
    <mergeCell ref="B42:C42"/>
    <mergeCell ref="A1:C2"/>
    <mergeCell ref="B4:C4"/>
    <mergeCell ref="B5:C5"/>
    <mergeCell ref="B6:C6"/>
    <mergeCell ref="B8:C8"/>
    <mergeCell ref="D8:D10"/>
    <mergeCell ref="D11:D13"/>
    <mergeCell ref="B19:C19"/>
    <mergeCell ref="B20:C20"/>
    <mergeCell ref="A8:A10"/>
    <mergeCell ref="A11:C11"/>
    <mergeCell ref="A12:C12"/>
    <mergeCell ref="B10:C10"/>
    <mergeCell ref="B7:C7"/>
    <mergeCell ref="B45:C45"/>
    <mergeCell ref="B43:C43"/>
    <mergeCell ref="B44:C44"/>
    <mergeCell ref="B26:C26"/>
    <mergeCell ref="B25:C25"/>
    <mergeCell ref="E9:AH9"/>
    <mergeCell ref="B17:AH17"/>
    <mergeCell ref="E11:AH13"/>
    <mergeCell ref="E10:AH10"/>
    <mergeCell ref="B22:AH22"/>
    <mergeCell ref="B24:AH24"/>
    <mergeCell ref="A33:AH33"/>
    <mergeCell ref="B34:AH34"/>
    <mergeCell ref="E8:AH8"/>
    <mergeCell ref="D7:AH7"/>
    <mergeCell ref="D1:AH1"/>
    <mergeCell ref="D3:AH3"/>
    <mergeCell ref="D4:AH4"/>
    <mergeCell ref="B58:C58"/>
    <mergeCell ref="B60:C60"/>
    <mergeCell ref="B59:C59"/>
    <mergeCell ref="D58:AH58"/>
    <mergeCell ref="D59:AH59"/>
    <mergeCell ref="B49:C49"/>
    <mergeCell ref="D49:AH49"/>
    <mergeCell ref="D53:AH53"/>
    <mergeCell ref="D54:AH54"/>
    <mergeCell ref="D55:AH55"/>
    <mergeCell ref="B52:AH52"/>
    <mergeCell ref="D42:AH42"/>
    <mergeCell ref="D43:AH43"/>
    <mergeCell ref="D77:AH77"/>
    <mergeCell ref="D75:AH75"/>
    <mergeCell ref="B69:C69"/>
    <mergeCell ref="B62:C62"/>
    <mergeCell ref="B47:C47"/>
    <mergeCell ref="B77:C77"/>
    <mergeCell ref="B78:C78"/>
    <mergeCell ref="B71:C71"/>
    <mergeCell ref="B70:C70"/>
    <mergeCell ref="B76:C76"/>
    <mergeCell ref="B50:C50"/>
    <mergeCell ref="B48:C48"/>
    <mergeCell ref="D38:AH38"/>
    <mergeCell ref="B39:AH39"/>
    <mergeCell ref="D44:AH44"/>
    <mergeCell ref="D46:AH46"/>
    <mergeCell ref="D40:AH40"/>
    <mergeCell ref="D48:AH48"/>
    <mergeCell ref="D36:AH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23.14"/>
  </cols>
  <sheetData>
    <row r="1" ht="15.75" customHeight="1"/>
    <row r="2" ht="15.75" customHeight="1">
      <c r="A2" s="21" t="s">
        <v>13</v>
      </c>
    </row>
    <row r="3" ht="15.75" customHeight="1"/>
    <row r="4" ht="15.75" customHeight="1">
      <c r="A4" s="22" t="s">
        <v>14</v>
      </c>
      <c r="B4" s="2"/>
      <c r="C4" s="2"/>
      <c r="D4" s="3"/>
      <c r="E4" s="11" t="s">
        <v>9</v>
      </c>
      <c r="F4" s="11" t="s">
        <v>10</v>
      </c>
      <c r="G4" s="11" t="s">
        <v>11</v>
      </c>
    </row>
    <row r="5" ht="15.75" customHeight="1">
      <c r="A5" s="8"/>
      <c r="B5" s="9"/>
      <c r="C5" s="9"/>
      <c r="D5" s="10"/>
      <c r="E5" s="23">
        <v>2.0</v>
      </c>
      <c r="F5" s="23">
        <v>4.0</v>
      </c>
      <c r="G5" s="23">
        <v>6.0</v>
      </c>
    </row>
    <row r="6" ht="15.75" customHeight="1">
      <c r="A6" s="13" t="s">
        <v>15</v>
      </c>
      <c r="B6" s="5"/>
      <c r="C6" s="5"/>
      <c r="D6" s="6"/>
      <c r="E6" s="24">
        <f>Data!AI4</f>
        <v>1</v>
      </c>
      <c r="F6" s="5"/>
      <c r="G6" s="6"/>
    </row>
    <row r="7" ht="15.75" customHeight="1">
      <c r="A7" s="13" t="s">
        <v>16</v>
      </c>
      <c r="B7" s="5"/>
      <c r="C7" s="5"/>
      <c r="D7" s="6"/>
      <c r="E7" s="24">
        <f>Data!AI6</f>
        <v>5</v>
      </c>
      <c r="F7" s="5"/>
      <c r="G7" s="6"/>
    </row>
    <row r="8" ht="15.75" customHeight="1"/>
    <row r="9" ht="15.75" customHeight="1">
      <c r="A9" s="25" t="s">
        <v>17</v>
      </c>
      <c r="B9" s="5"/>
      <c r="C9" s="5"/>
      <c r="D9" s="5"/>
      <c r="E9" s="5"/>
      <c r="F9" s="5"/>
      <c r="G9" s="6"/>
    </row>
    <row r="10" ht="15.75" customHeight="1">
      <c r="A10" s="13" t="s">
        <v>18</v>
      </c>
      <c r="B10" s="5"/>
      <c r="C10" s="5"/>
      <c r="D10" s="6"/>
      <c r="E10" s="26">
        <f>Data!$AI$14</f>
        <v>17000</v>
      </c>
      <c r="F10" s="26">
        <f>Data!$AI$14</f>
        <v>17000</v>
      </c>
      <c r="G10" s="26">
        <f>Data!$AI$14</f>
        <v>17000</v>
      </c>
    </row>
    <row r="11" ht="15.75" customHeight="1">
      <c r="A11" s="13" t="s">
        <v>19</v>
      </c>
      <c r="B11" s="5"/>
      <c r="C11" s="5"/>
      <c r="D11" s="6"/>
      <c r="E11" s="26">
        <v>0.0</v>
      </c>
      <c r="F11" s="26">
        <v>0.0</v>
      </c>
      <c r="G11" s="26">
        <v>0.0</v>
      </c>
    </row>
    <row r="12" ht="15.75" customHeight="1">
      <c r="A12" s="13" t="s">
        <v>20</v>
      </c>
      <c r="B12" s="5"/>
      <c r="C12" s="5"/>
      <c r="D12" s="5"/>
      <c r="E12" s="5"/>
      <c r="F12" s="5"/>
      <c r="G12" s="6"/>
    </row>
    <row r="13" ht="15.75" customHeight="1">
      <c r="A13" s="24" t="s">
        <v>21</v>
      </c>
      <c r="B13" s="5"/>
      <c r="C13" s="5"/>
      <c r="D13" s="6"/>
      <c r="E13" s="26">
        <f>Data!$AI18</f>
        <v>18500</v>
      </c>
      <c r="F13" s="26">
        <f>Data!$AI18</f>
        <v>18500</v>
      </c>
      <c r="G13" s="26">
        <f>Data!$AI18</f>
        <v>18500</v>
      </c>
    </row>
    <row r="14" ht="15.75" customHeight="1">
      <c r="A14" s="24" t="s">
        <v>22</v>
      </c>
      <c r="B14" s="5"/>
      <c r="C14" s="5"/>
      <c r="D14" s="6"/>
      <c r="E14" s="26">
        <f>($E6+$E7)*Data!$AI19</f>
        <v>18000</v>
      </c>
      <c r="F14" s="26">
        <f>($E6+$E7)*Data!$AI19</f>
        <v>18000</v>
      </c>
      <c r="G14" s="26">
        <f>($E6+$E7)*Data!$AI19</f>
        <v>18000</v>
      </c>
    </row>
    <row r="15" ht="15.75" customHeight="1">
      <c r="A15" s="13" t="s">
        <v>23</v>
      </c>
      <c r="B15" s="5"/>
      <c r="C15" s="5"/>
      <c r="D15" s="6"/>
      <c r="E15" s="26">
        <f>Data!$AI23</f>
        <v>25000</v>
      </c>
      <c r="F15" s="26">
        <f>Data!$AI23</f>
        <v>25000</v>
      </c>
      <c r="G15" s="26">
        <f>Data!$AI23</f>
        <v>25000</v>
      </c>
    </row>
    <row r="16" ht="15.75" customHeight="1">
      <c r="A16" s="13" t="s">
        <v>24</v>
      </c>
      <c r="B16" s="5"/>
      <c r="C16" s="5"/>
      <c r="D16" s="5"/>
      <c r="E16" s="5"/>
      <c r="F16" s="5"/>
      <c r="G16" s="6"/>
    </row>
    <row r="17" ht="15.75" customHeight="1">
      <c r="A17" s="24" t="s">
        <v>25</v>
      </c>
      <c r="B17" s="5"/>
      <c r="C17" s="5"/>
      <c r="D17" s="6"/>
      <c r="E17" s="26">
        <f>Data!$AI25</f>
        <v>31000</v>
      </c>
      <c r="F17" s="26">
        <f>Data!$AI25</f>
        <v>31000</v>
      </c>
      <c r="G17" s="26">
        <f>Data!$AI25</f>
        <v>31000</v>
      </c>
    </row>
    <row r="18" ht="15.75" customHeight="1">
      <c r="A18" s="24" t="s">
        <v>26</v>
      </c>
      <c r="B18" s="5"/>
      <c r="C18" s="5"/>
      <c r="D18" s="6"/>
      <c r="E18" s="26">
        <f>($E6+$E7)*Data!$AI26</f>
        <v>30000</v>
      </c>
      <c r="F18" s="26">
        <f>($E6+$E7)*Data!$AI26</f>
        <v>30000</v>
      </c>
      <c r="G18" s="26">
        <f>($E6+$E7)*Data!$AI26</f>
        <v>30000</v>
      </c>
    </row>
    <row r="19" ht="15.75" customHeight="1">
      <c r="A19" s="24" t="s">
        <v>27</v>
      </c>
      <c r="B19" s="5"/>
      <c r="C19" s="5"/>
      <c r="D19" s="6"/>
      <c r="E19" s="26">
        <f>Data!$AI27*ROUNDUP(E5/2)</f>
        <v>5000</v>
      </c>
      <c r="F19" s="26">
        <f>Data!$AI27*ROUNDUP(F5/2)</f>
        <v>10000</v>
      </c>
      <c r="G19" s="26">
        <f>Data!$AI27*ROUNDUP(G5/2)</f>
        <v>15000</v>
      </c>
    </row>
    <row r="20" ht="15.75" customHeight="1">
      <c r="A20" s="24" t="s">
        <v>28</v>
      </c>
      <c r="B20" s="5"/>
      <c r="C20" s="5"/>
      <c r="D20" s="6"/>
      <c r="E20" s="26">
        <f>Data!$AI29</f>
        <v>3700</v>
      </c>
      <c r="F20" s="26">
        <f>Data!$AI29</f>
        <v>3700</v>
      </c>
      <c r="G20" s="26">
        <f>Data!$AI29</f>
        <v>3700</v>
      </c>
    </row>
    <row r="21" ht="15.75" customHeight="1">
      <c r="A21" s="24" t="s">
        <v>29</v>
      </c>
      <c r="B21" s="5"/>
      <c r="C21" s="5"/>
      <c r="D21" s="6"/>
      <c r="E21" s="26">
        <f>Data!$AI30</f>
        <v>1600</v>
      </c>
      <c r="F21" s="26">
        <f>Data!$AI30</f>
        <v>1600</v>
      </c>
      <c r="G21" s="26">
        <f>Data!$AI30</f>
        <v>1600</v>
      </c>
    </row>
    <row r="22" ht="15.75" customHeight="1">
      <c r="A22" s="24" t="s">
        <v>30</v>
      </c>
      <c r="B22" s="5"/>
      <c r="C22" s="5"/>
      <c r="D22" s="6"/>
      <c r="E22" s="26">
        <f t="shared" ref="E22:G22" si="1">SUM(E10:E11)+SUM(E13:E15)+SUM(E17:E21)</f>
        <v>149800</v>
      </c>
      <c r="F22" s="26">
        <f t="shared" si="1"/>
        <v>154800</v>
      </c>
      <c r="G22" s="26">
        <f t="shared" si="1"/>
        <v>159800</v>
      </c>
    </row>
    <row r="23" ht="15.75" customHeight="1"/>
    <row r="24" ht="15.75" customHeight="1">
      <c r="A24" s="25" t="s">
        <v>31</v>
      </c>
      <c r="B24" s="5"/>
      <c r="C24" s="5"/>
      <c r="D24" s="5"/>
      <c r="E24" s="5"/>
      <c r="F24" s="5"/>
      <c r="G24" s="6"/>
    </row>
    <row r="25" ht="15.75" customHeight="1">
      <c r="A25" s="13" t="s">
        <v>32</v>
      </c>
      <c r="B25" s="5"/>
      <c r="C25" s="5"/>
      <c r="D25" s="6"/>
      <c r="E25" s="26">
        <f>E5*4*Data!$AI35</f>
        <v>64000</v>
      </c>
      <c r="F25" s="26">
        <f>F5*4*Data!$AI35</f>
        <v>128000</v>
      </c>
      <c r="G25" s="26">
        <f>G5*4*Data!$AI35</f>
        <v>192000</v>
      </c>
    </row>
    <row r="26" ht="15.75" customHeight="1">
      <c r="A26" s="13" t="s">
        <v>33</v>
      </c>
      <c r="B26" s="5"/>
      <c r="C26" s="5"/>
      <c r="D26" s="5"/>
      <c r="E26" s="5"/>
      <c r="F26" s="5"/>
      <c r="G26" s="6"/>
    </row>
    <row r="27" ht="15.75" customHeight="1">
      <c r="A27" s="24" t="s">
        <v>34</v>
      </c>
      <c r="B27" s="5"/>
      <c r="C27" s="5"/>
      <c r="D27" s="6"/>
      <c r="E27" s="26">
        <f>E5*12*Data!$AI41</f>
        <v>264000</v>
      </c>
      <c r="F27" s="26">
        <f>F5*12*Data!$AI41</f>
        <v>528000</v>
      </c>
      <c r="G27" s="26">
        <f>G5*12*Data!$AI41</f>
        <v>792000</v>
      </c>
    </row>
    <row r="28" ht="15.75" customHeight="1">
      <c r="A28" s="24" t="s">
        <v>35</v>
      </c>
      <c r="B28" s="5"/>
      <c r="C28" s="5"/>
      <c r="D28" s="6"/>
      <c r="E28" s="26">
        <f>E5*12/Data!$AI43*$E7*Data!$AI44*Data!$AI45</f>
        <v>24000</v>
      </c>
      <c r="F28" s="26">
        <f>F5*12/Data!$AI43*$E7*Data!$AI44*Data!$AI45</f>
        <v>48000</v>
      </c>
      <c r="G28" s="26">
        <f>G5*12/Data!$AI43*$E7*Data!$AI44*Data!$AI45</f>
        <v>72000</v>
      </c>
    </row>
    <row r="29" ht="15.75" customHeight="1">
      <c r="A29" s="13" t="s">
        <v>36</v>
      </c>
      <c r="B29" s="5"/>
      <c r="C29" s="5"/>
      <c r="D29" s="5"/>
      <c r="E29" s="5"/>
      <c r="F29" s="5"/>
      <c r="G29" s="6"/>
    </row>
    <row r="30" ht="15.75" customHeight="1">
      <c r="A30" s="24" t="s">
        <v>37</v>
      </c>
      <c r="B30" s="5"/>
      <c r="C30" s="5"/>
      <c r="D30" s="6"/>
      <c r="E30" s="26">
        <f>E5*12/Data!$AI55*$E7*Data!$AI56*Data!$AI57</f>
        <v>108000</v>
      </c>
      <c r="F30" s="26">
        <f>F5*12/Data!$AI55*$E7*Data!$AI56*Data!$AI57</f>
        <v>216000</v>
      </c>
      <c r="G30" s="26">
        <f>G5*12/Data!$AI55*$E7*Data!$AI56*Data!$AI57</f>
        <v>324000</v>
      </c>
    </row>
    <row r="31" ht="15.75" customHeight="1">
      <c r="A31" s="24" t="s">
        <v>38</v>
      </c>
      <c r="B31" s="5"/>
      <c r="C31" s="5"/>
      <c r="D31" s="6"/>
      <c r="E31" s="26">
        <f>E5*Data!$AI5*Data!$AI60*Data!$AI61</f>
        <v>50800</v>
      </c>
      <c r="F31" s="26">
        <f>F5*Data!$AI5*Data!$AI60*Data!$AI61</f>
        <v>101600</v>
      </c>
      <c r="G31" s="26">
        <f>G5*Data!$AI5*Data!$AI60*Data!$AI61</f>
        <v>152400</v>
      </c>
    </row>
    <row r="32" ht="15.75" customHeight="1">
      <c r="A32" s="24" t="s">
        <v>39</v>
      </c>
      <c r="B32" s="5"/>
      <c r="C32" s="5"/>
      <c r="D32" s="6"/>
      <c r="E32" s="26">
        <f>E5*12/Data!$AI71*Data!$AI72</f>
        <v>57600</v>
      </c>
      <c r="F32" s="26">
        <f>F5*12/Data!$AI71*Data!$AI72</f>
        <v>115200</v>
      </c>
      <c r="G32" s="26">
        <f>G5*12/Data!$AI71*Data!$AI72</f>
        <v>172800</v>
      </c>
    </row>
    <row r="33" ht="15.75" customHeight="1">
      <c r="A33" s="24" t="s">
        <v>40</v>
      </c>
      <c r="B33" s="5"/>
      <c r="C33" s="5"/>
      <c r="D33" s="6"/>
      <c r="E33" s="26">
        <f>E5*12*Data!$AI75*Data!$AI76</f>
        <v>33600</v>
      </c>
      <c r="F33" s="26">
        <f>F5*12*Data!$AI75*Data!$AI76</f>
        <v>67200</v>
      </c>
      <c r="G33" s="26">
        <f>G5*12*Data!$AI75*Data!$AI76</f>
        <v>100800</v>
      </c>
    </row>
    <row r="34" ht="15.75" customHeight="1">
      <c r="A34" s="24" t="s">
        <v>41</v>
      </c>
      <c r="B34" s="5"/>
      <c r="C34" s="5"/>
      <c r="D34" s="6"/>
      <c r="E34" s="26">
        <f>E5*Data!$AI5*Data!$AI3*($E6+$E7)*Data!$AI77*(Data!$AI78/1000)</f>
        <v>12192</v>
      </c>
      <c r="F34" s="26">
        <f>F5*Data!$AI5*Data!$AI3*($E6+$E7)*Data!$AI77*(Data!$AI78/1000)</f>
        <v>24384</v>
      </c>
      <c r="G34" s="26">
        <f>G5*Data!$AI5*Data!$AI3*($E6+$E7)*Data!$AI77*(Data!$AI78/1000)</f>
        <v>36576</v>
      </c>
    </row>
    <row r="35" ht="15.75" customHeight="1">
      <c r="A35" s="24" t="s">
        <v>42</v>
      </c>
      <c r="B35" s="5"/>
      <c r="C35" s="5"/>
      <c r="D35" s="6"/>
      <c r="E35" s="26">
        <f>E5*12*$E7*Data!$AI56*Data!$AI57</f>
        <v>108000</v>
      </c>
      <c r="F35" s="26">
        <f>F5*12*$E7*Data!$AI56*Data!$AI57</f>
        <v>216000</v>
      </c>
      <c r="G35" s="26">
        <f>G5*12*$E7*Data!$AI56*Data!$AI57</f>
        <v>324000</v>
      </c>
    </row>
    <row r="36" ht="15.75" customHeight="1">
      <c r="A36" s="24" t="s">
        <v>30</v>
      </c>
      <c r="B36" s="5"/>
      <c r="C36" s="5"/>
      <c r="D36" s="6"/>
      <c r="E36" s="26">
        <f t="shared" ref="E36:G36" si="2">E25+SUM(E27:E28)+SUM(E30:E35)</f>
        <v>722192</v>
      </c>
      <c r="F36" s="26">
        <f t="shared" si="2"/>
        <v>1444384</v>
      </c>
      <c r="G36" s="26">
        <f t="shared" si="2"/>
        <v>2166576</v>
      </c>
    </row>
    <row r="37" ht="15.75" customHeight="1"/>
    <row r="38" ht="15.75" customHeight="1">
      <c r="A38" s="27" t="s">
        <v>43</v>
      </c>
      <c r="B38" s="5"/>
      <c r="C38" s="5"/>
      <c r="D38" s="6"/>
      <c r="E38" s="26">
        <f t="shared" ref="E38:G38" si="3">E22+E36</f>
        <v>871992</v>
      </c>
      <c r="F38" s="26">
        <f t="shared" si="3"/>
        <v>1599184</v>
      </c>
      <c r="G38" s="26">
        <f t="shared" si="3"/>
        <v>2326376</v>
      </c>
    </row>
    <row r="39" ht="15.75" customHeight="1">
      <c r="A39" s="27" t="s">
        <v>44</v>
      </c>
      <c r="B39" s="5"/>
      <c r="C39" s="5"/>
      <c r="D39" s="6"/>
      <c r="E39" s="26">
        <f t="shared" ref="E39:G39" si="4">E38/(E5*12)/($E6+$E7)</f>
        <v>6055.5</v>
      </c>
      <c r="F39" s="26">
        <f t="shared" si="4"/>
        <v>5552.722222</v>
      </c>
      <c r="G39" s="26">
        <f t="shared" si="4"/>
        <v>5385.12963</v>
      </c>
    </row>
    <row r="40" ht="15.75" customHeight="1"/>
    <row r="41" ht="15.75" customHeight="1"/>
    <row r="42" ht="15.75" customHeight="1">
      <c r="A42" s="21" t="s">
        <v>45</v>
      </c>
    </row>
    <row r="43" ht="15.75" customHeight="1"/>
    <row r="44" ht="15.75" customHeight="1">
      <c r="A44" s="25" t="s">
        <v>17</v>
      </c>
      <c r="B44" s="5"/>
      <c r="C44" s="5"/>
      <c r="D44" s="5"/>
      <c r="E44" s="5"/>
      <c r="F44" s="5"/>
      <c r="G44" s="6"/>
    </row>
    <row r="45" ht="15.75" customHeight="1">
      <c r="A45" s="13" t="s">
        <v>18</v>
      </c>
      <c r="B45" s="5"/>
      <c r="C45" s="5"/>
      <c r="D45" s="6"/>
      <c r="E45" s="26">
        <f>Data!$AI15</f>
        <v>7000</v>
      </c>
      <c r="F45" s="26">
        <f>Data!$AI15</f>
        <v>7000</v>
      </c>
      <c r="G45" s="26">
        <f>Data!$AI15</f>
        <v>7000</v>
      </c>
    </row>
    <row r="46" ht="15.75" customHeight="1">
      <c r="A46" s="13" t="s">
        <v>19</v>
      </c>
      <c r="B46" s="5"/>
      <c r="C46" s="5"/>
      <c r="D46" s="6"/>
      <c r="E46" s="26">
        <f>Data!$AI16</f>
        <v>5000</v>
      </c>
      <c r="F46" s="26">
        <f>Data!$AI16</f>
        <v>5000</v>
      </c>
      <c r="G46" s="26">
        <f>Data!$AI16</f>
        <v>5000</v>
      </c>
    </row>
    <row r="47" ht="15.75" customHeight="1">
      <c r="A47" s="13" t="s">
        <v>20</v>
      </c>
      <c r="B47" s="5"/>
      <c r="C47" s="5"/>
      <c r="D47" s="5"/>
      <c r="E47" s="5"/>
      <c r="F47" s="5"/>
      <c r="G47" s="6"/>
    </row>
    <row r="48" ht="15.75" customHeight="1">
      <c r="A48" s="24" t="s">
        <v>21</v>
      </c>
      <c r="B48" s="5"/>
      <c r="C48" s="5"/>
      <c r="D48" s="6"/>
      <c r="E48" s="26">
        <f>Data!$AI18</f>
        <v>18500</v>
      </c>
      <c r="F48" s="26">
        <f>Data!$AI18</f>
        <v>18500</v>
      </c>
      <c r="G48" s="26">
        <f>Data!$AI18</f>
        <v>18500</v>
      </c>
    </row>
    <row r="49" ht="15.75" customHeight="1">
      <c r="A49" s="24" t="s">
        <v>22</v>
      </c>
      <c r="B49" s="5"/>
      <c r="C49" s="5"/>
      <c r="D49" s="6"/>
      <c r="E49" s="26">
        <f>($E6+$E7)*Data!$AI19</f>
        <v>18000</v>
      </c>
      <c r="F49" s="26">
        <f>($E6+$E7)*Data!$AI19</f>
        <v>18000</v>
      </c>
      <c r="G49" s="26">
        <f>($E6+$E7)*Data!$AI19</f>
        <v>18000</v>
      </c>
    </row>
    <row r="50" ht="15.75" customHeight="1">
      <c r="A50" s="24" t="s">
        <v>46</v>
      </c>
      <c r="B50" s="5"/>
      <c r="C50" s="5"/>
      <c r="D50" s="6"/>
      <c r="E50" s="26">
        <f>Data!$AI20</f>
        <v>43000</v>
      </c>
      <c r="F50" s="26">
        <f>Data!$AI20</f>
        <v>43000</v>
      </c>
      <c r="G50" s="26">
        <f>Data!$AI20</f>
        <v>43000</v>
      </c>
    </row>
    <row r="51" ht="15.75" customHeight="1">
      <c r="A51" s="24" t="s">
        <v>47</v>
      </c>
      <c r="B51" s="5"/>
      <c r="C51" s="5"/>
      <c r="D51" s="6"/>
      <c r="E51" s="26">
        <f>$E7*Data!$AI21</f>
        <v>45000</v>
      </c>
      <c r="F51" s="26">
        <f>$E7*Data!$AI21</f>
        <v>45000</v>
      </c>
      <c r="G51" s="26">
        <f>$E7*Data!$AI21</f>
        <v>45000</v>
      </c>
    </row>
    <row r="52" ht="15.75" customHeight="1">
      <c r="A52" s="28" t="s">
        <v>48</v>
      </c>
      <c r="B52" s="5"/>
      <c r="C52" s="5"/>
      <c r="D52" s="6"/>
      <c r="E52" s="26">
        <v>0.0</v>
      </c>
      <c r="F52" s="26">
        <v>0.0</v>
      </c>
      <c r="G52" s="26">
        <v>0.0</v>
      </c>
    </row>
    <row r="53" ht="15.75" customHeight="1">
      <c r="A53" s="13" t="s">
        <v>24</v>
      </c>
      <c r="B53" s="5"/>
      <c r="C53" s="5"/>
      <c r="D53" s="5"/>
      <c r="E53" s="5"/>
      <c r="F53" s="5"/>
      <c r="G53" s="6"/>
    </row>
    <row r="54" ht="15.75" customHeight="1">
      <c r="A54" s="24" t="s">
        <v>49</v>
      </c>
      <c r="B54" s="5"/>
      <c r="C54" s="5"/>
      <c r="D54" s="6"/>
      <c r="E54" s="26">
        <f>Data!$AI31</f>
        <v>100000</v>
      </c>
      <c r="F54" s="26">
        <f>Data!$AI31</f>
        <v>100000</v>
      </c>
      <c r="G54" s="26">
        <f>Data!$AI31</f>
        <v>100000</v>
      </c>
    </row>
    <row r="55" ht="15.75" customHeight="1">
      <c r="A55" s="24" t="s">
        <v>50</v>
      </c>
      <c r="B55" s="5"/>
      <c r="C55" s="5"/>
      <c r="D55" s="6"/>
      <c r="E55" s="26">
        <f>($E6+$E7)*Data!$AI32</f>
        <v>180000</v>
      </c>
      <c r="F55" s="26">
        <f>($E6+$E7)*Data!$AI32</f>
        <v>180000</v>
      </c>
      <c r="G55" s="26">
        <f>($E6+$E7)*Data!$AI32</f>
        <v>180000</v>
      </c>
    </row>
    <row r="56" ht="15.75" customHeight="1">
      <c r="A56" s="24" t="s">
        <v>51</v>
      </c>
      <c r="B56" s="5"/>
      <c r="C56" s="5"/>
      <c r="D56" s="6"/>
      <c r="E56" s="26">
        <f>Data!$AI28*ROUNDUP(E5/4)</f>
        <v>11000</v>
      </c>
      <c r="F56" s="26">
        <f>Data!$AI28*ROUNDUP(F5/4)</f>
        <v>11000</v>
      </c>
      <c r="G56" s="26">
        <f>Data!$AI28*ROUNDUP(G5/4)</f>
        <v>22000</v>
      </c>
    </row>
    <row r="57" ht="15.75" customHeight="1">
      <c r="A57" s="24" t="s">
        <v>52</v>
      </c>
      <c r="B57" s="5"/>
      <c r="C57" s="5"/>
      <c r="D57" s="6"/>
      <c r="E57" s="26">
        <f>($E6+$E7)*Data!$AI29</f>
        <v>22200</v>
      </c>
      <c r="F57" s="26">
        <f>($E6+$E7)*Data!$AI29</f>
        <v>22200</v>
      </c>
      <c r="G57" s="26">
        <f>($E6+$E7)*Data!$AI29</f>
        <v>22200</v>
      </c>
    </row>
    <row r="58" ht="15.75" customHeight="1">
      <c r="A58" s="24" t="s">
        <v>29</v>
      </c>
      <c r="B58" s="5"/>
      <c r="C58" s="5"/>
      <c r="D58" s="6"/>
      <c r="E58" s="26">
        <f>Data!$AI30</f>
        <v>1600</v>
      </c>
      <c r="F58" s="26">
        <f>Data!$AI30</f>
        <v>1600</v>
      </c>
      <c r="G58" s="26">
        <f>Data!$AI30</f>
        <v>1600</v>
      </c>
    </row>
    <row r="59" ht="15.75" customHeight="1">
      <c r="A59" s="24" t="s">
        <v>30</v>
      </c>
      <c r="B59" s="5"/>
      <c r="C59" s="5"/>
      <c r="D59" s="6"/>
      <c r="E59" s="26">
        <f t="shared" ref="E59:G59" si="5">SUM(E45:E46)+SUM(E48:E52)+SUM(E54:E58)</f>
        <v>451300</v>
      </c>
      <c r="F59" s="26">
        <f t="shared" si="5"/>
        <v>451300</v>
      </c>
      <c r="G59" s="26">
        <f t="shared" si="5"/>
        <v>462300</v>
      </c>
    </row>
    <row r="60" ht="15.75" customHeight="1"/>
    <row r="61" ht="15.75" customHeight="1">
      <c r="A61" s="25" t="s">
        <v>31</v>
      </c>
      <c r="B61" s="5"/>
      <c r="C61" s="5"/>
      <c r="D61" s="5"/>
      <c r="E61" s="5"/>
      <c r="F61" s="5"/>
      <c r="G61" s="6"/>
    </row>
    <row r="62" ht="15.75" customHeight="1">
      <c r="A62" s="13" t="s">
        <v>53</v>
      </c>
      <c r="B62" s="5"/>
      <c r="C62" s="5"/>
      <c r="D62" s="6"/>
      <c r="E62" s="26">
        <f>MAX(0, E5-1)*Data!$AI37</f>
        <v>12000</v>
      </c>
      <c r="F62" s="26">
        <f>MAX(0, F5-1)*Data!$AI37</f>
        <v>36000</v>
      </c>
      <c r="G62" s="26">
        <f>MAX(0, G5-1)*Data!$AI37</f>
        <v>60000</v>
      </c>
    </row>
    <row r="63" ht="15.75" customHeight="1">
      <c r="A63" s="13" t="s">
        <v>33</v>
      </c>
      <c r="B63" s="5"/>
      <c r="C63" s="5"/>
      <c r="D63" s="5"/>
      <c r="E63" s="5"/>
      <c r="F63" s="5"/>
      <c r="G63" s="6"/>
    </row>
    <row r="64" ht="15.75" customHeight="1">
      <c r="A64" s="24" t="s">
        <v>34</v>
      </c>
      <c r="B64" s="5"/>
      <c r="C64" s="5"/>
      <c r="D64" s="6"/>
      <c r="E64" s="26">
        <f>E5*12*Data!$AI47</f>
        <v>216000</v>
      </c>
      <c r="F64" s="26">
        <f>F5*12*Data!$AI47</f>
        <v>432000</v>
      </c>
      <c r="G64" s="26">
        <f>G5*12*Data!$AI47</f>
        <v>648000</v>
      </c>
    </row>
    <row r="65" ht="15.75" customHeight="1">
      <c r="A65" s="24" t="s">
        <v>35</v>
      </c>
      <c r="B65" s="5"/>
      <c r="C65" s="5"/>
      <c r="D65" s="6"/>
      <c r="E65" s="26">
        <f>E5*12/Data!$AI49*$E7*Data!$AI50*Data!$AI51</f>
        <v>12000</v>
      </c>
      <c r="F65" s="26">
        <f>F5*12/Data!$AI49*$E7*Data!$AI50*Data!$AI51</f>
        <v>24000</v>
      </c>
      <c r="G65" s="26">
        <f>G5*12/Data!$AI49*$E7*Data!$AI50*Data!$AI51</f>
        <v>36000</v>
      </c>
    </row>
    <row r="66" ht="15.75" customHeight="1">
      <c r="A66" s="13" t="s">
        <v>36</v>
      </c>
      <c r="B66" s="5"/>
      <c r="C66" s="5"/>
      <c r="D66" s="5"/>
      <c r="E66" s="5"/>
      <c r="F66" s="5"/>
      <c r="G66" s="6"/>
    </row>
    <row r="67" ht="15.75" customHeight="1">
      <c r="A67" s="24" t="s">
        <v>37</v>
      </c>
      <c r="B67" s="5"/>
      <c r="C67" s="5"/>
      <c r="D67" s="6"/>
      <c r="E67" s="26">
        <f>E5*12/Data!$AI64*$E7*Data!$AI65*Data!$AI66</f>
        <v>36000</v>
      </c>
      <c r="F67" s="26">
        <f>F5*12/Data!$AI64*$E7*Data!$AI65*Data!$AI66</f>
        <v>72000</v>
      </c>
      <c r="G67" s="26">
        <f>G5*12/Data!$AI64*$E7*Data!$AI65*Data!$AI66</f>
        <v>108000</v>
      </c>
    </row>
    <row r="68" ht="15.75" customHeight="1">
      <c r="A68" s="24" t="s">
        <v>38</v>
      </c>
      <c r="B68" s="5"/>
      <c r="C68" s="5"/>
      <c r="D68" s="6"/>
      <c r="E68" s="26">
        <f>E5*Data!$AI5/Data!$AI68*Data!$AI69*Data!$AI70</f>
        <v>50800</v>
      </c>
      <c r="F68" s="26">
        <f>F5*Data!$AI5/Data!$AI68*Data!$AI69*Data!$AI70</f>
        <v>101600</v>
      </c>
      <c r="G68" s="26">
        <f>G5*Data!$AI5/Data!$AI68*Data!$AI69*Data!$AI70</f>
        <v>152400</v>
      </c>
    </row>
    <row r="69" ht="15.75" customHeight="1">
      <c r="A69" s="24" t="s">
        <v>54</v>
      </c>
      <c r="B69" s="5"/>
      <c r="C69" s="5"/>
      <c r="D69" s="6"/>
      <c r="E69" s="26">
        <f>E5*Data!$AI73*Data!$AI74</f>
        <v>25600</v>
      </c>
      <c r="F69" s="26">
        <f>F5*Data!$AI73*Data!$AI74</f>
        <v>51200</v>
      </c>
      <c r="G69" s="26">
        <f>G5*Data!$AI73*Data!$AI74</f>
        <v>76800</v>
      </c>
    </row>
    <row r="70" ht="15.75" customHeight="1">
      <c r="A70" s="24" t="s">
        <v>40</v>
      </c>
      <c r="B70" s="5"/>
      <c r="C70" s="5"/>
      <c r="D70" s="6"/>
      <c r="E70" s="26">
        <f>E5*12*Data!$AI75*Data!$AI76</f>
        <v>33600</v>
      </c>
      <c r="F70" s="26">
        <f>F5*12*Data!$AI75*Data!$AI76</f>
        <v>67200</v>
      </c>
      <c r="G70" s="26">
        <f>G5*12*Data!$AI75*Data!$AI76</f>
        <v>100800</v>
      </c>
    </row>
    <row r="71" ht="15.75" customHeight="1">
      <c r="A71" s="24" t="s">
        <v>41</v>
      </c>
      <c r="B71" s="5"/>
      <c r="C71" s="5"/>
      <c r="D71" s="6"/>
      <c r="E71" s="26">
        <f>E5*Data!$AI5*Data!$AI3*($E6+$E7)*Data!$AI77*(Data!$AI78/1000)</f>
        <v>12192</v>
      </c>
      <c r="F71" s="26">
        <f>F5*Data!$AI5*Data!$AI3*($E6+$E7)*Data!$AI77*(Data!$AI78/1000)</f>
        <v>24384</v>
      </c>
      <c r="G71" s="26">
        <f>G5*Data!$AI5*Data!$AI3*($E6+$E7)*Data!$AI77*(Data!$AI78/1000)</f>
        <v>36576</v>
      </c>
    </row>
    <row r="72" ht="15.75" customHeight="1">
      <c r="A72" s="24" t="s">
        <v>42</v>
      </c>
      <c r="B72" s="5"/>
      <c r="C72" s="5"/>
      <c r="D72" s="6"/>
      <c r="E72" s="26">
        <f>E5*12*$E7*Data!$AI50*Data!$AI51</f>
        <v>12000</v>
      </c>
      <c r="F72" s="26">
        <f>F5*12*$E7*Data!$AI50*Data!$AI51</f>
        <v>24000</v>
      </c>
      <c r="G72" s="26">
        <f>G5*12*$E7*Data!$AI50*Data!$AI51</f>
        <v>36000</v>
      </c>
    </row>
    <row r="73" ht="15.75" customHeight="1">
      <c r="A73" s="24" t="s">
        <v>30</v>
      </c>
      <c r="B73" s="5"/>
      <c r="C73" s="5"/>
      <c r="D73" s="6"/>
      <c r="E73" s="26">
        <f t="shared" ref="E73:G73" si="6">E62+SUM(E64:E65)+SUM(E67:E72)</f>
        <v>410192</v>
      </c>
      <c r="F73" s="26">
        <f t="shared" si="6"/>
        <v>832384</v>
      </c>
      <c r="G73" s="26">
        <f t="shared" si="6"/>
        <v>1254576</v>
      </c>
    </row>
    <row r="74" ht="15.75" customHeight="1"/>
    <row r="75" ht="15.75" customHeight="1">
      <c r="A75" s="27" t="s">
        <v>43</v>
      </c>
      <c r="B75" s="5"/>
      <c r="C75" s="5"/>
      <c r="D75" s="6"/>
      <c r="E75" s="26">
        <f t="shared" ref="E75:G75" si="7">E59+E73</f>
        <v>861492</v>
      </c>
      <c r="F75" s="26">
        <f t="shared" si="7"/>
        <v>1283684</v>
      </c>
      <c r="G75" s="26">
        <f t="shared" si="7"/>
        <v>1716876</v>
      </c>
    </row>
    <row r="76" ht="15.75" customHeight="1">
      <c r="A76" s="27" t="s">
        <v>44</v>
      </c>
      <c r="B76" s="5"/>
      <c r="C76" s="5"/>
      <c r="D76" s="6"/>
      <c r="E76" s="26">
        <f t="shared" ref="E76:G76" si="8">E75/(E5*12)/($E6+$E7)</f>
        <v>5982.583333</v>
      </c>
      <c r="F76" s="26">
        <f t="shared" si="8"/>
        <v>4457.236111</v>
      </c>
      <c r="G76" s="26">
        <f t="shared" si="8"/>
        <v>3974.25</v>
      </c>
    </row>
    <row r="77" ht="15.75" customHeight="1"/>
    <row r="78" ht="15.75" customHeight="1"/>
    <row r="79" ht="15.75" customHeight="1">
      <c r="A79" s="29" t="s">
        <v>55</v>
      </c>
    </row>
    <row r="80" ht="15.75" customHeight="1"/>
    <row r="81" ht="15.75" customHeight="1"/>
    <row r="82" ht="15.75" customHeight="1">
      <c r="A82" s="30" t="s">
        <v>56</v>
      </c>
      <c r="B82" s="4" t="s">
        <v>57</v>
      </c>
      <c r="C82" s="6"/>
      <c r="D82" s="4" t="s">
        <v>58</v>
      </c>
      <c r="E82" s="6"/>
    </row>
    <row r="83" ht="15.75" customHeight="1">
      <c r="A83" s="20"/>
      <c r="B83" s="11" t="s">
        <v>59</v>
      </c>
      <c r="C83" s="11" t="s">
        <v>60</v>
      </c>
      <c r="D83" s="11" t="s">
        <v>59</v>
      </c>
      <c r="E83" s="11" t="s">
        <v>60</v>
      </c>
    </row>
    <row r="84" ht="15.75" customHeight="1">
      <c r="A84" s="11" t="s">
        <v>61</v>
      </c>
      <c r="B84" s="26">
        <f>E22-E10-E11-E15</f>
        <v>107800</v>
      </c>
      <c r="C84" s="26">
        <f t="shared" ref="C84:C90" si="9">B84/B$91</f>
        <v>0.1236249874</v>
      </c>
      <c r="D84" s="26">
        <f>E59-E45-E46</f>
        <v>439300</v>
      </c>
      <c r="E84" s="26">
        <f t="shared" ref="E84:E90" si="10">D84/D$91</f>
        <v>0.5099292855</v>
      </c>
    </row>
    <row r="85" ht="15.75" customHeight="1">
      <c r="A85" s="11" t="s">
        <v>62</v>
      </c>
      <c r="B85" s="26">
        <f>E27+E31</f>
        <v>314800</v>
      </c>
      <c r="C85" s="26">
        <f t="shared" si="9"/>
        <v>0.3610124864</v>
      </c>
      <c r="D85" s="26">
        <f>E64+E68</f>
        <v>266800</v>
      </c>
      <c r="E85" s="26">
        <f t="shared" si="10"/>
        <v>0.3096952729</v>
      </c>
    </row>
    <row r="86" ht="15.75" customHeight="1">
      <c r="A86" s="11" t="s">
        <v>63</v>
      </c>
      <c r="B86" s="26">
        <f>E34+E33+E32+E28</f>
        <v>127392</v>
      </c>
      <c r="C86" s="26">
        <f t="shared" si="9"/>
        <v>0.1460930834</v>
      </c>
      <c r="D86" s="26">
        <f>E71+E70+E69+E65+E62</f>
        <v>95392</v>
      </c>
      <c r="E86" s="26">
        <f t="shared" si="10"/>
        <v>0.1107288286</v>
      </c>
    </row>
    <row r="87" ht="15.75" customHeight="1">
      <c r="A87" s="11" t="s">
        <v>64</v>
      </c>
      <c r="B87" s="26">
        <f>E10+E15+E11+E25</f>
        <v>106000</v>
      </c>
      <c r="C87" s="26">
        <f t="shared" si="9"/>
        <v>0.1215607483</v>
      </c>
      <c r="D87" s="26">
        <f>E45+E46</f>
        <v>12000</v>
      </c>
      <c r="E87" s="26">
        <f t="shared" si="10"/>
        <v>0.01392932262</v>
      </c>
    </row>
    <row r="88" ht="15.75" customHeight="1">
      <c r="A88" s="11" t="s">
        <v>65</v>
      </c>
      <c r="B88" s="26">
        <v>0.0</v>
      </c>
      <c r="C88" s="26">
        <f t="shared" si="9"/>
        <v>0</v>
      </c>
      <c r="D88" s="26">
        <v>0.0</v>
      </c>
      <c r="E88" s="26">
        <f t="shared" si="10"/>
        <v>0</v>
      </c>
    </row>
    <row r="89" ht="15.75" customHeight="1">
      <c r="A89" s="11" t="s">
        <v>66</v>
      </c>
      <c r="B89" s="26">
        <f>E35</f>
        <v>108000</v>
      </c>
      <c r="C89" s="26">
        <f t="shared" si="9"/>
        <v>0.1238543473</v>
      </c>
      <c r="D89" s="26">
        <f>E72</f>
        <v>12000</v>
      </c>
      <c r="E89" s="26">
        <f t="shared" si="10"/>
        <v>0.01392932262</v>
      </c>
    </row>
    <row r="90" ht="15.75" customHeight="1">
      <c r="A90" s="11" t="s">
        <v>67</v>
      </c>
      <c r="B90" s="26">
        <f>E30</f>
        <v>108000</v>
      </c>
      <c r="C90" s="26">
        <f t="shared" si="9"/>
        <v>0.1238543473</v>
      </c>
      <c r="D90" s="26">
        <f>E67</f>
        <v>36000</v>
      </c>
      <c r="E90" s="26">
        <f t="shared" si="10"/>
        <v>0.04178796785</v>
      </c>
    </row>
    <row r="91" ht="15.75" customHeight="1">
      <c r="A91" s="11" t="s">
        <v>68</v>
      </c>
      <c r="B91" s="26">
        <f t="shared" ref="B91:E91" si="11">SUM(B84:B90)</f>
        <v>871992</v>
      </c>
      <c r="C91" s="26">
        <f t="shared" si="11"/>
        <v>1</v>
      </c>
      <c r="D91" s="26">
        <f t="shared" si="11"/>
        <v>861492</v>
      </c>
      <c r="E91" s="26">
        <f t="shared" si="11"/>
        <v>1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>
      <c r="A100" s="13" t="s">
        <v>69</v>
      </c>
      <c r="B100" s="5"/>
      <c r="C100" s="5"/>
      <c r="D100" s="5"/>
      <c r="E100" s="6"/>
    </row>
    <row r="101" ht="15.75" customHeight="1">
      <c r="A101" s="11" t="s">
        <v>70</v>
      </c>
      <c r="B101" s="11">
        <v>0.0</v>
      </c>
      <c r="C101" s="11">
        <v>2.0</v>
      </c>
      <c r="D101" s="11">
        <v>4.0</v>
      </c>
      <c r="E101" s="11">
        <v>6.0</v>
      </c>
    </row>
    <row r="102" ht="15.75" customHeight="1">
      <c r="A102" s="11" t="s">
        <v>57</v>
      </c>
      <c r="B102" s="26">
        <f t="shared" ref="B102:B103" si="13">C102-(D102-C102)</f>
        <v>144800</v>
      </c>
      <c r="C102" s="26">
        <f t="shared" ref="C102:E102" si="12">E38</f>
        <v>871992</v>
      </c>
      <c r="D102" s="26">
        <f t="shared" si="12"/>
        <v>1599184</v>
      </c>
      <c r="E102" s="26">
        <f t="shared" si="12"/>
        <v>2326376</v>
      </c>
    </row>
    <row r="103" ht="15.75" customHeight="1">
      <c r="A103" s="11" t="s">
        <v>58</v>
      </c>
      <c r="B103" s="26">
        <f t="shared" si="13"/>
        <v>439300</v>
      </c>
      <c r="C103" s="26">
        <f t="shared" ref="C103:E103" si="14">E75</f>
        <v>861492</v>
      </c>
      <c r="D103" s="26">
        <f t="shared" si="14"/>
        <v>1283684</v>
      </c>
      <c r="E103" s="26">
        <f t="shared" si="14"/>
        <v>1716876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18:D18"/>
    <mergeCell ref="A16:G16"/>
    <mergeCell ref="A13:D13"/>
    <mergeCell ref="A6:D6"/>
    <mergeCell ref="A7:D7"/>
    <mergeCell ref="A10:D10"/>
    <mergeCell ref="A11:D11"/>
    <mergeCell ref="A9:G9"/>
    <mergeCell ref="A2:G2"/>
    <mergeCell ref="A4:D5"/>
    <mergeCell ref="E6:G6"/>
    <mergeCell ref="E7:G7"/>
    <mergeCell ref="A19:D19"/>
    <mergeCell ref="A20:D20"/>
    <mergeCell ref="A21:D21"/>
    <mergeCell ref="A22:D22"/>
    <mergeCell ref="A25:D25"/>
    <mergeCell ref="A12:G12"/>
    <mergeCell ref="A14:D14"/>
    <mergeCell ref="A27:D27"/>
    <mergeCell ref="A24:G24"/>
    <mergeCell ref="A26:G26"/>
    <mergeCell ref="A29:G29"/>
    <mergeCell ref="A30:D30"/>
    <mergeCell ref="A47:G47"/>
    <mergeCell ref="A49:D49"/>
    <mergeCell ref="A48:D48"/>
    <mergeCell ref="A54:D54"/>
    <mergeCell ref="A53:G53"/>
    <mergeCell ref="A55:D55"/>
    <mergeCell ref="A50:D50"/>
    <mergeCell ref="A38:D38"/>
    <mergeCell ref="A39:D39"/>
    <mergeCell ref="A58:D58"/>
    <mergeCell ref="A57:D57"/>
    <mergeCell ref="A62:D62"/>
    <mergeCell ref="A59:D59"/>
    <mergeCell ref="A65:D65"/>
    <mergeCell ref="A66:G66"/>
    <mergeCell ref="A15:D15"/>
    <mergeCell ref="A17:D17"/>
    <mergeCell ref="A56:D56"/>
    <mergeCell ref="A46:D46"/>
    <mergeCell ref="A52:D52"/>
    <mergeCell ref="A51:D51"/>
    <mergeCell ref="A82:A83"/>
    <mergeCell ref="B82:C82"/>
    <mergeCell ref="D82:E82"/>
    <mergeCell ref="A100:E100"/>
    <mergeCell ref="A79:G79"/>
    <mergeCell ref="A64:D64"/>
    <mergeCell ref="A42:G42"/>
    <mergeCell ref="A61:G61"/>
    <mergeCell ref="A63:G63"/>
    <mergeCell ref="A71:D71"/>
    <mergeCell ref="A70:D70"/>
    <mergeCell ref="A76:D76"/>
    <mergeCell ref="A67:D67"/>
    <mergeCell ref="A75:D75"/>
    <mergeCell ref="A72:D72"/>
    <mergeCell ref="A73:D73"/>
    <mergeCell ref="A69:D69"/>
    <mergeCell ref="A68:D68"/>
    <mergeCell ref="A32:D32"/>
    <mergeCell ref="A34:D34"/>
    <mergeCell ref="A33:D33"/>
    <mergeCell ref="A35:D35"/>
    <mergeCell ref="A36:D36"/>
    <mergeCell ref="A45:D45"/>
    <mergeCell ref="A44:G44"/>
    <mergeCell ref="A28:D28"/>
    <mergeCell ref="A31:D31"/>
  </mergeCells>
  <drawing r:id="rId1"/>
</worksheet>
</file>