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8" i="2" l="1"/>
  <c r="B17" i="2"/>
  <c r="B16" i="2"/>
  <c r="L16" i="2"/>
  <c r="B10" i="2"/>
  <c r="C10" i="2" s="1"/>
  <c r="B11" i="2"/>
  <c r="C11" i="2" s="1"/>
  <c r="B12" i="2"/>
  <c r="C12" i="2" s="1"/>
  <c r="B13" i="2"/>
  <c r="C13" i="2" s="1"/>
  <c r="B9" i="2"/>
  <c r="C9" i="2" s="1"/>
  <c r="E14" i="1"/>
  <c r="E10" i="1"/>
  <c r="E11" i="1"/>
  <c r="E12" i="1"/>
  <c r="E13" i="1"/>
  <c r="E9" i="1"/>
  <c r="D14" i="1"/>
  <c r="D10" i="1"/>
  <c r="D11" i="1"/>
  <c r="D12" i="1"/>
  <c r="D13" i="1"/>
  <c r="D9" i="1"/>
  <c r="C10" i="1"/>
  <c r="C11" i="1"/>
  <c r="C12" i="1"/>
  <c r="C13" i="1"/>
  <c r="C9" i="1"/>
  <c r="B14" i="1"/>
  <c r="B10" i="1"/>
  <c r="B11" i="1"/>
  <c r="B12" i="1"/>
  <c r="B13" i="1"/>
  <c r="B9" i="1"/>
  <c r="C14" i="2" l="1"/>
</calcChain>
</file>

<file path=xl/sharedStrings.xml><?xml version="1.0" encoding="utf-8"?>
<sst xmlns="http://schemas.openxmlformats.org/spreadsheetml/2006/main" count="74" uniqueCount="49">
  <si>
    <t>Лучш. [LOC]</t>
  </si>
  <si>
    <t>Вероят. [LOC]</t>
  </si>
  <si>
    <t>Худш. [LOC]</t>
  </si>
  <si>
    <t>Функция</t>
  </si>
  <si>
    <t>F1</t>
  </si>
  <si>
    <t>F2</t>
  </si>
  <si>
    <t>F3</t>
  </si>
  <si>
    <t>F4</t>
  </si>
  <si>
    <t>F5</t>
  </si>
  <si>
    <t>Уд. стоимость анi [долл/LOC]</t>
  </si>
  <si>
    <t>Произв. анi [LOC/чел-мес]</t>
  </si>
  <si>
    <t>Итого</t>
  </si>
  <si>
    <t>Затраты (чел.-мес.)</t>
  </si>
  <si>
    <t>Характеристика</t>
  </si>
  <si>
    <t>Лучш.</t>
  </si>
  <si>
    <t>Вероят.</t>
  </si>
  <si>
    <t>Худш.</t>
  </si>
  <si>
    <t>Вводы</t>
  </si>
  <si>
    <t>Выводы</t>
  </si>
  <si>
    <t>Запросы</t>
  </si>
  <si>
    <t>Логические файлы</t>
  </si>
  <si>
    <t>Интерфейсные файлы</t>
  </si>
  <si>
    <t>Ссылки на файлы</t>
  </si>
  <si>
    <t>Коэффициент</t>
  </si>
  <si>
    <t>Оценка</t>
  </si>
  <si>
    <t>Передачи данных</t>
  </si>
  <si>
    <t>Распределенная обработка данных</t>
  </si>
  <si>
    <t>Производительность</t>
  </si>
  <si>
    <t>Распространенность используемой конфигурации</t>
  </si>
  <si>
    <t>Скорость транзакций</t>
  </si>
  <si>
    <t>Оперативный ввод данных</t>
  </si>
  <si>
    <t>Эффективность работы конечного пользователя</t>
  </si>
  <si>
    <t>Оперативное обновление</t>
  </si>
  <si>
    <t>Сложность обработки</t>
  </si>
  <si>
    <t>Повторная используемость</t>
  </si>
  <si>
    <t>Легкость инсталляции</t>
  </si>
  <si>
    <t>Легкость эксплуатации</t>
  </si>
  <si>
    <t>Разнообразные условия размещения</t>
  </si>
  <si>
    <t>Простота изменений</t>
  </si>
  <si>
    <t xml:space="preserve">FP ож i </t>
  </si>
  <si>
    <t>FPслож i  с учетом сложности</t>
  </si>
  <si>
    <t>Суммарный коэффициент сложности:</t>
  </si>
  <si>
    <t>FP</t>
  </si>
  <si>
    <t>Затраты</t>
  </si>
  <si>
    <t>Стоимость</t>
  </si>
  <si>
    <t xml:space="preserve">LOCож i
</t>
  </si>
  <si>
    <t xml:space="preserve">Производительность проекта (LOC/чел.-мес.)  ПРОИЗВi
</t>
  </si>
  <si>
    <t xml:space="preserve">Стоимость ($)
</t>
  </si>
  <si>
    <t xml:space="preserve">LOCан i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</si>
</sst>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1" xfId="0" applyFont="1" applyBorder="1"/>
    <xf numFmtId="0" fontId="1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17" sqref="G17"/>
    </sheetView>
  </sheetViews>
  <sheetFormatPr defaultRowHeight="15" x14ac:dyDescent="0.25"/>
  <cols>
    <col min="1" max="1" width="12.5703125" customWidth="1"/>
    <col min="2" max="2" width="18.42578125" customWidth="1"/>
    <col min="3" max="3" width="22.85546875" customWidth="1"/>
    <col min="4" max="4" width="21" customWidth="1"/>
    <col min="5" max="5" width="14" customWidth="1"/>
    <col min="6" max="6" width="14.5703125" customWidth="1"/>
    <col min="7" max="7" width="13.28515625" customWidth="1"/>
    <col min="8" max="8" width="28.42578125" customWidth="1"/>
    <col min="9" max="9" width="27.42578125" customWidth="1"/>
  </cols>
  <sheetData>
    <row r="1" spans="1:9" x14ac:dyDescent="0.25">
      <c r="A1" s="10" t="s">
        <v>3</v>
      </c>
      <c r="B1" s="14" t="s">
        <v>0</v>
      </c>
      <c r="C1" s="10" t="s">
        <v>1</v>
      </c>
      <c r="D1" s="10" t="s">
        <v>2</v>
      </c>
      <c r="E1" s="4"/>
      <c r="F1" s="10" t="s">
        <v>3</v>
      </c>
      <c r="G1" s="10" t="s">
        <v>48</v>
      </c>
      <c r="H1" s="10" t="s">
        <v>9</v>
      </c>
      <c r="I1" s="10" t="s">
        <v>10</v>
      </c>
    </row>
    <row r="2" spans="1:9" x14ac:dyDescent="0.25">
      <c r="A2" s="2" t="s">
        <v>4</v>
      </c>
      <c r="B2" s="6">
        <v>4700</v>
      </c>
      <c r="C2" s="2">
        <v>4800</v>
      </c>
      <c r="D2" s="2">
        <v>4950</v>
      </c>
      <c r="E2" s="4"/>
      <c r="F2" s="2" t="s">
        <v>4</v>
      </c>
      <c r="G2" s="2">
        <v>700</v>
      </c>
      <c r="H2" s="2">
        <v>27</v>
      </c>
      <c r="I2" s="2">
        <v>460</v>
      </c>
    </row>
    <row r="3" spans="1:9" x14ac:dyDescent="0.25">
      <c r="A3" s="2" t="s">
        <v>5</v>
      </c>
      <c r="B3" s="6">
        <v>1000</v>
      </c>
      <c r="C3" s="2">
        <v>1100</v>
      </c>
      <c r="D3" s="2">
        <v>1250</v>
      </c>
      <c r="E3" s="4"/>
      <c r="F3" s="2" t="s">
        <v>5</v>
      </c>
      <c r="G3" s="2">
        <v>450</v>
      </c>
      <c r="H3" s="2">
        <v>22</v>
      </c>
      <c r="I3" s="2">
        <v>200</v>
      </c>
    </row>
    <row r="4" spans="1:9" x14ac:dyDescent="0.25">
      <c r="A4" s="2" t="s">
        <v>6</v>
      </c>
      <c r="B4" s="6">
        <v>2100</v>
      </c>
      <c r="C4" s="2">
        <v>2200</v>
      </c>
      <c r="D4" s="2">
        <v>2300</v>
      </c>
      <c r="E4" s="4"/>
      <c r="F4" s="2" t="s">
        <v>6</v>
      </c>
      <c r="G4" s="2">
        <v>1200</v>
      </c>
      <c r="H4" s="2">
        <v>21</v>
      </c>
      <c r="I4" s="2">
        <v>420</v>
      </c>
    </row>
    <row r="5" spans="1:9" x14ac:dyDescent="0.25">
      <c r="A5" s="2" t="s">
        <v>7</v>
      </c>
      <c r="B5" s="6">
        <v>1600</v>
      </c>
      <c r="C5" s="2">
        <v>1650</v>
      </c>
      <c r="D5" s="2">
        <v>1800</v>
      </c>
      <c r="E5" s="4"/>
      <c r="F5" s="2" t="s">
        <v>7</v>
      </c>
      <c r="G5" s="2">
        <v>2100</v>
      </c>
      <c r="H5" s="2">
        <v>24</v>
      </c>
      <c r="I5" s="2">
        <v>350</v>
      </c>
    </row>
    <row r="6" spans="1:9" x14ac:dyDescent="0.25">
      <c r="A6" s="2" t="s">
        <v>8</v>
      </c>
      <c r="B6" s="6">
        <v>2000</v>
      </c>
      <c r="C6" s="2">
        <v>2100</v>
      </c>
      <c r="D6" s="2">
        <v>2300</v>
      </c>
      <c r="E6" s="4"/>
      <c r="F6" s="2" t="s">
        <v>8</v>
      </c>
      <c r="G6" s="2">
        <v>1800</v>
      </c>
      <c r="H6" s="2">
        <v>31</v>
      </c>
      <c r="I6" s="2">
        <v>600</v>
      </c>
    </row>
    <row r="7" spans="1:9" x14ac:dyDescent="0.25">
      <c r="A7" s="8"/>
      <c r="B7" s="4"/>
      <c r="C7" s="4"/>
      <c r="D7" s="4"/>
      <c r="E7" s="4"/>
      <c r="F7" s="4"/>
      <c r="G7" s="4"/>
      <c r="H7" s="4"/>
      <c r="I7" s="4"/>
    </row>
    <row r="8" spans="1:9" ht="48.75" customHeight="1" x14ac:dyDescent="0.25">
      <c r="A8" s="16" t="s">
        <v>3</v>
      </c>
      <c r="B8" s="17" t="s">
        <v>45</v>
      </c>
      <c r="C8" s="16" t="s">
        <v>46</v>
      </c>
      <c r="D8" s="16" t="s">
        <v>12</v>
      </c>
      <c r="E8" s="16" t="s">
        <v>47</v>
      </c>
      <c r="F8" s="4"/>
      <c r="G8" s="4"/>
      <c r="H8" s="4"/>
      <c r="I8" s="4"/>
    </row>
    <row r="9" spans="1:9" x14ac:dyDescent="0.25">
      <c r="A9" s="2" t="s">
        <v>4</v>
      </c>
      <c r="B9" s="7">
        <f>(B2+D2+4*C2)/6</f>
        <v>4808.333333333333</v>
      </c>
      <c r="C9" s="1">
        <f>I2*(G2/B9)</f>
        <v>66.967071057192385</v>
      </c>
      <c r="D9" s="1">
        <f>B9/C9</f>
        <v>71.80145790200136</v>
      </c>
      <c r="E9" s="1">
        <f>B9*H2</f>
        <v>129824.99999999999</v>
      </c>
      <c r="F9" s="4"/>
      <c r="G9" s="4"/>
      <c r="H9" s="4"/>
      <c r="I9" s="4"/>
    </row>
    <row r="10" spans="1:9" x14ac:dyDescent="0.25">
      <c r="A10" s="2" t="s">
        <v>5</v>
      </c>
      <c r="B10" s="7">
        <f t="shared" ref="B10:B13" si="0">(B3+D3+4*C3)/6</f>
        <v>1108.3333333333333</v>
      </c>
      <c r="C10" s="1">
        <f t="shared" ref="C10:C13" si="1">I3*(G3/B10)</f>
        <v>81.203007518796994</v>
      </c>
      <c r="D10" s="1">
        <f t="shared" ref="D10:D13" si="2">B10/C10</f>
        <v>13.648919753086419</v>
      </c>
      <c r="E10" s="1">
        <f t="shared" ref="E10:E13" si="3">B10*H3</f>
        <v>24383.333333333332</v>
      </c>
      <c r="F10" s="4"/>
      <c r="G10" s="4"/>
      <c r="H10" s="4"/>
      <c r="I10" s="4"/>
    </row>
    <row r="11" spans="1:9" x14ac:dyDescent="0.25">
      <c r="A11" s="2" t="s">
        <v>6</v>
      </c>
      <c r="B11" s="7">
        <f t="shared" si="0"/>
        <v>2200</v>
      </c>
      <c r="C11" s="1">
        <f t="shared" si="1"/>
        <v>229.09090909090907</v>
      </c>
      <c r="D11" s="1">
        <f t="shared" si="2"/>
        <v>9.6031746031746046</v>
      </c>
      <c r="E11" s="1">
        <f t="shared" si="3"/>
        <v>46200</v>
      </c>
      <c r="F11" s="4"/>
      <c r="G11" s="4"/>
      <c r="H11" s="4"/>
      <c r="I11" s="4"/>
    </row>
    <row r="12" spans="1:9" x14ac:dyDescent="0.25">
      <c r="A12" s="2" t="s">
        <v>7</v>
      </c>
      <c r="B12" s="7">
        <f t="shared" si="0"/>
        <v>1666.6666666666667</v>
      </c>
      <c r="C12" s="1">
        <f t="shared" si="1"/>
        <v>441</v>
      </c>
      <c r="D12" s="1">
        <f t="shared" si="2"/>
        <v>3.7792894935752082</v>
      </c>
      <c r="E12" s="1">
        <f t="shared" si="3"/>
        <v>40000</v>
      </c>
      <c r="F12" s="4"/>
      <c r="G12" s="4"/>
      <c r="H12" s="4"/>
      <c r="I12" s="4"/>
    </row>
    <row r="13" spans="1:9" x14ac:dyDescent="0.25">
      <c r="A13" s="2" t="s">
        <v>8</v>
      </c>
      <c r="B13" s="7">
        <f t="shared" si="0"/>
        <v>2116.6666666666665</v>
      </c>
      <c r="C13" s="1">
        <f t="shared" si="1"/>
        <v>510.23622047244095</v>
      </c>
      <c r="D13" s="1">
        <f t="shared" si="2"/>
        <v>4.1484053497942384</v>
      </c>
      <c r="E13" s="1">
        <f t="shared" si="3"/>
        <v>65616.666666666657</v>
      </c>
      <c r="F13" s="4"/>
      <c r="G13" s="4"/>
      <c r="H13" s="4"/>
      <c r="I13" s="4"/>
    </row>
    <row r="14" spans="1:9" x14ac:dyDescent="0.25">
      <c r="A14" s="10" t="s">
        <v>11</v>
      </c>
      <c r="B14" s="7">
        <f>SUM(B9:B13)</f>
        <v>11899.999999999998</v>
      </c>
      <c r="C14" s="1"/>
      <c r="D14" s="5">
        <f t="shared" ref="D14:E14" si="4">SUM(D9:D13)</f>
        <v>102.98124710163182</v>
      </c>
      <c r="E14" s="1">
        <f t="shared" si="4"/>
        <v>306025</v>
      </c>
      <c r="F14" s="4"/>
      <c r="G14" s="4"/>
      <c r="H14" s="4"/>
      <c r="I14" s="4"/>
    </row>
    <row r="17" spans="7:7" x14ac:dyDescent="0.25">
      <c r="G1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F22" sqref="F22"/>
    </sheetView>
  </sheetViews>
  <sheetFormatPr defaultRowHeight="15" x14ac:dyDescent="0.25"/>
  <cols>
    <col min="1" max="1" width="20.5703125" customWidth="1"/>
    <col min="2" max="2" width="12" customWidth="1"/>
    <col min="3" max="3" width="27.85546875" customWidth="1"/>
    <col min="5" max="5" width="2.140625" customWidth="1"/>
    <col min="6" max="6" width="21.42578125" customWidth="1"/>
    <col min="7" max="7" width="16.5703125" customWidth="1"/>
    <col min="8" max="8" width="2.5703125" customWidth="1"/>
    <col min="9" max="9" width="2.28515625" customWidth="1"/>
    <col min="10" max="10" width="4.7109375" customWidth="1"/>
    <col min="11" max="11" width="46.140625" customWidth="1"/>
  </cols>
  <sheetData>
    <row r="1" spans="1:12" ht="45" customHeight="1" x14ac:dyDescent="0.25">
      <c r="A1" s="10" t="s">
        <v>13</v>
      </c>
      <c r="B1" s="10" t="s">
        <v>14</v>
      </c>
      <c r="C1" s="10" t="s">
        <v>15</v>
      </c>
      <c r="D1" s="10" t="s">
        <v>16</v>
      </c>
      <c r="E1" s="9"/>
      <c r="F1" s="10" t="s">
        <v>13</v>
      </c>
      <c r="G1" s="11" t="s">
        <v>22</v>
      </c>
      <c r="H1" s="9"/>
      <c r="I1" s="9"/>
      <c r="J1" s="12" t="s">
        <v>23</v>
      </c>
      <c r="K1" s="12"/>
      <c r="L1" s="10" t="s">
        <v>24</v>
      </c>
    </row>
    <row r="2" spans="1:12" x14ac:dyDescent="0.25">
      <c r="A2" s="2" t="s">
        <v>17</v>
      </c>
      <c r="B2" s="2">
        <v>10</v>
      </c>
      <c r="C2" s="2">
        <v>11</v>
      </c>
      <c r="D2" s="2">
        <v>14</v>
      </c>
      <c r="E2" s="9"/>
      <c r="F2" s="2" t="s">
        <v>17</v>
      </c>
      <c r="G2" s="2">
        <v>5</v>
      </c>
      <c r="H2" s="9"/>
      <c r="I2" s="9"/>
      <c r="J2" s="2">
        <v>1</v>
      </c>
      <c r="K2" s="2" t="s">
        <v>25</v>
      </c>
      <c r="L2" s="2">
        <v>2</v>
      </c>
    </row>
    <row r="3" spans="1:12" x14ac:dyDescent="0.25">
      <c r="A3" s="2" t="s">
        <v>18</v>
      </c>
      <c r="B3" s="2">
        <v>9</v>
      </c>
      <c r="C3" s="2">
        <v>11</v>
      </c>
      <c r="D3" s="2">
        <v>11</v>
      </c>
      <c r="E3" s="9"/>
      <c r="F3" s="2" t="s">
        <v>18</v>
      </c>
      <c r="G3" s="2">
        <v>4</v>
      </c>
      <c r="H3" s="9"/>
      <c r="I3" s="9"/>
      <c r="J3" s="2">
        <v>2</v>
      </c>
      <c r="K3" s="2" t="s">
        <v>26</v>
      </c>
      <c r="L3" s="2">
        <v>3</v>
      </c>
    </row>
    <row r="4" spans="1:12" x14ac:dyDescent="0.25">
      <c r="A4" s="2" t="s">
        <v>19</v>
      </c>
      <c r="B4" s="2">
        <v>6</v>
      </c>
      <c r="C4" s="2">
        <v>7</v>
      </c>
      <c r="D4" s="2">
        <v>7</v>
      </c>
      <c r="E4" s="9"/>
      <c r="F4" s="2" t="s">
        <v>19</v>
      </c>
      <c r="G4" s="2">
        <v>4</v>
      </c>
      <c r="H4" s="9"/>
      <c r="I4" s="9"/>
      <c r="J4" s="2">
        <v>3</v>
      </c>
      <c r="K4" s="2" t="s">
        <v>27</v>
      </c>
      <c r="L4" s="2">
        <v>4</v>
      </c>
    </row>
    <row r="5" spans="1:12" x14ac:dyDescent="0.25">
      <c r="A5" s="2" t="s">
        <v>20</v>
      </c>
      <c r="B5" s="2">
        <v>1</v>
      </c>
      <c r="C5" s="2">
        <v>2</v>
      </c>
      <c r="D5" s="2">
        <v>2</v>
      </c>
      <c r="E5" s="9"/>
      <c r="F5" s="2" t="s">
        <v>20</v>
      </c>
      <c r="G5" s="2">
        <v>1</v>
      </c>
      <c r="H5" s="9"/>
      <c r="I5" s="9"/>
      <c r="J5" s="2">
        <v>4</v>
      </c>
      <c r="K5" s="2" t="s">
        <v>28</v>
      </c>
      <c r="L5" s="2">
        <v>5</v>
      </c>
    </row>
    <row r="6" spans="1:12" x14ac:dyDescent="0.25">
      <c r="A6" s="2" t="s">
        <v>21</v>
      </c>
      <c r="B6" s="2">
        <v>1</v>
      </c>
      <c r="C6" s="2">
        <v>2</v>
      </c>
      <c r="D6" s="2">
        <v>3</v>
      </c>
      <c r="E6" s="9"/>
      <c r="F6" s="2" t="s">
        <v>21</v>
      </c>
      <c r="G6" s="2">
        <v>1</v>
      </c>
      <c r="H6" s="9"/>
      <c r="I6" s="9"/>
      <c r="J6" s="2">
        <v>5</v>
      </c>
      <c r="K6" s="2" t="s">
        <v>29</v>
      </c>
      <c r="L6" s="2">
        <v>5</v>
      </c>
    </row>
    <row r="7" spans="1:12" x14ac:dyDescent="0.25">
      <c r="A7" s="9"/>
      <c r="B7" s="9"/>
      <c r="C7" s="9"/>
      <c r="D7" s="9"/>
      <c r="E7" s="9"/>
      <c r="F7" s="9"/>
      <c r="G7" s="9"/>
      <c r="H7" s="9"/>
      <c r="I7" s="9"/>
      <c r="J7" s="2">
        <v>6</v>
      </c>
      <c r="K7" s="2" t="s">
        <v>30</v>
      </c>
      <c r="L7" s="2">
        <v>3</v>
      </c>
    </row>
    <row r="8" spans="1:12" x14ac:dyDescent="0.25">
      <c r="A8" s="10" t="s">
        <v>13</v>
      </c>
      <c r="B8" s="13" t="s">
        <v>39</v>
      </c>
      <c r="C8" s="13" t="s">
        <v>40</v>
      </c>
      <c r="D8" s="9"/>
      <c r="E8" s="9"/>
      <c r="F8" s="9"/>
      <c r="G8" s="9"/>
      <c r="H8" s="9"/>
      <c r="I8" s="9"/>
      <c r="J8" s="2">
        <v>7</v>
      </c>
      <c r="K8" s="2" t="s">
        <v>31</v>
      </c>
      <c r="L8" s="2">
        <v>1</v>
      </c>
    </row>
    <row r="9" spans="1:12" x14ac:dyDescent="0.25">
      <c r="A9" s="2" t="s">
        <v>17</v>
      </c>
      <c r="B9" s="1">
        <f>(B2+D2+4*C2)/6</f>
        <v>11.333333333333334</v>
      </c>
      <c r="C9" s="1">
        <f>B9*G2</f>
        <v>56.666666666666671</v>
      </c>
      <c r="D9" s="9"/>
      <c r="E9" s="9"/>
      <c r="F9" s="9"/>
      <c r="G9" s="9"/>
      <c r="H9" s="9"/>
      <c r="I9" s="9"/>
      <c r="J9" s="2">
        <v>8</v>
      </c>
      <c r="K9" s="2" t="s">
        <v>32</v>
      </c>
      <c r="L9" s="2">
        <v>1</v>
      </c>
    </row>
    <row r="10" spans="1:12" x14ac:dyDescent="0.25">
      <c r="A10" s="2" t="s">
        <v>18</v>
      </c>
      <c r="B10" s="1">
        <f t="shared" ref="B10:B13" si="0">(B3+D3+4*C3)/6</f>
        <v>10.666666666666666</v>
      </c>
      <c r="C10" s="1">
        <f t="shared" ref="C10:C12" si="1">B10*G3</f>
        <v>42.666666666666664</v>
      </c>
      <c r="D10" s="9"/>
      <c r="E10" s="9"/>
      <c r="F10" s="9"/>
      <c r="G10" s="9"/>
      <c r="H10" s="9"/>
      <c r="I10" s="9"/>
      <c r="J10" s="2">
        <v>9</v>
      </c>
      <c r="K10" s="2" t="s">
        <v>33</v>
      </c>
      <c r="L10" s="2">
        <v>5</v>
      </c>
    </row>
    <row r="11" spans="1:12" x14ac:dyDescent="0.25">
      <c r="A11" s="2" t="s">
        <v>19</v>
      </c>
      <c r="B11" s="1">
        <f t="shared" si="0"/>
        <v>6.833333333333333</v>
      </c>
      <c r="C11" s="1">
        <f t="shared" si="1"/>
        <v>27.333333333333332</v>
      </c>
      <c r="D11" s="9"/>
      <c r="E11" s="9"/>
      <c r="F11" s="9"/>
      <c r="G11" s="9"/>
      <c r="H11" s="9"/>
      <c r="I11" s="9"/>
      <c r="J11" s="2">
        <v>10</v>
      </c>
      <c r="K11" s="2" t="s">
        <v>34</v>
      </c>
      <c r="L11" s="2">
        <v>4</v>
      </c>
    </row>
    <row r="12" spans="1:12" x14ac:dyDescent="0.25">
      <c r="A12" s="2" t="s">
        <v>20</v>
      </c>
      <c r="B12" s="1">
        <f t="shared" si="0"/>
        <v>1.8333333333333333</v>
      </c>
      <c r="C12" s="1">
        <f t="shared" si="1"/>
        <v>1.8333333333333333</v>
      </c>
      <c r="D12" s="9"/>
      <c r="E12" s="9"/>
      <c r="F12" s="9"/>
      <c r="G12" s="9"/>
      <c r="H12" s="9"/>
      <c r="I12" s="9"/>
      <c r="J12" s="2">
        <v>11</v>
      </c>
      <c r="K12" s="2" t="s">
        <v>35</v>
      </c>
      <c r="L12" s="2">
        <v>4</v>
      </c>
    </row>
    <row r="13" spans="1:12" x14ac:dyDescent="0.25">
      <c r="A13" s="2" t="s">
        <v>21</v>
      </c>
      <c r="B13" s="1">
        <f t="shared" si="0"/>
        <v>2</v>
      </c>
      <c r="C13" s="1">
        <f>B13*G6</f>
        <v>2</v>
      </c>
      <c r="D13" s="9"/>
      <c r="E13" s="9"/>
      <c r="F13" s="9"/>
      <c r="G13" s="9"/>
      <c r="H13" s="9"/>
      <c r="I13" s="9"/>
      <c r="J13" s="2">
        <v>12</v>
      </c>
      <c r="K13" s="2" t="s">
        <v>36</v>
      </c>
      <c r="L13" s="2">
        <v>2</v>
      </c>
    </row>
    <row r="14" spans="1:12" x14ac:dyDescent="0.25">
      <c r="A14" s="10" t="s">
        <v>11</v>
      </c>
      <c r="B14" s="1"/>
      <c r="C14" s="1">
        <f>SUM(C9:C13)</f>
        <v>130.5</v>
      </c>
      <c r="D14" s="9"/>
      <c r="E14" s="9"/>
      <c r="F14" s="9"/>
      <c r="G14" s="9"/>
      <c r="H14" s="9"/>
      <c r="I14" s="9"/>
      <c r="J14" s="2">
        <v>13</v>
      </c>
      <c r="K14" s="2" t="s">
        <v>37</v>
      </c>
      <c r="L14" s="2">
        <v>4</v>
      </c>
    </row>
    <row r="15" spans="1:12" x14ac:dyDescent="0.25">
      <c r="A15" s="9"/>
      <c r="B15" s="9"/>
      <c r="C15" s="9"/>
      <c r="D15" s="9"/>
      <c r="E15" s="9"/>
      <c r="F15" s="9"/>
      <c r="G15" s="9"/>
      <c r="H15" s="9"/>
      <c r="I15" s="9"/>
      <c r="J15" s="2">
        <v>14</v>
      </c>
      <c r="K15" s="2" t="s">
        <v>38</v>
      </c>
      <c r="L15" s="2">
        <v>5</v>
      </c>
    </row>
    <row r="16" spans="1:12" x14ac:dyDescent="0.25">
      <c r="A16" s="10" t="s">
        <v>42</v>
      </c>
      <c r="B16" s="1">
        <f>C14*(0.65+0.01*L16)</f>
        <v>147.46499999999997</v>
      </c>
      <c r="C16" s="9"/>
      <c r="D16" s="9"/>
      <c r="E16" s="9"/>
      <c r="F16" s="9"/>
      <c r="G16" s="9"/>
      <c r="H16" s="9"/>
      <c r="I16" s="9"/>
      <c r="J16" s="1"/>
      <c r="K16" s="13" t="s">
        <v>41</v>
      </c>
      <c r="L16" s="1">
        <f>SUM(L2:L15)</f>
        <v>48</v>
      </c>
    </row>
    <row r="17" spans="1:12" x14ac:dyDescent="0.25">
      <c r="A17" s="15" t="s">
        <v>43</v>
      </c>
      <c r="B17" s="5">
        <f>B16/2.3</f>
        <v>64.115217391304341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x14ac:dyDescent="0.25">
      <c r="A18" s="15" t="s">
        <v>44</v>
      </c>
      <c r="B18" s="5">
        <f>B16*1304</f>
        <v>192294.35999999996</v>
      </c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</sheetData>
  <mergeCells count="1"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2018-10-16T08:05:00Z</dcterms:created>
  <dcterms:modified xsi:type="dcterms:W3CDTF">2018-10-24T07:56:11Z</dcterms:modified>
</cp:coreProperties>
</file>