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<sst xmlns="http://schemas.openxmlformats.org/spreadsheetml/2006/main" count="173" uniqueCount="121">
  <si>
    <t>Общие данные</t>
  </si>
  <si>
    <t>Вариант</t>
  </si>
  <si>
    <t>Б. вариант</t>
  </si>
  <si>
    <t>Вариант 11</t>
  </si>
  <si>
    <t>Продолж-ть раб. дня, час</t>
  </si>
  <si>
    <t>Количество администраторов</t>
  </si>
  <si>
    <t>Количество рабочих дней в году</t>
  </si>
  <si>
    <t>Кол. бухг., зан. раб. с сист.</t>
  </si>
  <si>
    <t>Жизненый цикл системы</t>
  </si>
  <si>
    <t>n1</t>
  </si>
  <si>
    <t>n2</t>
  </si>
  <si>
    <t>n3</t>
  </si>
  <si>
    <t>Наименование</t>
  </si>
  <si>
    <t>Стоимость (руб.)</t>
  </si>
  <si>
    <t>Фиксированные (капитальные вложения)</t>
  </si>
  <si>
    <t>Ст-ть разработки и внедр-я ИС</t>
  </si>
  <si>
    <t>Ст-ть раз-ки  ИС собств. с.</t>
  </si>
  <si>
    <t>Ст-ть освоения п. а. бух.</t>
  </si>
  <si>
    <t>Ст-ть внешних консульт-в</t>
  </si>
  <si>
    <t>Первонач-е закупки осн. ПО</t>
  </si>
  <si>
    <t>Ст-ть лиц. на ос Windows Server</t>
  </si>
  <si>
    <t>Ст-ть лиц. на ос Windows</t>
  </si>
  <si>
    <t>Ст-ть готовой п. а. бухучета</t>
  </si>
  <si>
    <t>Ст-ть лиц. на Microsoft SQL Server</t>
  </si>
  <si>
    <t>Первонач-е закупки доп. ПО</t>
  </si>
  <si>
    <t>Ст-ть и.с.р Microsoft Visual Studio</t>
  </si>
  <si>
    <t>Первонач-е закупки а. о.</t>
  </si>
  <si>
    <t>Ст-ть п.к. для исп. в кач. сервера</t>
  </si>
  <si>
    <t>upgrade 1 компьютера</t>
  </si>
  <si>
    <t>Вариант 1 - самостоятельная разработка программного обеспечения</t>
  </si>
  <si>
    <t>Ст-ть принт. 1 со ср. служ. 2 г</t>
  </si>
  <si>
    <t xml:space="preserve">Жизненный цикл системы составляет </t>
  </si>
  <si>
    <t>Ст-ть принт. 2 со ср. служ. 4 г</t>
  </si>
  <si>
    <t>Ст-ть  и.б.п для сервера</t>
  </si>
  <si>
    <t>Количество системных администраторов</t>
  </si>
  <si>
    <t>Замена сет. оборуд-я и кабеля</t>
  </si>
  <si>
    <t>Ст-ть  сервера</t>
  </si>
  <si>
    <t>Ст-ть  компьютера</t>
  </si>
  <si>
    <t>Количество бухгалтеров</t>
  </si>
  <si>
    <t>Текущие затраты - на этапе функционирования (75% затрат на работу с конечным пользователем)</t>
  </si>
  <si>
    <t>Фиксированне затраты:</t>
  </si>
  <si>
    <t>Разработка и внедрение проекта - премирование сис. адм., руб</t>
  </si>
  <si>
    <t>Обновление и модернизация</t>
  </si>
  <si>
    <t>Привлечение внешних консультантов, руб</t>
  </si>
  <si>
    <t>Первоначальные закупки основного программного обеспечения:</t>
  </si>
  <si>
    <t>Доплаты сис. адм.</t>
  </si>
  <si>
    <t>Microsoft Server, руб</t>
  </si>
  <si>
    <t>П-ть доплат сис.адм., раз в год</t>
  </si>
  <si>
    <t>Microsoft Windows, руб</t>
  </si>
  <si>
    <t>Услуги сопровож-я и обновления</t>
  </si>
  <si>
    <t>П-ть соп. и обн., раз в год</t>
  </si>
  <si>
    <t>Первоначальные закупки дополнительного ПО (Visual Studio)</t>
  </si>
  <si>
    <t>Первоначальные закупки аппаратного обеспечения:</t>
  </si>
  <si>
    <t>пк для использования в качестве сервера, руб</t>
  </si>
  <si>
    <t>Затраты на упр. с. в целом:</t>
  </si>
  <si>
    <t>upgrade компьютеров, руб</t>
  </si>
  <si>
    <t>стоймость принтеров «Супер» со сроком службы 2 года, руб</t>
  </si>
  <si>
    <t>при исп. собст-й разработки:</t>
  </si>
  <si>
    <t>источник бесперебойного питания для сервера, руб</t>
  </si>
  <si>
    <t>замена сетевого оборудования и кабеля, руб</t>
  </si>
  <si>
    <t>з.п. сист. администратора</t>
  </si>
  <si>
    <t>Итого:</t>
  </si>
  <si>
    <t>обуч-е персонала и кон. польз-й:</t>
  </si>
  <si>
    <t>Текущие затраты:</t>
  </si>
  <si>
    <t xml:space="preserve">Обн-е и мод-я сист. - ежеквартальная прем. сис. адм., руб </t>
  </si>
  <si>
    <t>периодичность, раз в мес</t>
  </si>
  <si>
    <t xml:space="preserve">Управление системой </t>
  </si>
  <si>
    <t>заработная плата системного администратора, руб</t>
  </si>
  <si>
    <t>обучение персонала и конечных пользователей, руб</t>
  </si>
  <si>
    <t>длительность, час</t>
  </si>
  <si>
    <t>Активность пользователей</t>
  </si>
  <si>
    <t>прямая помощь и дополнительные настройки, руб</t>
  </si>
  <si>
    <t>стоимость часа</t>
  </si>
  <si>
    <t>работа с данными - ежедневное архивирование, руб</t>
  </si>
  <si>
    <t>при исп. готовой системы:</t>
  </si>
  <si>
    <t>картриджи для лазерного принтера «Супер», руб</t>
  </si>
  <si>
    <t>расход бумаги, руб</t>
  </si>
  <si>
    <t>расход электроэнергии, руб</t>
  </si>
  <si>
    <t>futz-фактор, руб</t>
  </si>
  <si>
    <t>Итого ТСО системы автоматизации бухучета, руб</t>
  </si>
  <si>
    <t>В расч. на одно клиент-е место и за один мес ТСО составит, руб</t>
  </si>
  <si>
    <t>Вариант 2 - приобретение сетевого варианта известной программы бухучета, использующей СУБД Microsoft SQLServer</t>
  </si>
  <si>
    <t>При исп. собств. разработки:</t>
  </si>
  <si>
    <t>Прямая помощь и доп. настр-ки</t>
  </si>
  <si>
    <t>Программа автоматизации бухучета Х, руб</t>
  </si>
  <si>
    <t>1 лиц. на Microsoft SQL Server, руб</t>
  </si>
  <si>
    <t>Первоначальные закупки доп. по, руб</t>
  </si>
  <si>
    <t>сервер, руб</t>
  </si>
  <si>
    <t>компьютеры, руб</t>
  </si>
  <si>
    <t>Стоймость принтеров «Ультра» со сроком службы 4 года, руб</t>
  </si>
  <si>
    <t>Раб. с д. - ежедневное арх-е</t>
  </si>
  <si>
    <t>источник бесперебойного питания, руб</t>
  </si>
  <si>
    <t>периодичность, раз в день</t>
  </si>
  <si>
    <t xml:space="preserve">Обн-е и мод-я сист. - ежегодная подписка на усл. сопр. и обн., руб </t>
  </si>
  <si>
    <t>При исп. готовой системы:</t>
  </si>
  <si>
    <t>картриджи для лазерного принтера «Ультра», руб</t>
  </si>
  <si>
    <t>Структуры затрат</t>
  </si>
  <si>
    <t>№ п/п Статья затрат</t>
  </si>
  <si>
    <t>Вариант 1</t>
  </si>
  <si>
    <t>Вариант 2</t>
  </si>
  <si>
    <t>Сумма, руб</t>
  </si>
  <si>
    <t>Удел-й вес, %</t>
  </si>
  <si>
    <t>1 П/а обесп-е</t>
  </si>
  <si>
    <t>Замена карт. пр-ра 1, раз в мес</t>
  </si>
  <si>
    <t>2 Управление</t>
  </si>
  <si>
    <t>3 Поддержка</t>
  </si>
  <si>
    <t>4 Разработка</t>
  </si>
  <si>
    <t>5 Коммуникац.</t>
  </si>
  <si>
    <t>6 Польз-е затр.</t>
  </si>
  <si>
    <t>7 Простои</t>
  </si>
  <si>
    <t>Ст-ть картриджа для п-ра 1</t>
  </si>
  <si>
    <t>Итого</t>
  </si>
  <si>
    <t>Замена карт. пр-ра 2, раз в год</t>
  </si>
  <si>
    <t>Зависимость ТСО=f(K, n)</t>
  </si>
  <si>
    <t>K - руб, n - лет</t>
  </si>
  <si>
    <t>Ст-ть картриджа для п-ра 2</t>
  </si>
  <si>
    <t>Расход бумаги, пачки в мес</t>
  </si>
  <si>
    <t>Стоимость 1 пачки бумаги</t>
  </si>
  <si>
    <t>Расход эл. на 1 комп., Вт*час</t>
  </si>
  <si>
    <t>Ст-ть эл., руб/кВт*ч</t>
  </si>
  <si>
    <t>Объем случайных затрат: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</si>
</sst>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i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0" fillId="2" fontId="2" numFmtId="0" xfId="0" applyAlignment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0" fillId="3" fontId="2" numFmtId="0" xfId="0" applyAlignment="1" applyFill="1" applyFont="1">
      <alignment readingOrder="0"/>
    </xf>
    <xf borderId="4" fillId="2" fontId="2" numFmtId="0" xfId="0" applyBorder="1" applyFont="1"/>
    <xf borderId="4" fillId="2" fontId="2" numFmtId="0" xfId="0" applyAlignment="1" applyBorder="1" applyFont="1">
      <alignment horizontal="left"/>
    </xf>
    <xf borderId="0" fillId="3" fontId="2" numFmtId="0" xfId="0" applyAlignment="1" applyFont="1">
      <alignment horizontal="right"/>
    </xf>
    <xf borderId="11" fillId="2" fontId="2" numFmtId="0" xfId="0" applyBorder="1" applyFont="1"/>
    <xf borderId="11" fillId="2" fontId="2" numFmtId="0" xfId="0" applyAlignment="1" applyBorder="1" applyFont="1">
      <alignment horizontal="left" vertical="center"/>
    </xf>
    <xf borderId="12" fillId="0" fontId="2" numFmtId="0" xfId="0" applyBorder="1" applyFont="1"/>
    <xf borderId="13" fillId="0" fontId="2" numFmtId="0" xfId="0" applyBorder="1" applyFont="1"/>
    <xf borderId="4" fillId="2" fontId="1" numFmtId="0" xfId="0" applyAlignment="1" applyBorder="1" applyFont="1">
      <alignment horizontal="center"/>
    </xf>
    <xf borderId="11" fillId="2" fontId="2" numFmtId="0" xfId="0" applyAlignment="1" applyBorder="1" applyFont="1">
      <alignment horizontal="center" shrinkToFit="0" vertical="center" wrapText="1"/>
    </xf>
    <xf borderId="1" fillId="2" fontId="2" numFmtId="0" xfId="0" applyBorder="1" applyFont="1"/>
    <xf borderId="0" fillId="2" fontId="2" numFmtId="0" xfId="0" applyAlignment="1" applyFont="1">
      <alignment horizontal="right"/>
    </xf>
    <xf borderId="14" fillId="0" fontId="2" numFmtId="0" xfId="0" applyBorder="1" applyFont="1"/>
    <xf borderId="15" fillId="0" fontId="2" numFmtId="0" xfId="0" applyBorder="1" applyFont="1"/>
    <xf borderId="10" fillId="2" fontId="3" numFmtId="0" xfId="0" applyAlignment="1" applyBorder="1" applyFont="1">
      <alignment horizontal="left"/>
    </xf>
    <xf borderId="4" fillId="2" fontId="3" numFmtId="0" xfId="0" applyBorder="1" applyFont="1"/>
    <xf borderId="0" fillId="2" fontId="2" numFmtId="0" xfId="0" applyAlignment="1" applyFont="1">
      <alignment readingOrder="0"/>
    </xf>
    <xf borderId="1" fillId="0" fontId="2" numFmtId="0" xfId="0" applyAlignment="1" applyBorder="1" applyFont="1">
      <alignment horizontal="left" vertical="center"/>
    </xf>
    <xf borderId="10" fillId="3" fontId="2" numFmtId="0" xfId="0" applyAlignment="1" applyBorder="1" applyFont="1">
      <alignment horizontal="right"/>
    </xf>
    <xf borderId="4" fillId="0" fontId="2" numFmtId="0" xfId="0" applyBorder="1" applyFont="1"/>
    <xf borderId="10" fillId="2" fontId="2" numFmtId="3" xfId="0" applyBorder="1" applyFont="1" applyNumberFormat="1"/>
    <xf borderId="4" fillId="3" fontId="2" numFmtId="0" xfId="0" applyAlignment="1" applyBorder="1" applyFont="1">
      <alignment horizontal="right"/>
    </xf>
    <xf borderId="4" fillId="0" fontId="1" numFmtId="0" xfId="0" applyBorder="1" applyFont="1"/>
    <xf borderId="4" fillId="2" fontId="1" numFmtId="0" xfId="0" applyBorder="1" applyFont="1"/>
    <xf borderId="10" fillId="3" fontId="2" numFmtId="0" xfId="0" applyBorder="1" applyFont="1"/>
    <xf borderId="4" fillId="0" fontId="2" numFmtId="0" xfId="0" applyAlignment="1" applyBorder="1" applyFont="1">
      <alignment horizontal="right"/>
    </xf>
    <xf borderId="4" fillId="2" fontId="2" numFmtId="0" xfId="0" applyAlignment="1" applyBorder="1" applyFont="1">
      <alignment horizontal="right"/>
    </xf>
    <xf borderId="4" fillId="3" fontId="2" numFmtId="0" xfId="0" applyBorder="1" applyFont="1"/>
    <xf borderId="4" fillId="0" fontId="2" numFmtId="0" xfId="0" applyAlignment="1" applyBorder="1" applyFont="1">
      <alignment horizontal="left"/>
    </xf>
    <xf borderId="0" fillId="2" fontId="2" numFmtId="0" xfId="0" applyFont="1"/>
    <xf borderId="11" fillId="0" fontId="2" numFmtId="0" xfId="0" applyAlignment="1" applyBorder="1" applyFont="1">
      <alignment horizontal="center" shrinkToFit="0" vertical="center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Sheet2!$A$102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cat>
            <c:strRef>
              <c:f>Sheet2!$B$101:$E$101</c:f>
            </c:strRef>
          </c:cat>
          <c:val>
            <c:numRef>
              <c:f>Sheet2!$B$102:$E$102</c:f>
            </c:numRef>
          </c:val>
          <c:smooth val="0"/>
        </c:ser>
        <c:ser>
          <c:idx val="1"/>
          <c:order val="1"/>
          <c:tx>
            <c:strRef>
              <c:f>Sheet2!$A$103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none"/>
          </c:marker>
          <c:cat>
            <c:strRef>
              <c:f>Sheet2!$B$101:$E$101</c:f>
            </c:strRef>
          </c:cat>
          <c:val>
            <c:numRef>
              <c:f>Sheet2!$B$103:$E$103</c:f>
            </c:numRef>
          </c:val>
          <c:smooth val="0"/>
        </c:ser>
        <c:axId val="1306496739"/>
        <c:axId val="781883608"/>
      </c:lineChart>
      <c:catAx>
        <c:axId val="1306496739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781883608"/>
      </c:catAx>
      <c:valAx>
        <c:axId val="781883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306496739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552450</xdr:colOff>
      <xdr:row>81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/>
      <c r="AI1" s="7"/>
    </row>
    <row r="2" ht="15.75" customHeight="1">
      <c r="A2" s="8"/>
      <c r="B2" s="9"/>
      <c r="C2" s="10"/>
      <c r="D2" s="11" t="s">
        <v>2</v>
      </c>
      <c r="E2" s="11">
        <v>1.0</v>
      </c>
      <c r="F2" s="11">
        <v>2.0</v>
      </c>
      <c r="G2" s="11">
        <v>3.0</v>
      </c>
      <c r="H2" s="11">
        <v>4.0</v>
      </c>
      <c r="I2" s="11">
        <v>5.0</v>
      </c>
      <c r="J2" s="11">
        <v>6.0</v>
      </c>
      <c r="K2" s="11">
        <v>7.0</v>
      </c>
      <c r="L2" s="11">
        <v>8.0</v>
      </c>
      <c r="M2" s="11">
        <v>9.0</v>
      </c>
      <c r="N2" s="11">
        <v>10.0</v>
      </c>
      <c r="O2" s="12">
        <v>11.0</v>
      </c>
      <c r="P2" s="11">
        <v>12.0</v>
      </c>
      <c r="Q2" s="11">
        <v>13.0</v>
      </c>
      <c r="R2" s="11">
        <v>14.0</v>
      </c>
      <c r="S2" s="11">
        <v>15.0</v>
      </c>
      <c r="T2" s="11">
        <v>16.0</v>
      </c>
      <c r="U2" s="11">
        <v>17.0</v>
      </c>
      <c r="V2" s="11">
        <v>18.0</v>
      </c>
      <c r="W2" s="11">
        <v>19.0</v>
      </c>
      <c r="X2" s="11">
        <v>20.0</v>
      </c>
      <c r="Y2" s="11">
        <v>21.0</v>
      </c>
      <c r="Z2" s="11">
        <v>22.0</v>
      </c>
      <c r="AA2" s="11">
        <v>23.0</v>
      </c>
      <c r="AB2" s="11">
        <v>24.0</v>
      </c>
      <c r="AC2" s="11">
        <v>25.0</v>
      </c>
      <c r="AD2" s="11">
        <v>26.0</v>
      </c>
      <c r="AE2" s="11">
        <v>27.0</v>
      </c>
      <c r="AF2" s="11">
        <v>28.0</v>
      </c>
      <c r="AG2" s="11">
        <v>29.0</v>
      </c>
      <c r="AH2" s="11">
        <v>30.0</v>
      </c>
      <c r="AI2" s="13" t="s">
        <v>3</v>
      </c>
    </row>
    <row r="3" ht="15.75" customHeight="1">
      <c r="A3" s="12">
        <v>1.0</v>
      </c>
      <c r="B3" s="14" t="s">
        <v>4</v>
      </c>
      <c r="C3" s="6"/>
      <c r="D3" s="15">
        <v>8.0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  <c r="AI3" s="16">
        <f t="shared" ref="AI3:AI4" si="1">D3</f>
        <v>8</v>
      </c>
    </row>
    <row r="4" ht="15.75" customHeight="1">
      <c r="A4" s="12">
        <v>2.0</v>
      </c>
      <c r="B4" s="14" t="s">
        <v>5</v>
      </c>
      <c r="C4" s="6"/>
      <c r="D4" s="15">
        <v>1.0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16">
        <f t="shared" si="1"/>
        <v>1</v>
      </c>
    </row>
    <row r="5" ht="15.75" customHeight="1">
      <c r="A5" s="12">
        <v>3.0</v>
      </c>
      <c r="B5" s="14" t="s">
        <v>6</v>
      </c>
      <c r="C5" s="6"/>
      <c r="D5" s="12">
        <v>250.0</v>
      </c>
      <c r="E5" s="12">
        <v>252.0</v>
      </c>
      <c r="F5" s="12">
        <v>248.0</v>
      </c>
      <c r="G5" s="12">
        <v>254.0</v>
      </c>
      <c r="H5" s="12">
        <v>246.0</v>
      </c>
      <c r="I5" s="12">
        <v>252.0</v>
      </c>
      <c r="J5" s="12">
        <v>248.0</v>
      </c>
      <c r="K5" s="12">
        <v>254.0</v>
      </c>
      <c r="L5" s="12">
        <v>246.0</v>
      </c>
      <c r="M5" s="12">
        <v>252.0</v>
      </c>
      <c r="N5" s="12">
        <v>248.0</v>
      </c>
      <c r="O5" s="12">
        <v>254.0</v>
      </c>
      <c r="P5" s="12">
        <v>246.0</v>
      </c>
      <c r="Q5" s="12">
        <v>252.0</v>
      </c>
      <c r="R5" s="12">
        <v>248.0</v>
      </c>
      <c r="S5" s="12">
        <v>254.0</v>
      </c>
      <c r="T5" s="12">
        <v>246.0</v>
      </c>
      <c r="U5" s="12">
        <v>252.0</v>
      </c>
      <c r="V5" s="12">
        <v>248.0</v>
      </c>
      <c r="W5" s="12">
        <v>254.0</v>
      </c>
      <c r="X5" s="12">
        <v>246.0</v>
      </c>
      <c r="Y5" s="12">
        <v>252.0</v>
      </c>
      <c r="Z5" s="12">
        <v>248.0</v>
      </c>
      <c r="AA5" s="12">
        <v>254.0</v>
      </c>
      <c r="AB5" s="12">
        <v>246.0</v>
      </c>
      <c r="AC5" s="12">
        <v>252.0</v>
      </c>
      <c r="AD5" s="12">
        <v>248.0</v>
      </c>
      <c r="AE5" s="12">
        <v>254.0</v>
      </c>
      <c r="AF5" s="12">
        <v>246.0</v>
      </c>
      <c r="AG5" s="12">
        <v>252.0</v>
      </c>
      <c r="AH5" s="12">
        <v>248.0</v>
      </c>
      <c r="AI5" s="16">
        <f t="shared" ref="AI5:AI6" si="2">O5</f>
        <v>254</v>
      </c>
    </row>
    <row r="6" ht="15.75" customHeight="1">
      <c r="A6" s="12">
        <v>4.0</v>
      </c>
      <c r="B6" s="14" t="s">
        <v>7</v>
      </c>
      <c r="C6" s="6"/>
      <c r="D6" s="12">
        <v>5.0</v>
      </c>
      <c r="E6" s="12">
        <v>4.0</v>
      </c>
      <c r="F6" s="12">
        <v>5.0</v>
      </c>
      <c r="G6" s="12">
        <v>6.0</v>
      </c>
      <c r="H6" s="12">
        <v>4.0</v>
      </c>
      <c r="I6" s="12">
        <v>5.0</v>
      </c>
      <c r="J6" s="12">
        <v>6.0</v>
      </c>
      <c r="K6" s="12">
        <v>4.0</v>
      </c>
      <c r="L6" s="12">
        <v>5.0</v>
      </c>
      <c r="M6" s="12">
        <v>6.0</v>
      </c>
      <c r="N6" s="12">
        <v>4.0</v>
      </c>
      <c r="O6" s="12">
        <v>5.0</v>
      </c>
      <c r="P6" s="12">
        <v>6.0</v>
      </c>
      <c r="Q6" s="12">
        <v>4.0</v>
      </c>
      <c r="R6" s="12">
        <v>5.0</v>
      </c>
      <c r="S6" s="12">
        <v>6.0</v>
      </c>
      <c r="T6" s="12">
        <v>4.0</v>
      </c>
      <c r="U6" s="12">
        <v>5.0</v>
      </c>
      <c r="V6" s="12">
        <v>6.0</v>
      </c>
      <c r="W6" s="12">
        <v>4.0</v>
      </c>
      <c r="X6" s="12">
        <v>5.0</v>
      </c>
      <c r="Y6" s="12">
        <v>6.0</v>
      </c>
      <c r="Z6" s="12">
        <v>4.0</v>
      </c>
      <c r="AA6" s="12">
        <v>5.0</v>
      </c>
      <c r="AB6" s="12">
        <v>6.0</v>
      </c>
      <c r="AC6" s="12">
        <v>4.0</v>
      </c>
      <c r="AD6" s="12">
        <v>5.0</v>
      </c>
      <c r="AE6" s="12">
        <v>6.0</v>
      </c>
      <c r="AF6" s="12">
        <v>4.0</v>
      </c>
      <c r="AG6" s="12">
        <v>5.0</v>
      </c>
      <c r="AH6" s="12">
        <v>6.0</v>
      </c>
      <c r="AI6" s="16">
        <f t="shared" si="2"/>
        <v>5</v>
      </c>
    </row>
    <row r="7" ht="15.75" customHeight="1">
      <c r="A7" s="12">
        <v>5.0</v>
      </c>
      <c r="B7" s="14" t="s">
        <v>8</v>
      </c>
      <c r="C7" s="6"/>
      <c r="D7" s="1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16" t="str">
        <f>M7</f>
        <v/>
      </c>
    </row>
    <row r="8" ht="15.75" customHeight="1">
      <c r="A8" s="17"/>
      <c r="B8" s="14" t="s">
        <v>9</v>
      </c>
      <c r="C8" s="6"/>
      <c r="D8" s="18">
        <v>4.0</v>
      </c>
      <c r="E8" s="15">
        <v>2.0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  <c r="AI8" s="16">
        <f t="shared" ref="AI8:AI10" si="3">E8</f>
        <v>2</v>
      </c>
    </row>
    <row r="9" ht="15.75" customHeight="1">
      <c r="A9" s="19"/>
      <c r="B9" s="14" t="s">
        <v>10</v>
      </c>
      <c r="C9" s="6"/>
      <c r="D9" s="19"/>
      <c r="E9" s="15">
        <v>4.0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  <c r="AI9" s="16">
        <f t="shared" si="3"/>
        <v>4</v>
      </c>
    </row>
    <row r="10" ht="15.75" customHeight="1">
      <c r="A10" s="20"/>
      <c r="B10" s="14" t="s">
        <v>11</v>
      </c>
      <c r="C10" s="6"/>
      <c r="D10" s="20"/>
      <c r="E10" s="15">
        <v>6.0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  <c r="AI10" s="16">
        <f t="shared" si="3"/>
        <v>6</v>
      </c>
    </row>
    <row r="11" ht="15.75" customHeight="1">
      <c r="A11" s="21" t="s">
        <v>12</v>
      </c>
      <c r="B11" s="5"/>
      <c r="C11" s="6"/>
      <c r="D11" s="22" t="s">
        <v>13</v>
      </c>
      <c r="E11" s="2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  <c r="AI11" s="24" t="str">
        <f t="shared" ref="AI11:AI13" si="4">M11</f>
        <v/>
      </c>
    </row>
    <row r="12" ht="15.75" customHeight="1">
      <c r="A12" s="21" t="s">
        <v>14</v>
      </c>
      <c r="B12" s="5"/>
      <c r="C12" s="6"/>
      <c r="D12" s="19"/>
      <c r="E12" s="25"/>
      <c r="AH12" s="26"/>
      <c r="AI12" s="24" t="str">
        <f t="shared" si="4"/>
        <v/>
      </c>
    </row>
    <row r="13" ht="15.75" customHeight="1">
      <c r="A13" s="27">
        <v>1.0</v>
      </c>
      <c r="B13" s="28" t="s">
        <v>15</v>
      </c>
      <c r="C13" s="6"/>
      <c r="D13" s="20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  <c r="AI13" s="24" t="str">
        <f t="shared" si="4"/>
        <v/>
      </c>
    </row>
    <row r="14" ht="15.75" customHeight="1">
      <c r="A14" s="12">
        <v>1.0</v>
      </c>
      <c r="B14" s="14" t="s">
        <v>16</v>
      </c>
      <c r="C14" s="6"/>
      <c r="D14" s="12">
        <v>20000.0</v>
      </c>
      <c r="E14" s="12">
        <v>17000.0</v>
      </c>
      <c r="F14" s="12">
        <v>18000.0</v>
      </c>
      <c r="G14" s="12">
        <v>19000.0</v>
      </c>
      <c r="H14" s="12">
        <v>20000.0</v>
      </c>
      <c r="I14" s="12">
        <v>21000.0</v>
      </c>
      <c r="J14" s="12">
        <v>22000.0</v>
      </c>
      <c r="K14" s="12">
        <v>23000.0</v>
      </c>
      <c r="L14" s="12">
        <v>24000.0</v>
      </c>
      <c r="M14" s="12">
        <v>25000.0</v>
      </c>
      <c r="N14" s="12">
        <v>26000.0</v>
      </c>
      <c r="O14" s="12">
        <v>17000.0</v>
      </c>
      <c r="P14" s="12">
        <v>18000.0</v>
      </c>
      <c r="Q14" s="12">
        <v>19000.0</v>
      </c>
      <c r="R14" s="12">
        <v>20000.0</v>
      </c>
      <c r="S14" s="12">
        <v>21000.0</v>
      </c>
      <c r="T14" s="12">
        <v>22000.0</v>
      </c>
      <c r="U14" s="12">
        <v>23000.0</v>
      </c>
      <c r="V14" s="12">
        <v>24000.0</v>
      </c>
      <c r="W14" s="12">
        <v>25000.0</v>
      </c>
      <c r="X14" s="12">
        <v>26000.0</v>
      </c>
      <c r="Y14" s="12">
        <v>18000.0</v>
      </c>
      <c r="Z14" s="12">
        <v>19000.0</v>
      </c>
      <c r="AA14" s="12">
        <v>20000.0</v>
      </c>
      <c r="AB14" s="12">
        <v>21000.0</v>
      </c>
      <c r="AC14" s="12">
        <v>22000.0</v>
      </c>
      <c r="AD14" s="12">
        <v>23000.0</v>
      </c>
      <c r="AE14" s="12">
        <v>24000.0</v>
      </c>
      <c r="AF14" s="12">
        <v>25000.0</v>
      </c>
      <c r="AG14" s="12">
        <v>26000.0</v>
      </c>
      <c r="AH14" s="12">
        <v>27000.0</v>
      </c>
      <c r="AI14" s="16">
        <f t="shared" ref="AI14:AI35" si="5">O14</f>
        <v>17000</v>
      </c>
    </row>
    <row r="15" ht="15.75" customHeight="1">
      <c r="A15" s="12">
        <v>2.0</v>
      </c>
      <c r="B15" s="14" t="s">
        <v>17</v>
      </c>
      <c r="C15" s="6"/>
      <c r="D15" s="12">
        <v>5000.0</v>
      </c>
      <c r="E15" s="12">
        <v>3000.0</v>
      </c>
      <c r="F15" s="12">
        <v>4000.0</v>
      </c>
      <c r="G15" s="12">
        <v>5000.0</v>
      </c>
      <c r="H15" s="12">
        <v>6000.0</v>
      </c>
      <c r="I15" s="12">
        <v>7000.0</v>
      </c>
      <c r="J15" s="12">
        <v>8000.0</v>
      </c>
      <c r="K15" s="12">
        <v>3000.0</v>
      </c>
      <c r="L15" s="12">
        <v>4000.0</v>
      </c>
      <c r="M15" s="12">
        <v>5000.0</v>
      </c>
      <c r="N15" s="12">
        <v>6000.0</v>
      </c>
      <c r="O15" s="12">
        <v>7000.0</v>
      </c>
      <c r="P15" s="12">
        <v>8000.0</v>
      </c>
      <c r="Q15" s="12">
        <v>3000.0</v>
      </c>
      <c r="R15" s="12">
        <v>4000.0</v>
      </c>
      <c r="S15" s="12">
        <v>5000.0</v>
      </c>
      <c r="T15" s="12">
        <v>6000.0</v>
      </c>
      <c r="U15" s="12">
        <v>7000.0</v>
      </c>
      <c r="V15" s="12">
        <v>8000.0</v>
      </c>
      <c r="W15" s="12">
        <v>3000.0</v>
      </c>
      <c r="X15" s="12">
        <v>4000.0</v>
      </c>
      <c r="Y15" s="12">
        <v>5000.0</v>
      </c>
      <c r="Z15" s="12">
        <v>6000.0</v>
      </c>
      <c r="AA15" s="12">
        <v>7000.0</v>
      </c>
      <c r="AB15" s="12">
        <v>8000.0</v>
      </c>
      <c r="AC15" s="12">
        <v>3000.0</v>
      </c>
      <c r="AD15" s="12">
        <v>4000.0</v>
      </c>
      <c r="AE15" s="12">
        <v>5000.0</v>
      </c>
      <c r="AF15" s="12">
        <v>6000.0</v>
      </c>
      <c r="AG15" s="12">
        <v>7000.0</v>
      </c>
      <c r="AH15" s="12">
        <v>8000.0</v>
      </c>
      <c r="AI15" s="16">
        <f t="shared" si="5"/>
        <v>7000</v>
      </c>
    </row>
    <row r="16" ht="15.75" customHeight="1">
      <c r="A16" s="27">
        <v>2.0</v>
      </c>
      <c r="B16" s="28" t="s">
        <v>18</v>
      </c>
      <c r="C16" s="6"/>
      <c r="D16" s="12">
        <v>5000.0</v>
      </c>
      <c r="E16" s="12">
        <v>3000.0</v>
      </c>
      <c r="F16" s="12">
        <v>4000.0</v>
      </c>
      <c r="G16" s="12">
        <v>5000.0</v>
      </c>
      <c r="H16" s="12">
        <v>6000.0</v>
      </c>
      <c r="I16" s="12">
        <v>3000.0</v>
      </c>
      <c r="J16" s="12">
        <v>4000.0</v>
      </c>
      <c r="K16" s="12">
        <v>5000.0</v>
      </c>
      <c r="L16" s="12">
        <v>6000.0</v>
      </c>
      <c r="M16" s="12">
        <v>3000.0</v>
      </c>
      <c r="N16" s="12">
        <v>4000.0</v>
      </c>
      <c r="O16" s="12">
        <v>5000.0</v>
      </c>
      <c r="P16" s="12">
        <v>6000.0</v>
      </c>
      <c r="Q16" s="12">
        <v>3000.0</v>
      </c>
      <c r="R16" s="12">
        <v>4000.0</v>
      </c>
      <c r="S16" s="12">
        <v>5000.0</v>
      </c>
      <c r="T16" s="12">
        <v>6000.0</v>
      </c>
      <c r="U16" s="12">
        <v>3000.0</v>
      </c>
      <c r="V16" s="12">
        <v>4000.0</v>
      </c>
      <c r="W16" s="12">
        <v>5000.0</v>
      </c>
      <c r="X16" s="12">
        <v>6000.0</v>
      </c>
      <c r="Y16" s="12">
        <v>3000.0</v>
      </c>
      <c r="Z16" s="12">
        <v>4000.0</v>
      </c>
      <c r="AA16" s="12">
        <v>5000.0</v>
      </c>
      <c r="AB16" s="12">
        <v>6000.0</v>
      </c>
      <c r="AC16" s="12">
        <v>3000.0</v>
      </c>
      <c r="AD16" s="12">
        <v>4000.0</v>
      </c>
      <c r="AE16" s="12">
        <v>5000.0</v>
      </c>
      <c r="AF16" s="12">
        <v>6000.0</v>
      </c>
      <c r="AG16" s="12">
        <v>3000.0</v>
      </c>
      <c r="AH16" s="12">
        <v>4000.0</v>
      </c>
      <c r="AI16" s="16">
        <f t="shared" si="5"/>
        <v>5000</v>
      </c>
    </row>
    <row r="17" ht="15.75" customHeight="1">
      <c r="A17" s="27">
        <v>3.0</v>
      </c>
      <c r="B17" s="28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24" t="str">
        <f t="shared" si="5"/>
        <v/>
      </c>
    </row>
    <row r="18" ht="15.75" customHeight="1">
      <c r="A18" s="12">
        <v>1.0</v>
      </c>
      <c r="B18" s="14" t="s">
        <v>20</v>
      </c>
      <c r="C18" s="6"/>
      <c r="D18" s="12">
        <v>20000.0</v>
      </c>
      <c r="E18" s="12">
        <v>18000.0</v>
      </c>
      <c r="F18" s="12">
        <v>18500.0</v>
      </c>
      <c r="G18" s="12">
        <v>19000.0</v>
      </c>
      <c r="H18" s="12">
        <v>19500.0</v>
      </c>
      <c r="I18" s="12">
        <v>20000.0</v>
      </c>
      <c r="J18" s="12">
        <v>20500.0</v>
      </c>
      <c r="K18" s="12">
        <v>21000.0</v>
      </c>
      <c r="L18" s="12">
        <v>21500.0</v>
      </c>
      <c r="M18" s="12">
        <v>22000.0</v>
      </c>
      <c r="N18" s="12">
        <v>18000.0</v>
      </c>
      <c r="O18" s="12">
        <v>18500.0</v>
      </c>
      <c r="P18" s="12">
        <v>19000.0</v>
      </c>
      <c r="Q18" s="12">
        <v>19500.0</v>
      </c>
      <c r="R18" s="12">
        <v>20000.0</v>
      </c>
      <c r="S18" s="12">
        <v>20500.0</v>
      </c>
      <c r="T18" s="12">
        <v>21000.0</v>
      </c>
      <c r="U18" s="12">
        <v>21500.0</v>
      </c>
      <c r="V18" s="12">
        <v>22000.0</v>
      </c>
      <c r="W18" s="12">
        <v>18000.0</v>
      </c>
      <c r="X18" s="12">
        <v>18500.0</v>
      </c>
      <c r="Y18" s="12">
        <v>19000.0</v>
      </c>
      <c r="Z18" s="12">
        <v>19500.0</v>
      </c>
      <c r="AA18" s="12">
        <v>20000.0</v>
      </c>
      <c r="AB18" s="12">
        <v>20500.0</v>
      </c>
      <c r="AC18" s="12">
        <v>21000.0</v>
      </c>
      <c r="AD18" s="12">
        <v>21500.0</v>
      </c>
      <c r="AE18" s="12">
        <v>22000.0</v>
      </c>
      <c r="AF18" s="12">
        <v>18000.0</v>
      </c>
      <c r="AG18" s="12">
        <v>18500.0</v>
      </c>
      <c r="AH18" s="12">
        <v>19000.0</v>
      </c>
      <c r="AI18" s="16">
        <f t="shared" si="5"/>
        <v>18500</v>
      </c>
    </row>
    <row r="19" ht="15.75" customHeight="1">
      <c r="A19" s="12">
        <v>2.0</v>
      </c>
      <c r="B19" s="14" t="s">
        <v>21</v>
      </c>
      <c r="C19" s="6"/>
      <c r="D19" s="12">
        <v>4000.0</v>
      </c>
      <c r="E19" s="12">
        <v>3000.0</v>
      </c>
      <c r="F19" s="12">
        <v>3500.0</v>
      </c>
      <c r="G19" s="12">
        <v>4000.0</v>
      </c>
      <c r="H19" s="12">
        <v>4500.0</v>
      </c>
      <c r="I19" s="12">
        <v>5000.0</v>
      </c>
      <c r="J19" s="12">
        <v>3000.0</v>
      </c>
      <c r="K19" s="12">
        <v>3500.0</v>
      </c>
      <c r="L19" s="12">
        <v>4000.0</v>
      </c>
      <c r="M19" s="12">
        <v>4500.0</v>
      </c>
      <c r="N19" s="12">
        <v>5000.0</v>
      </c>
      <c r="O19" s="12">
        <v>3000.0</v>
      </c>
      <c r="P19" s="12">
        <v>3500.0</v>
      </c>
      <c r="Q19" s="12">
        <v>4000.0</v>
      </c>
      <c r="R19" s="12">
        <v>4500.0</v>
      </c>
      <c r="S19" s="12">
        <v>5000.0</v>
      </c>
      <c r="T19" s="12">
        <v>3000.0</v>
      </c>
      <c r="U19" s="12">
        <v>3500.0</v>
      </c>
      <c r="V19" s="12">
        <v>4000.0</v>
      </c>
      <c r="W19" s="12">
        <v>4500.0</v>
      </c>
      <c r="X19" s="12">
        <v>5000.0</v>
      </c>
      <c r="Y19" s="12">
        <v>3000.0</v>
      </c>
      <c r="Z19" s="12">
        <v>3500.0</v>
      </c>
      <c r="AA19" s="12">
        <v>4000.0</v>
      </c>
      <c r="AB19" s="12">
        <v>4500.0</v>
      </c>
      <c r="AC19" s="12">
        <v>5000.0</v>
      </c>
      <c r="AD19" s="12">
        <v>3000.0</v>
      </c>
      <c r="AE19" s="12">
        <v>3500.0</v>
      </c>
      <c r="AF19" s="12">
        <v>4000.0</v>
      </c>
      <c r="AG19" s="12">
        <v>4500.0</v>
      </c>
      <c r="AH19" s="12">
        <v>5000.0</v>
      </c>
      <c r="AI19" s="16">
        <f t="shared" si="5"/>
        <v>3000</v>
      </c>
    </row>
    <row r="20" ht="15.75" customHeight="1">
      <c r="A20" s="12">
        <v>3.0</v>
      </c>
      <c r="B20" s="14" t="s">
        <v>22</v>
      </c>
      <c r="C20" s="6"/>
      <c r="D20" s="12">
        <v>48000.0</v>
      </c>
      <c r="E20" s="12">
        <v>42000.0</v>
      </c>
      <c r="F20" s="12">
        <v>43000.0</v>
      </c>
      <c r="G20" s="12">
        <v>44000.0</v>
      </c>
      <c r="H20" s="12">
        <v>45000.0</v>
      </c>
      <c r="I20" s="12">
        <v>46000.0</v>
      </c>
      <c r="J20" s="12">
        <v>47000.0</v>
      </c>
      <c r="K20" s="12">
        <v>48000.0</v>
      </c>
      <c r="L20" s="12">
        <v>49000.0</v>
      </c>
      <c r="M20" s="12">
        <v>50000.0</v>
      </c>
      <c r="N20" s="12">
        <v>42000.0</v>
      </c>
      <c r="O20" s="12">
        <v>43000.0</v>
      </c>
      <c r="P20" s="12">
        <v>44000.0</v>
      </c>
      <c r="Q20" s="12">
        <v>45000.0</v>
      </c>
      <c r="R20" s="12">
        <v>46000.0</v>
      </c>
      <c r="S20" s="12">
        <v>47000.0</v>
      </c>
      <c r="T20" s="12">
        <v>48000.0</v>
      </c>
      <c r="U20" s="12">
        <v>49000.0</v>
      </c>
      <c r="V20" s="12">
        <v>50000.0</v>
      </c>
      <c r="W20" s="12">
        <v>42000.0</v>
      </c>
      <c r="X20" s="12">
        <v>43000.0</v>
      </c>
      <c r="Y20" s="12">
        <v>44000.0</v>
      </c>
      <c r="Z20" s="12">
        <v>45000.0</v>
      </c>
      <c r="AA20" s="12">
        <v>46000.0</v>
      </c>
      <c r="AB20" s="12">
        <v>47000.0</v>
      </c>
      <c r="AC20" s="12">
        <v>48000.0</v>
      </c>
      <c r="AD20" s="12">
        <v>49000.0</v>
      </c>
      <c r="AE20" s="12">
        <v>50000.0</v>
      </c>
      <c r="AF20" s="12">
        <v>42000.0</v>
      </c>
      <c r="AG20" s="12">
        <v>43000.0</v>
      </c>
      <c r="AH20" s="12">
        <v>44000.0</v>
      </c>
      <c r="AI20" s="16">
        <f t="shared" si="5"/>
        <v>43000</v>
      </c>
    </row>
    <row r="21" ht="15.75" customHeight="1">
      <c r="A21" s="12">
        <v>4.0</v>
      </c>
      <c r="B21" s="14" t="s">
        <v>23</v>
      </c>
      <c r="C21" s="6"/>
      <c r="D21" s="12">
        <v>9000.0</v>
      </c>
      <c r="E21" s="12">
        <v>7000.0</v>
      </c>
      <c r="F21" s="12">
        <v>7200.0</v>
      </c>
      <c r="G21" s="12">
        <v>7400.0</v>
      </c>
      <c r="H21" s="12">
        <v>7600.0</v>
      </c>
      <c r="I21" s="12">
        <v>7800.0</v>
      </c>
      <c r="J21" s="12">
        <v>8000.0</v>
      </c>
      <c r="K21" s="12">
        <v>8200.0</v>
      </c>
      <c r="L21" s="12">
        <v>8400.0</v>
      </c>
      <c r="M21" s="12">
        <v>8600.0</v>
      </c>
      <c r="N21" s="12">
        <v>8800.0</v>
      </c>
      <c r="O21" s="12">
        <v>9000.0</v>
      </c>
      <c r="P21" s="12">
        <v>9200.0</v>
      </c>
      <c r="Q21" s="12">
        <v>9400.0</v>
      </c>
      <c r="R21" s="12">
        <v>9600.0</v>
      </c>
      <c r="S21" s="12">
        <v>9800.0</v>
      </c>
      <c r="T21" s="12">
        <v>10000.0</v>
      </c>
      <c r="U21" s="12">
        <v>9200.0</v>
      </c>
      <c r="V21" s="12">
        <v>9400.0</v>
      </c>
      <c r="W21" s="12">
        <v>9600.0</v>
      </c>
      <c r="X21" s="12">
        <v>9800.0</v>
      </c>
      <c r="Y21" s="12">
        <v>10000.0</v>
      </c>
      <c r="Z21" s="12">
        <v>7200.0</v>
      </c>
      <c r="AA21" s="12">
        <v>7400.0</v>
      </c>
      <c r="AB21" s="12">
        <v>7600.0</v>
      </c>
      <c r="AC21" s="12">
        <v>7800.0</v>
      </c>
      <c r="AD21" s="12">
        <v>8000.0</v>
      </c>
      <c r="AE21" s="12">
        <v>8200.0</v>
      </c>
      <c r="AF21" s="12">
        <v>8400.0</v>
      </c>
      <c r="AG21" s="12">
        <v>8600.0</v>
      </c>
      <c r="AH21" s="12">
        <v>8800.0</v>
      </c>
      <c r="AI21" s="16">
        <f t="shared" si="5"/>
        <v>9000</v>
      </c>
    </row>
    <row r="22" ht="15.75" customHeight="1">
      <c r="A22" s="27">
        <v>4.0</v>
      </c>
      <c r="B22" s="28" t="s">
        <v>24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24" t="str">
        <f t="shared" si="5"/>
        <v/>
      </c>
    </row>
    <row r="23" ht="15.75" customHeight="1">
      <c r="A23" s="12">
        <v>1.0</v>
      </c>
      <c r="B23" s="14" t="s">
        <v>25</v>
      </c>
      <c r="C23" s="6"/>
      <c r="D23" s="12">
        <v>25000.0</v>
      </c>
      <c r="E23" s="12">
        <v>20000.0</v>
      </c>
      <c r="F23" s="12">
        <v>20500.0</v>
      </c>
      <c r="G23" s="12">
        <v>21000.0</v>
      </c>
      <c r="H23" s="12">
        <v>21500.0</v>
      </c>
      <c r="I23" s="12">
        <v>22000.0</v>
      </c>
      <c r="J23" s="12">
        <v>22500.0</v>
      </c>
      <c r="K23" s="12">
        <v>23000.0</v>
      </c>
      <c r="L23" s="12">
        <v>23500.0</v>
      </c>
      <c r="M23" s="12">
        <v>24000.0</v>
      </c>
      <c r="N23" s="12">
        <v>24500.0</v>
      </c>
      <c r="O23" s="12">
        <v>25000.0</v>
      </c>
      <c r="P23" s="12">
        <v>25500.0</v>
      </c>
      <c r="Q23" s="12">
        <v>26000.0</v>
      </c>
      <c r="R23" s="12">
        <v>26500.0</v>
      </c>
      <c r="S23" s="12">
        <v>27000.0</v>
      </c>
      <c r="T23" s="12">
        <v>27500.0</v>
      </c>
      <c r="U23" s="12">
        <v>28000.0</v>
      </c>
      <c r="V23" s="12">
        <v>21000.0</v>
      </c>
      <c r="W23" s="12">
        <v>21500.0</v>
      </c>
      <c r="X23" s="12">
        <v>22000.0</v>
      </c>
      <c r="Y23" s="12">
        <v>22500.0</v>
      </c>
      <c r="Z23" s="12">
        <v>23000.0</v>
      </c>
      <c r="AA23" s="12">
        <v>23500.0</v>
      </c>
      <c r="AB23" s="12">
        <v>21000.0</v>
      </c>
      <c r="AC23" s="12">
        <v>21500.0</v>
      </c>
      <c r="AD23" s="12">
        <v>22000.0</v>
      </c>
      <c r="AE23" s="12">
        <v>22500.0</v>
      </c>
      <c r="AF23" s="12">
        <v>23000.0</v>
      </c>
      <c r="AG23" s="12">
        <v>23500.0</v>
      </c>
      <c r="AH23" s="12">
        <v>23500.0</v>
      </c>
      <c r="AI23" s="16">
        <f t="shared" si="5"/>
        <v>25000</v>
      </c>
    </row>
    <row r="24" ht="15.75" customHeight="1">
      <c r="A24" s="27">
        <v>5.0</v>
      </c>
      <c r="B24" s="28" t="s">
        <v>26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/>
      <c r="AI24" s="24" t="str">
        <f t="shared" si="5"/>
        <v/>
      </c>
    </row>
    <row r="25" ht="15.75" customHeight="1">
      <c r="A25" s="12">
        <v>1.0</v>
      </c>
      <c r="B25" s="14" t="s">
        <v>27</v>
      </c>
      <c r="C25" s="6"/>
      <c r="D25" s="12">
        <v>35000.0</v>
      </c>
      <c r="E25" s="12">
        <v>30000.0</v>
      </c>
      <c r="F25" s="12">
        <v>31000.0</v>
      </c>
      <c r="G25" s="12">
        <v>32000.0</v>
      </c>
      <c r="H25" s="12">
        <v>33000.0</v>
      </c>
      <c r="I25" s="12">
        <v>34000.0</v>
      </c>
      <c r="J25" s="12">
        <v>35000.0</v>
      </c>
      <c r="K25" s="12">
        <v>36000.0</v>
      </c>
      <c r="L25" s="12">
        <v>37000.0</v>
      </c>
      <c r="M25" s="12">
        <v>38000.0</v>
      </c>
      <c r="N25" s="12">
        <v>30000.0</v>
      </c>
      <c r="O25" s="12">
        <v>31000.0</v>
      </c>
      <c r="P25" s="12">
        <v>32000.0</v>
      </c>
      <c r="Q25" s="12">
        <v>33000.0</v>
      </c>
      <c r="R25" s="12">
        <v>34000.0</v>
      </c>
      <c r="S25" s="12">
        <v>35000.0</v>
      </c>
      <c r="T25" s="12">
        <v>36000.0</v>
      </c>
      <c r="U25" s="12">
        <v>37000.0</v>
      </c>
      <c r="V25" s="12">
        <v>38000.0</v>
      </c>
      <c r="W25" s="12">
        <v>30000.0</v>
      </c>
      <c r="X25" s="12">
        <v>31000.0</v>
      </c>
      <c r="Y25" s="12">
        <v>32000.0</v>
      </c>
      <c r="Z25" s="12">
        <v>33000.0</v>
      </c>
      <c r="AA25" s="12">
        <v>34000.0</v>
      </c>
      <c r="AB25" s="12">
        <v>35000.0</v>
      </c>
      <c r="AC25" s="12">
        <v>36000.0</v>
      </c>
      <c r="AD25" s="12">
        <v>37000.0</v>
      </c>
      <c r="AE25" s="12">
        <v>38000.0</v>
      </c>
      <c r="AF25" s="12">
        <v>30000.0</v>
      </c>
      <c r="AG25" s="12">
        <v>31000.0</v>
      </c>
      <c r="AH25" s="12">
        <v>32000.0</v>
      </c>
      <c r="AI25" s="16">
        <f t="shared" si="5"/>
        <v>31000</v>
      </c>
    </row>
    <row r="26" ht="15.75" customHeight="1">
      <c r="A26" s="12">
        <v>2.0</v>
      </c>
      <c r="B26" s="14" t="s">
        <v>28</v>
      </c>
      <c r="C26" s="6"/>
      <c r="D26" s="12">
        <v>5000.0</v>
      </c>
      <c r="E26" s="12">
        <v>4000.0</v>
      </c>
      <c r="F26" s="12">
        <v>4100.0</v>
      </c>
      <c r="G26" s="12">
        <v>4200.0</v>
      </c>
      <c r="H26" s="12">
        <v>4300.0</v>
      </c>
      <c r="I26" s="12">
        <v>4400.0</v>
      </c>
      <c r="J26" s="12">
        <v>4500.0</v>
      </c>
      <c r="K26" s="12">
        <v>4600.0</v>
      </c>
      <c r="L26" s="12">
        <v>4700.0</v>
      </c>
      <c r="M26" s="12">
        <v>4800.0</v>
      </c>
      <c r="N26" s="12">
        <v>4900.0</v>
      </c>
      <c r="O26" s="12">
        <v>5000.0</v>
      </c>
      <c r="P26" s="12">
        <v>5100.0</v>
      </c>
      <c r="Q26" s="12">
        <v>5200.0</v>
      </c>
      <c r="R26" s="12">
        <v>5300.0</v>
      </c>
      <c r="S26" s="12">
        <v>5400.0</v>
      </c>
      <c r="T26" s="12">
        <v>5500.0</v>
      </c>
      <c r="U26" s="12">
        <v>5600.0</v>
      </c>
      <c r="V26" s="12">
        <v>5700.0</v>
      </c>
      <c r="W26" s="12">
        <v>5800.0</v>
      </c>
      <c r="X26" s="12">
        <v>5900.0</v>
      </c>
      <c r="Y26" s="12">
        <v>6000.0</v>
      </c>
      <c r="Z26" s="12">
        <v>4000.0</v>
      </c>
      <c r="AA26" s="12">
        <v>4100.0</v>
      </c>
      <c r="AB26" s="12">
        <v>4200.0</v>
      </c>
      <c r="AC26" s="12">
        <v>4300.0</v>
      </c>
      <c r="AD26" s="12">
        <v>4400.0</v>
      </c>
      <c r="AE26" s="12">
        <v>4500.0</v>
      </c>
      <c r="AF26" s="12">
        <v>4600.0</v>
      </c>
      <c r="AG26" s="12">
        <v>4700.0</v>
      </c>
      <c r="AH26" s="12">
        <v>4800.0</v>
      </c>
      <c r="AI26" s="16">
        <f t="shared" si="5"/>
        <v>5000</v>
      </c>
    </row>
    <row r="27" ht="15.75" customHeight="1">
      <c r="A27" s="12">
        <v>3.0</v>
      </c>
      <c r="B27" s="14" t="s">
        <v>30</v>
      </c>
      <c r="C27" s="6"/>
      <c r="D27" s="12">
        <v>5000.0</v>
      </c>
      <c r="E27" s="12">
        <v>4000.0</v>
      </c>
      <c r="F27" s="12">
        <v>4100.0</v>
      </c>
      <c r="G27" s="12">
        <v>4200.0</v>
      </c>
      <c r="H27" s="12">
        <v>4300.0</v>
      </c>
      <c r="I27" s="12">
        <v>4400.0</v>
      </c>
      <c r="J27" s="12">
        <v>4500.0</v>
      </c>
      <c r="K27" s="12">
        <v>4600.0</v>
      </c>
      <c r="L27" s="12">
        <v>4700.0</v>
      </c>
      <c r="M27" s="12">
        <v>4800.0</v>
      </c>
      <c r="N27" s="12">
        <v>4900.0</v>
      </c>
      <c r="O27" s="12">
        <v>5000.0</v>
      </c>
      <c r="P27" s="12">
        <v>5100.0</v>
      </c>
      <c r="Q27" s="12">
        <v>5200.0</v>
      </c>
      <c r="R27" s="12">
        <v>5300.0</v>
      </c>
      <c r="S27" s="12">
        <v>5400.0</v>
      </c>
      <c r="T27" s="12">
        <v>5500.0</v>
      </c>
      <c r="U27" s="12">
        <v>5600.0</v>
      </c>
      <c r="V27" s="12">
        <v>5700.0</v>
      </c>
      <c r="W27" s="12">
        <v>5800.0</v>
      </c>
      <c r="X27" s="12">
        <v>5900.0</v>
      </c>
      <c r="Y27" s="12">
        <v>6000.0</v>
      </c>
      <c r="Z27" s="12">
        <v>4000.0</v>
      </c>
      <c r="AA27" s="12">
        <v>4100.0</v>
      </c>
      <c r="AB27" s="12">
        <v>4200.0</v>
      </c>
      <c r="AC27" s="12">
        <v>4300.0</v>
      </c>
      <c r="AD27" s="12">
        <v>4400.0</v>
      </c>
      <c r="AE27" s="12">
        <v>4500.0</v>
      </c>
      <c r="AF27" s="12">
        <v>4600.0</v>
      </c>
      <c r="AG27" s="12">
        <v>4700.0</v>
      </c>
      <c r="AH27" s="12">
        <v>4800.0</v>
      </c>
      <c r="AI27" s="16">
        <f t="shared" si="5"/>
        <v>5000</v>
      </c>
    </row>
    <row r="28" ht="15.75" customHeight="1">
      <c r="A28" s="12">
        <v>4.0</v>
      </c>
      <c r="B28" s="14" t="s">
        <v>32</v>
      </c>
      <c r="C28" s="6"/>
      <c r="D28" s="12">
        <v>10000.0</v>
      </c>
      <c r="E28" s="12">
        <v>7000.0</v>
      </c>
      <c r="F28" s="12">
        <v>8000.0</v>
      </c>
      <c r="G28" s="12">
        <v>9000.0</v>
      </c>
      <c r="H28" s="12">
        <v>10000.0</v>
      </c>
      <c r="I28" s="12">
        <v>11000.0</v>
      </c>
      <c r="J28" s="12">
        <v>12000.0</v>
      </c>
      <c r="K28" s="12">
        <v>7000.0</v>
      </c>
      <c r="L28" s="12">
        <v>8000.0</v>
      </c>
      <c r="M28" s="12">
        <v>9000.0</v>
      </c>
      <c r="N28" s="12">
        <v>10000.0</v>
      </c>
      <c r="O28" s="12">
        <v>11000.0</v>
      </c>
      <c r="P28" s="12">
        <v>12000.0</v>
      </c>
      <c r="Q28" s="12">
        <v>7000.0</v>
      </c>
      <c r="R28" s="12">
        <v>8000.0</v>
      </c>
      <c r="S28" s="12">
        <v>9000.0</v>
      </c>
      <c r="T28" s="12">
        <v>10000.0</v>
      </c>
      <c r="U28" s="12">
        <v>11000.0</v>
      </c>
      <c r="V28" s="12">
        <v>12000.0</v>
      </c>
      <c r="W28" s="12">
        <v>7000.0</v>
      </c>
      <c r="X28" s="12">
        <v>8000.0</v>
      </c>
      <c r="Y28" s="12">
        <v>9000.0</v>
      </c>
      <c r="Z28" s="12">
        <v>10000.0</v>
      </c>
      <c r="AA28" s="12">
        <v>11000.0</v>
      </c>
      <c r="AB28" s="12">
        <v>12000.0</v>
      </c>
      <c r="AC28" s="12">
        <v>7000.0</v>
      </c>
      <c r="AD28" s="12">
        <v>8000.0</v>
      </c>
      <c r="AE28" s="12">
        <v>9000.0</v>
      </c>
      <c r="AF28" s="12">
        <v>10000.0</v>
      </c>
      <c r="AG28" s="12">
        <v>11000.0</v>
      </c>
      <c r="AH28" s="12">
        <v>12000.0</v>
      </c>
      <c r="AI28" s="16">
        <f t="shared" si="5"/>
        <v>11000</v>
      </c>
    </row>
    <row r="29" ht="15.75" customHeight="1">
      <c r="A29" s="12">
        <v>5.0</v>
      </c>
      <c r="B29" s="14" t="s">
        <v>33</v>
      </c>
      <c r="C29" s="6"/>
      <c r="D29" s="12">
        <v>3500.0</v>
      </c>
      <c r="E29" s="12">
        <v>2700.0</v>
      </c>
      <c r="F29" s="12">
        <v>2800.0</v>
      </c>
      <c r="G29" s="12">
        <v>2900.0</v>
      </c>
      <c r="H29" s="12">
        <v>3000.0</v>
      </c>
      <c r="I29" s="12">
        <v>3100.0</v>
      </c>
      <c r="J29" s="12">
        <v>3200.0</v>
      </c>
      <c r="K29" s="12">
        <v>3300.0</v>
      </c>
      <c r="L29" s="12">
        <v>3400.0</v>
      </c>
      <c r="M29" s="12">
        <v>3500.0</v>
      </c>
      <c r="N29" s="12">
        <v>3600.0</v>
      </c>
      <c r="O29" s="12">
        <v>3700.0</v>
      </c>
      <c r="P29" s="12">
        <v>3800.0</v>
      </c>
      <c r="Q29" s="12">
        <v>3900.0</v>
      </c>
      <c r="R29" s="12">
        <v>4000.0</v>
      </c>
      <c r="S29" s="12">
        <v>2700.0</v>
      </c>
      <c r="T29" s="12">
        <v>2800.0</v>
      </c>
      <c r="U29" s="12">
        <v>2900.0</v>
      </c>
      <c r="V29" s="12">
        <v>3000.0</v>
      </c>
      <c r="W29" s="12">
        <v>3100.0</v>
      </c>
      <c r="X29" s="12">
        <v>3200.0</v>
      </c>
      <c r="Y29" s="12">
        <v>3300.0</v>
      </c>
      <c r="Z29" s="12">
        <v>3400.0</v>
      </c>
      <c r="AA29" s="12">
        <v>3500.0</v>
      </c>
      <c r="AB29" s="12">
        <v>3600.0</v>
      </c>
      <c r="AC29" s="12">
        <v>3700.0</v>
      </c>
      <c r="AD29" s="12">
        <v>3800.0</v>
      </c>
      <c r="AE29" s="12">
        <v>3900.0</v>
      </c>
      <c r="AF29" s="12">
        <v>4000.0</v>
      </c>
      <c r="AG29" s="12">
        <v>3100.0</v>
      </c>
      <c r="AH29" s="12">
        <v>3200.0</v>
      </c>
      <c r="AI29" s="16">
        <f t="shared" si="5"/>
        <v>3700</v>
      </c>
    </row>
    <row r="30" ht="15.75" customHeight="1">
      <c r="A30" s="12">
        <v>6.0</v>
      </c>
      <c r="B30" s="14" t="s">
        <v>35</v>
      </c>
      <c r="C30" s="6"/>
      <c r="D30" s="12">
        <v>2000.0</v>
      </c>
      <c r="E30" s="12">
        <v>1600.0</v>
      </c>
      <c r="F30" s="12">
        <v>1700.0</v>
      </c>
      <c r="G30" s="12">
        <v>1800.0</v>
      </c>
      <c r="H30" s="12">
        <v>1900.0</v>
      </c>
      <c r="I30" s="12">
        <v>2000.0</v>
      </c>
      <c r="J30" s="12">
        <v>2100.0</v>
      </c>
      <c r="K30" s="12">
        <v>2200.0</v>
      </c>
      <c r="L30" s="12">
        <v>2300.0</v>
      </c>
      <c r="M30" s="12">
        <v>2400.0</v>
      </c>
      <c r="N30" s="12">
        <v>2500.0</v>
      </c>
      <c r="O30" s="12">
        <v>1600.0</v>
      </c>
      <c r="P30" s="12">
        <v>1700.0</v>
      </c>
      <c r="Q30" s="12">
        <v>1800.0</v>
      </c>
      <c r="R30" s="12">
        <v>1900.0</v>
      </c>
      <c r="S30" s="12">
        <v>2000.0</v>
      </c>
      <c r="T30" s="12">
        <v>2100.0</v>
      </c>
      <c r="U30" s="12">
        <v>2200.0</v>
      </c>
      <c r="V30" s="12">
        <v>2300.0</v>
      </c>
      <c r="W30" s="12">
        <v>2400.0</v>
      </c>
      <c r="X30" s="12">
        <v>2500.0</v>
      </c>
      <c r="Y30" s="12">
        <v>1600.0</v>
      </c>
      <c r="Z30" s="12">
        <v>1700.0</v>
      </c>
      <c r="AA30" s="12">
        <v>1800.0</v>
      </c>
      <c r="AB30" s="12">
        <v>1900.0</v>
      </c>
      <c r="AC30" s="12">
        <v>2000.0</v>
      </c>
      <c r="AD30" s="12">
        <v>2100.0</v>
      </c>
      <c r="AE30" s="12">
        <v>2200.0</v>
      </c>
      <c r="AF30" s="12">
        <v>2300.0</v>
      </c>
      <c r="AG30" s="12">
        <v>2400.0</v>
      </c>
      <c r="AH30" s="12">
        <v>2500.0</v>
      </c>
      <c r="AI30" s="16">
        <f t="shared" si="5"/>
        <v>1600</v>
      </c>
    </row>
    <row r="31" ht="15.75" customHeight="1">
      <c r="A31" s="12">
        <v>7.0</v>
      </c>
      <c r="B31" s="14" t="s">
        <v>36</v>
      </c>
      <c r="C31" s="6"/>
      <c r="D31" s="33">
        <v>100000.0</v>
      </c>
      <c r="E31" s="12">
        <v>80000.0</v>
      </c>
      <c r="F31" s="12">
        <v>82000.0</v>
      </c>
      <c r="G31" s="12">
        <v>84000.0</v>
      </c>
      <c r="H31" s="12">
        <v>86000.0</v>
      </c>
      <c r="I31" s="12">
        <v>88000.0</v>
      </c>
      <c r="J31" s="12">
        <v>90000.0</v>
      </c>
      <c r="K31" s="12">
        <v>92000.0</v>
      </c>
      <c r="L31" s="12">
        <v>94000.0</v>
      </c>
      <c r="M31" s="12">
        <v>96000.0</v>
      </c>
      <c r="N31" s="12">
        <v>98000.0</v>
      </c>
      <c r="O31" s="12">
        <v>100000.0</v>
      </c>
      <c r="P31" s="12">
        <v>102000.0</v>
      </c>
      <c r="Q31" s="12">
        <v>104000.0</v>
      </c>
      <c r="R31" s="12">
        <v>106000.0</v>
      </c>
      <c r="S31" s="12">
        <v>108000.0</v>
      </c>
      <c r="T31" s="12">
        <v>80000.0</v>
      </c>
      <c r="U31" s="12">
        <v>82000.0</v>
      </c>
      <c r="V31" s="12">
        <v>84000.0</v>
      </c>
      <c r="W31" s="12">
        <v>86000.0</v>
      </c>
      <c r="X31" s="12">
        <v>88000.0</v>
      </c>
      <c r="Y31" s="12">
        <v>90000.0</v>
      </c>
      <c r="Z31" s="12">
        <v>92000.0</v>
      </c>
      <c r="AA31" s="12">
        <v>94000.0</v>
      </c>
      <c r="AB31" s="12">
        <v>96000.0</v>
      </c>
      <c r="AC31" s="12">
        <v>98000.0</v>
      </c>
      <c r="AD31" s="12">
        <v>100000.0</v>
      </c>
      <c r="AE31" s="12">
        <v>102000.0</v>
      </c>
      <c r="AF31" s="12">
        <v>104000.0</v>
      </c>
      <c r="AG31" s="12">
        <v>106000.0</v>
      </c>
      <c r="AH31" s="12">
        <v>108000.0</v>
      </c>
      <c r="AI31" s="16">
        <f t="shared" si="5"/>
        <v>100000</v>
      </c>
    </row>
    <row r="32" ht="15.75" customHeight="1">
      <c r="A32" s="12">
        <v>8.0</v>
      </c>
      <c r="B32" s="14" t="s">
        <v>37</v>
      </c>
      <c r="C32" s="6"/>
      <c r="D32" s="12">
        <v>30000.0</v>
      </c>
      <c r="E32" s="12">
        <v>20000.0</v>
      </c>
      <c r="F32" s="12">
        <v>21000.0</v>
      </c>
      <c r="G32" s="12">
        <v>22000.0</v>
      </c>
      <c r="H32" s="12">
        <v>23000.0</v>
      </c>
      <c r="I32" s="12">
        <v>24000.0</v>
      </c>
      <c r="J32" s="12">
        <v>25000.0</v>
      </c>
      <c r="K32" s="12">
        <v>26000.0</v>
      </c>
      <c r="L32" s="12">
        <v>27000.0</v>
      </c>
      <c r="M32" s="12">
        <v>28000.0</v>
      </c>
      <c r="N32" s="12">
        <v>29000.0</v>
      </c>
      <c r="O32" s="12">
        <v>30000.0</v>
      </c>
      <c r="P32" s="12">
        <v>31000.0</v>
      </c>
      <c r="Q32" s="12">
        <v>32000.0</v>
      </c>
      <c r="R32" s="12">
        <v>33000.0</v>
      </c>
      <c r="S32" s="12">
        <v>34000.0</v>
      </c>
      <c r="T32" s="12">
        <v>35000.0</v>
      </c>
      <c r="U32" s="12">
        <v>36000.0</v>
      </c>
      <c r="V32" s="12">
        <v>37000.0</v>
      </c>
      <c r="W32" s="12">
        <v>38000.0</v>
      </c>
      <c r="X32" s="12">
        <v>39000.0</v>
      </c>
      <c r="Y32" s="12">
        <v>24000.0</v>
      </c>
      <c r="Z32" s="12">
        <v>25000.0</v>
      </c>
      <c r="AA32" s="12">
        <v>26000.0</v>
      </c>
      <c r="AB32" s="12">
        <v>27000.0</v>
      </c>
      <c r="AC32" s="12">
        <v>28000.0</v>
      </c>
      <c r="AD32" s="12">
        <v>29000.0</v>
      </c>
      <c r="AE32" s="12">
        <v>30000.0</v>
      </c>
      <c r="AF32" s="12">
        <v>31000.0</v>
      </c>
      <c r="AG32" s="12">
        <v>32000.0</v>
      </c>
      <c r="AH32" s="12">
        <v>33000.0</v>
      </c>
      <c r="AI32" s="16">
        <f t="shared" si="5"/>
        <v>30000</v>
      </c>
    </row>
    <row r="33" ht="15.75" customHeight="1">
      <c r="A33" s="36" t="s">
        <v>39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  <c r="AI33" s="24" t="str">
        <f t="shared" si="5"/>
        <v/>
      </c>
    </row>
    <row r="34" ht="15.75" customHeight="1">
      <c r="A34" s="27">
        <v>1.0</v>
      </c>
      <c r="B34" s="28" t="s">
        <v>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/>
      <c r="AI34" s="24" t="str">
        <f t="shared" si="5"/>
        <v/>
      </c>
    </row>
    <row r="35" ht="15.75" customHeight="1">
      <c r="A35" s="12">
        <v>1.0</v>
      </c>
      <c r="B35" s="14" t="s">
        <v>45</v>
      </c>
      <c r="C35" s="6"/>
      <c r="D35" s="12">
        <v>8000.0</v>
      </c>
      <c r="E35" s="12">
        <v>6000.0</v>
      </c>
      <c r="F35" s="12">
        <v>6200.0</v>
      </c>
      <c r="G35" s="12">
        <v>6400.0</v>
      </c>
      <c r="H35" s="12">
        <v>6600.0</v>
      </c>
      <c r="I35" s="12">
        <v>6800.0</v>
      </c>
      <c r="J35" s="12">
        <v>7000.0</v>
      </c>
      <c r="K35" s="12">
        <v>7200.0</v>
      </c>
      <c r="L35" s="12">
        <v>7400.0</v>
      </c>
      <c r="M35" s="12">
        <v>7600.0</v>
      </c>
      <c r="N35" s="12">
        <v>7800.0</v>
      </c>
      <c r="O35" s="12">
        <v>8000.0</v>
      </c>
      <c r="P35" s="12">
        <v>8200.0</v>
      </c>
      <c r="Q35" s="12">
        <v>8400.0</v>
      </c>
      <c r="R35" s="12">
        <v>8600.0</v>
      </c>
      <c r="S35" s="12">
        <v>8800.0</v>
      </c>
      <c r="T35" s="12">
        <v>9000.0</v>
      </c>
      <c r="U35" s="12">
        <v>6000.0</v>
      </c>
      <c r="V35" s="12">
        <v>6200.0</v>
      </c>
      <c r="W35" s="12">
        <v>6400.0</v>
      </c>
      <c r="X35" s="12">
        <v>6600.0</v>
      </c>
      <c r="Y35" s="12">
        <v>6800.0</v>
      </c>
      <c r="Z35" s="12">
        <v>7000.0</v>
      </c>
      <c r="AA35" s="12">
        <v>7200.0</v>
      </c>
      <c r="AB35" s="12">
        <v>7400.0</v>
      </c>
      <c r="AC35" s="12">
        <v>7600.0</v>
      </c>
      <c r="AD35" s="12">
        <v>7800.0</v>
      </c>
      <c r="AE35" s="12">
        <v>8000.0</v>
      </c>
      <c r="AF35" s="12">
        <v>8200.0</v>
      </c>
      <c r="AG35" s="12">
        <v>8400.0</v>
      </c>
      <c r="AH35" s="12">
        <v>8600.0</v>
      </c>
      <c r="AI35" s="16">
        <f t="shared" si="5"/>
        <v>8000</v>
      </c>
    </row>
    <row r="36" ht="15.75" customHeight="1">
      <c r="A36" s="12">
        <v>2.0</v>
      </c>
      <c r="B36" s="14" t="s">
        <v>47</v>
      </c>
      <c r="C36" s="6"/>
      <c r="D36" s="15">
        <v>4.0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/>
      <c r="AI36" s="16">
        <f>D36</f>
        <v>4</v>
      </c>
    </row>
    <row r="37" ht="15.75" customHeight="1">
      <c r="A37" s="12">
        <v>3.0</v>
      </c>
      <c r="B37" s="14" t="s">
        <v>49</v>
      </c>
      <c r="C37" s="6"/>
      <c r="D37" s="12">
        <v>12000.0</v>
      </c>
      <c r="E37" s="12">
        <v>10000.0</v>
      </c>
      <c r="F37" s="12">
        <v>10200.0</v>
      </c>
      <c r="G37" s="12">
        <v>10400.0</v>
      </c>
      <c r="H37" s="12">
        <v>10600.0</v>
      </c>
      <c r="I37" s="12">
        <v>10800.0</v>
      </c>
      <c r="J37" s="12">
        <v>11000.0</v>
      </c>
      <c r="K37" s="12">
        <v>11200.0</v>
      </c>
      <c r="L37" s="12">
        <v>11400.0</v>
      </c>
      <c r="M37" s="12">
        <v>11600.0</v>
      </c>
      <c r="N37" s="12">
        <v>11800.0</v>
      </c>
      <c r="O37" s="12">
        <v>12000.0</v>
      </c>
      <c r="P37" s="12">
        <v>12200.0</v>
      </c>
      <c r="Q37" s="12">
        <v>12400.0</v>
      </c>
      <c r="R37" s="12">
        <v>12600.0</v>
      </c>
      <c r="S37" s="12">
        <v>12800.0</v>
      </c>
      <c r="T37" s="12">
        <v>13000.0</v>
      </c>
      <c r="U37" s="12">
        <v>10000.0</v>
      </c>
      <c r="V37" s="12">
        <v>10200.0</v>
      </c>
      <c r="W37" s="12">
        <v>10400.0</v>
      </c>
      <c r="X37" s="12">
        <v>10600.0</v>
      </c>
      <c r="Y37" s="12">
        <v>10800.0</v>
      </c>
      <c r="Z37" s="12">
        <v>11000.0</v>
      </c>
      <c r="AA37" s="12">
        <v>11200.0</v>
      </c>
      <c r="AB37" s="12">
        <v>11400.0</v>
      </c>
      <c r="AC37" s="12">
        <v>11600.0</v>
      </c>
      <c r="AD37" s="12">
        <v>11800.0</v>
      </c>
      <c r="AE37" s="12">
        <v>12000.0</v>
      </c>
      <c r="AF37" s="12">
        <v>12200.0</v>
      </c>
      <c r="AG37" s="12">
        <v>12400.0</v>
      </c>
      <c r="AH37" s="12">
        <v>12600.0</v>
      </c>
      <c r="AI37" s="16">
        <f>O37</f>
        <v>12000</v>
      </c>
    </row>
    <row r="38" ht="15.75" customHeight="1">
      <c r="A38" s="12">
        <v>4.0</v>
      </c>
      <c r="B38" s="14" t="s">
        <v>50</v>
      </c>
      <c r="C38" s="6"/>
      <c r="D38" s="15">
        <v>1.0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/>
      <c r="AI38" s="16">
        <f>D38</f>
        <v>1</v>
      </c>
    </row>
    <row r="39" ht="15.75" customHeight="1">
      <c r="A39" s="27">
        <v>2.0</v>
      </c>
      <c r="B39" s="28" t="s">
        <v>54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6"/>
      <c r="AI39" s="24" t="str">
        <f t="shared" ref="AI39:AI42" si="6">O39</f>
        <v/>
      </c>
    </row>
    <row r="40" ht="15.75" customHeight="1">
      <c r="A40" s="12"/>
      <c r="B40" s="14" t="s">
        <v>57</v>
      </c>
      <c r="C40" s="6"/>
      <c r="D40" s="1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/>
      <c r="AI40" s="24" t="str">
        <f t="shared" si="6"/>
        <v/>
      </c>
    </row>
    <row r="41" ht="15.75" customHeight="1">
      <c r="A41" s="12">
        <v>1.0</v>
      </c>
      <c r="B41" s="14" t="s">
        <v>60</v>
      </c>
      <c r="C41" s="6"/>
      <c r="D41" s="12">
        <v>12000.0</v>
      </c>
      <c r="E41" s="12">
        <v>9000.0</v>
      </c>
      <c r="F41" s="12">
        <v>9200.0</v>
      </c>
      <c r="G41" s="12">
        <v>9400.0</v>
      </c>
      <c r="H41" s="12">
        <v>9600.0</v>
      </c>
      <c r="I41" s="12">
        <v>9800.0</v>
      </c>
      <c r="J41" s="12">
        <v>10000.0</v>
      </c>
      <c r="K41" s="12">
        <v>10200.0</v>
      </c>
      <c r="L41" s="12">
        <v>10400.0</v>
      </c>
      <c r="M41" s="12">
        <v>10600.0</v>
      </c>
      <c r="N41" s="12">
        <v>10800.0</v>
      </c>
      <c r="O41" s="12">
        <v>11000.0</v>
      </c>
      <c r="P41" s="12">
        <v>11200.0</v>
      </c>
      <c r="Q41" s="12">
        <v>11400.0</v>
      </c>
      <c r="R41" s="12">
        <v>11600.0</v>
      </c>
      <c r="S41" s="12">
        <v>11800.0</v>
      </c>
      <c r="T41" s="12">
        <v>12000.0</v>
      </c>
      <c r="U41" s="12">
        <v>12200.0</v>
      </c>
      <c r="V41" s="12">
        <v>12400.0</v>
      </c>
      <c r="W41" s="12">
        <v>12600.0</v>
      </c>
      <c r="X41" s="12">
        <v>12800.0</v>
      </c>
      <c r="Y41" s="12">
        <v>13000.0</v>
      </c>
      <c r="Z41" s="12">
        <v>9000.0</v>
      </c>
      <c r="AA41" s="12">
        <v>9200.0</v>
      </c>
      <c r="AB41" s="12">
        <v>9400.0</v>
      </c>
      <c r="AC41" s="12">
        <v>9600.0</v>
      </c>
      <c r="AD41" s="12">
        <v>9800.0</v>
      </c>
      <c r="AE41" s="12">
        <v>10000.0</v>
      </c>
      <c r="AF41" s="12">
        <v>10200.0</v>
      </c>
      <c r="AG41" s="12">
        <v>10400.0</v>
      </c>
      <c r="AH41" s="12">
        <v>10600.0</v>
      </c>
      <c r="AI41" s="16">
        <f t="shared" si="6"/>
        <v>11000</v>
      </c>
    </row>
    <row r="42" ht="15.75" customHeight="1">
      <c r="A42" s="12">
        <v>2.0</v>
      </c>
      <c r="B42" s="14" t="s">
        <v>62</v>
      </c>
      <c r="C42" s="6"/>
      <c r="D42" s="1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6"/>
      <c r="AI42" s="24" t="str">
        <f t="shared" si="6"/>
        <v/>
      </c>
    </row>
    <row r="43" ht="15.75" customHeight="1">
      <c r="A43" s="12"/>
      <c r="B43" s="39" t="s">
        <v>65</v>
      </c>
      <c r="C43" s="6"/>
      <c r="D43" s="15">
        <v>1.0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6"/>
      <c r="AI43" s="16">
        <f t="shared" ref="AI43:AI44" si="7">D43</f>
        <v>1</v>
      </c>
    </row>
    <row r="44" ht="15.75" customHeight="1">
      <c r="A44" s="12"/>
      <c r="B44" s="39" t="s">
        <v>69</v>
      </c>
      <c r="C44" s="6"/>
      <c r="D44" s="15">
        <v>2.0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6"/>
      <c r="AI44" s="16">
        <f t="shared" si="7"/>
        <v>2</v>
      </c>
    </row>
    <row r="45" ht="15.75" customHeight="1">
      <c r="A45" s="12"/>
      <c r="B45" s="39" t="s">
        <v>72</v>
      </c>
      <c r="C45" s="6"/>
      <c r="D45" s="12">
        <v>100.0</v>
      </c>
      <c r="E45" s="12">
        <v>80.0</v>
      </c>
      <c r="F45" s="12">
        <v>90.0</v>
      </c>
      <c r="G45" s="12">
        <v>100.0</v>
      </c>
      <c r="H45" s="12">
        <v>110.0</v>
      </c>
      <c r="I45" s="12">
        <v>120.0</v>
      </c>
      <c r="J45" s="12">
        <v>130.0</v>
      </c>
      <c r="K45" s="12">
        <v>140.0</v>
      </c>
      <c r="L45" s="12">
        <v>150.0</v>
      </c>
      <c r="M45" s="12">
        <v>80.0</v>
      </c>
      <c r="N45" s="12">
        <v>90.0</v>
      </c>
      <c r="O45" s="12">
        <v>100.0</v>
      </c>
      <c r="P45" s="12">
        <v>110.0</v>
      </c>
      <c r="Q45" s="12">
        <v>120.0</v>
      </c>
      <c r="R45" s="12">
        <v>130.0</v>
      </c>
      <c r="S45" s="12">
        <v>140.0</v>
      </c>
      <c r="T45" s="12">
        <v>150.0</v>
      </c>
      <c r="U45" s="12">
        <v>80.0</v>
      </c>
      <c r="V45" s="12">
        <v>90.0</v>
      </c>
      <c r="W45" s="12">
        <v>100.0</v>
      </c>
      <c r="X45" s="12">
        <v>110.0</v>
      </c>
      <c r="Y45" s="12">
        <v>120.0</v>
      </c>
      <c r="Z45" s="12">
        <v>130.0</v>
      </c>
      <c r="AA45" s="12">
        <v>140.0</v>
      </c>
      <c r="AB45" s="12">
        <v>150.0</v>
      </c>
      <c r="AC45" s="12">
        <v>80.0</v>
      </c>
      <c r="AD45" s="12">
        <v>90.0</v>
      </c>
      <c r="AE45" s="12">
        <v>100.0</v>
      </c>
      <c r="AF45" s="12">
        <v>110.0</v>
      </c>
      <c r="AG45" s="12">
        <v>120.0</v>
      </c>
      <c r="AH45" s="12">
        <v>130.0</v>
      </c>
      <c r="AI45" s="16">
        <f t="shared" ref="AI45:AI48" si="8">O45</f>
        <v>100</v>
      </c>
    </row>
    <row r="46" ht="15.75" customHeight="1">
      <c r="A46" s="12"/>
      <c r="B46" s="14" t="s">
        <v>74</v>
      </c>
      <c r="C46" s="6"/>
      <c r="D46" s="1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/>
      <c r="AI46" s="24" t="str">
        <f t="shared" si="8"/>
        <v/>
      </c>
    </row>
    <row r="47" ht="15.75" customHeight="1">
      <c r="A47" s="12">
        <v>1.0</v>
      </c>
      <c r="B47" s="14" t="s">
        <v>60</v>
      </c>
      <c r="C47" s="6"/>
      <c r="D47" s="12">
        <v>9000.0</v>
      </c>
      <c r="E47" s="12">
        <v>7000.0</v>
      </c>
      <c r="F47" s="12">
        <v>7200.0</v>
      </c>
      <c r="G47" s="12">
        <v>7400.0</v>
      </c>
      <c r="H47" s="12">
        <v>7600.0</v>
      </c>
      <c r="I47" s="12">
        <v>7800.0</v>
      </c>
      <c r="J47" s="12">
        <v>8000.0</v>
      </c>
      <c r="K47" s="12">
        <v>8200.0</v>
      </c>
      <c r="L47" s="12">
        <v>8400.0</v>
      </c>
      <c r="M47" s="12">
        <v>8600.0</v>
      </c>
      <c r="N47" s="12">
        <v>8800.0</v>
      </c>
      <c r="O47" s="12">
        <v>9000.0</v>
      </c>
      <c r="P47" s="12">
        <v>9200.0</v>
      </c>
      <c r="Q47" s="12">
        <v>9400.0</v>
      </c>
      <c r="R47" s="12">
        <v>9600.0</v>
      </c>
      <c r="S47" s="12">
        <v>9800.0</v>
      </c>
      <c r="T47" s="12">
        <v>10000.0</v>
      </c>
      <c r="U47" s="12">
        <v>9200.0</v>
      </c>
      <c r="V47" s="12">
        <v>9400.0</v>
      </c>
      <c r="W47" s="12">
        <v>9600.0</v>
      </c>
      <c r="X47" s="12">
        <v>9800.0</v>
      </c>
      <c r="Y47" s="12">
        <v>10000.0</v>
      </c>
      <c r="Z47" s="12">
        <v>7200.0</v>
      </c>
      <c r="AA47" s="12">
        <v>7400.0</v>
      </c>
      <c r="AB47" s="12">
        <v>7600.0</v>
      </c>
      <c r="AC47" s="12">
        <v>7800.0</v>
      </c>
      <c r="AD47" s="12">
        <v>8000.0</v>
      </c>
      <c r="AE47" s="12">
        <v>8200.0</v>
      </c>
      <c r="AF47" s="12">
        <v>8400.0</v>
      </c>
      <c r="AG47" s="12">
        <v>8600.0</v>
      </c>
      <c r="AH47" s="12">
        <v>8800.0</v>
      </c>
      <c r="AI47" s="16">
        <f t="shared" si="8"/>
        <v>9000</v>
      </c>
    </row>
    <row r="48" ht="15.75" customHeight="1">
      <c r="A48" s="12">
        <v>2.0</v>
      </c>
      <c r="B48" s="14" t="s">
        <v>62</v>
      </c>
      <c r="C48" s="6"/>
      <c r="D48" s="1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/>
      <c r="AI48" s="24" t="str">
        <f t="shared" si="8"/>
        <v/>
      </c>
    </row>
    <row r="49" ht="15.75" customHeight="1">
      <c r="A49" s="12"/>
      <c r="B49" s="39" t="s">
        <v>65</v>
      </c>
      <c r="C49" s="6"/>
      <c r="D49" s="15">
        <v>1.0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6"/>
      <c r="AI49" s="16">
        <f>D49</f>
        <v>1</v>
      </c>
    </row>
    <row r="50" ht="15.75" customHeight="1">
      <c r="A50" s="12"/>
      <c r="B50" s="39" t="s">
        <v>69</v>
      </c>
      <c r="C50" s="6"/>
      <c r="D50" s="12">
        <v>1.0</v>
      </c>
      <c r="E50" s="12">
        <v>1.0</v>
      </c>
      <c r="F50" s="12">
        <v>2.0</v>
      </c>
      <c r="G50" s="12">
        <v>1.0</v>
      </c>
      <c r="H50" s="12">
        <v>2.0</v>
      </c>
      <c r="I50" s="12">
        <v>1.0</v>
      </c>
      <c r="J50" s="12">
        <v>2.0</v>
      </c>
      <c r="K50" s="12">
        <v>1.0</v>
      </c>
      <c r="L50" s="12">
        <v>2.0</v>
      </c>
      <c r="M50" s="12">
        <v>1.0</v>
      </c>
      <c r="N50" s="12">
        <v>2.0</v>
      </c>
      <c r="O50" s="12">
        <v>1.0</v>
      </c>
      <c r="P50" s="12">
        <v>2.0</v>
      </c>
      <c r="Q50" s="12">
        <v>1.0</v>
      </c>
      <c r="R50" s="12">
        <v>2.0</v>
      </c>
      <c r="S50" s="12">
        <v>1.0</v>
      </c>
      <c r="T50" s="12">
        <v>2.0</v>
      </c>
      <c r="U50" s="12">
        <v>1.0</v>
      </c>
      <c r="V50" s="12">
        <v>2.0</v>
      </c>
      <c r="W50" s="12">
        <v>1.0</v>
      </c>
      <c r="X50" s="12">
        <v>2.0</v>
      </c>
      <c r="Y50" s="12">
        <v>1.0</v>
      </c>
      <c r="Z50" s="12">
        <v>2.0</v>
      </c>
      <c r="AA50" s="12">
        <v>1.0</v>
      </c>
      <c r="AB50" s="12">
        <v>2.0</v>
      </c>
      <c r="AC50" s="12">
        <v>1.0</v>
      </c>
      <c r="AD50" s="12">
        <v>2.0</v>
      </c>
      <c r="AE50" s="12">
        <v>1.0</v>
      </c>
      <c r="AF50" s="12">
        <v>2.0</v>
      </c>
      <c r="AG50" s="12">
        <v>1.0</v>
      </c>
      <c r="AH50" s="12">
        <v>2.0</v>
      </c>
      <c r="AI50" s="16">
        <f t="shared" ref="AI50:AI54" si="9">O50</f>
        <v>1</v>
      </c>
    </row>
    <row r="51" ht="15.75" customHeight="1">
      <c r="A51" s="12"/>
      <c r="B51" s="39" t="s">
        <v>72</v>
      </c>
      <c r="C51" s="6"/>
      <c r="D51" s="12">
        <v>100.0</v>
      </c>
      <c r="E51" s="12">
        <v>80.0</v>
      </c>
      <c r="F51" s="12">
        <v>90.0</v>
      </c>
      <c r="G51" s="12">
        <v>100.0</v>
      </c>
      <c r="H51" s="12">
        <v>110.0</v>
      </c>
      <c r="I51" s="12">
        <v>120.0</v>
      </c>
      <c r="J51" s="12">
        <v>130.0</v>
      </c>
      <c r="K51" s="12">
        <v>140.0</v>
      </c>
      <c r="L51" s="12">
        <v>150.0</v>
      </c>
      <c r="M51" s="12">
        <v>80.0</v>
      </c>
      <c r="N51" s="12">
        <v>90.0</v>
      </c>
      <c r="O51" s="12">
        <v>100.0</v>
      </c>
      <c r="P51" s="12">
        <v>110.0</v>
      </c>
      <c r="Q51" s="12">
        <v>120.0</v>
      </c>
      <c r="R51" s="12">
        <v>130.0</v>
      </c>
      <c r="S51" s="12">
        <v>140.0</v>
      </c>
      <c r="T51" s="12">
        <v>150.0</v>
      </c>
      <c r="U51" s="12">
        <v>80.0</v>
      </c>
      <c r="V51" s="12">
        <v>90.0</v>
      </c>
      <c r="W51" s="12">
        <v>100.0</v>
      </c>
      <c r="X51" s="12">
        <v>110.0</v>
      </c>
      <c r="Y51" s="12">
        <v>120.0</v>
      </c>
      <c r="Z51" s="12">
        <v>130.0</v>
      </c>
      <c r="AA51" s="12">
        <v>140.0</v>
      </c>
      <c r="AB51" s="12">
        <v>150.0</v>
      </c>
      <c r="AC51" s="12">
        <v>80.0</v>
      </c>
      <c r="AD51" s="12">
        <v>90.0</v>
      </c>
      <c r="AE51" s="12">
        <v>100.0</v>
      </c>
      <c r="AF51" s="12">
        <v>110.0</v>
      </c>
      <c r="AG51" s="12">
        <v>120.0</v>
      </c>
      <c r="AH51" s="12">
        <v>130.0</v>
      </c>
      <c r="AI51" s="16">
        <f t="shared" si="9"/>
        <v>100</v>
      </c>
    </row>
    <row r="52" ht="15.75" customHeight="1">
      <c r="A52" s="27">
        <v>3.0</v>
      </c>
      <c r="B52" s="28" t="s">
        <v>70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/>
      <c r="AI52" s="24" t="str">
        <f t="shared" si="9"/>
        <v/>
      </c>
    </row>
    <row r="53" ht="15.75" customHeight="1">
      <c r="A53" s="12"/>
      <c r="B53" s="14" t="s">
        <v>82</v>
      </c>
      <c r="C53" s="6"/>
      <c r="D53" s="1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6"/>
      <c r="AI53" s="24" t="str">
        <f t="shared" si="9"/>
        <v/>
      </c>
    </row>
    <row r="54" ht="15.75" customHeight="1">
      <c r="A54" s="12">
        <v>1.0</v>
      </c>
      <c r="B54" s="14" t="s">
        <v>83</v>
      </c>
      <c r="C54" s="6"/>
      <c r="D54" s="1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/>
      <c r="AI54" s="24" t="str">
        <f t="shared" si="9"/>
        <v/>
      </c>
    </row>
    <row r="55" ht="15.75" customHeight="1">
      <c r="A55" s="12"/>
      <c r="B55" s="39" t="s">
        <v>65</v>
      </c>
      <c r="C55" s="6"/>
      <c r="D55" s="15">
        <v>1.0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6"/>
      <c r="AI55" s="16">
        <f>D55</f>
        <v>1</v>
      </c>
    </row>
    <row r="56" ht="15.75" customHeight="1">
      <c r="A56" s="12"/>
      <c r="B56" s="39" t="s">
        <v>69</v>
      </c>
      <c r="C56" s="6"/>
      <c r="D56" s="12">
        <v>10.0</v>
      </c>
      <c r="E56" s="12">
        <v>8.0</v>
      </c>
      <c r="F56" s="12">
        <v>9.0</v>
      </c>
      <c r="G56" s="12">
        <v>10.0</v>
      </c>
      <c r="H56" s="12">
        <v>11.0</v>
      </c>
      <c r="I56" s="12">
        <v>12.0</v>
      </c>
      <c r="J56" s="12">
        <v>8.0</v>
      </c>
      <c r="K56" s="12">
        <v>9.0</v>
      </c>
      <c r="L56" s="12">
        <v>10.0</v>
      </c>
      <c r="M56" s="12">
        <v>11.0</v>
      </c>
      <c r="N56" s="12">
        <v>8.0</v>
      </c>
      <c r="O56" s="12">
        <v>9.0</v>
      </c>
      <c r="P56" s="12">
        <v>10.0</v>
      </c>
      <c r="Q56" s="12">
        <v>11.0</v>
      </c>
      <c r="R56" s="12">
        <v>8.0</v>
      </c>
      <c r="S56" s="12">
        <v>9.0</v>
      </c>
      <c r="T56" s="12">
        <v>10.0</v>
      </c>
      <c r="U56" s="12">
        <v>11.0</v>
      </c>
      <c r="V56" s="12">
        <v>8.0</v>
      </c>
      <c r="W56" s="12">
        <v>9.0</v>
      </c>
      <c r="X56" s="12">
        <v>10.0</v>
      </c>
      <c r="Y56" s="12">
        <v>11.0</v>
      </c>
      <c r="Z56" s="12">
        <v>8.0</v>
      </c>
      <c r="AA56" s="12">
        <v>9.0</v>
      </c>
      <c r="AB56" s="12">
        <v>10.0</v>
      </c>
      <c r="AC56" s="12">
        <v>11.0</v>
      </c>
      <c r="AD56" s="12">
        <v>12.0</v>
      </c>
      <c r="AE56" s="12">
        <v>8.0</v>
      </c>
      <c r="AF56" s="12">
        <v>9.0</v>
      </c>
      <c r="AG56" s="12">
        <v>10.0</v>
      </c>
      <c r="AH56" s="12">
        <v>11.0</v>
      </c>
      <c r="AI56" s="16">
        <f t="shared" ref="AI56:AI57" si="10">O56</f>
        <v>9</v>
      </c>
    </row>
    <row r="57" ht="15.75" customHeight="1">
      <c r="A57" s="12"/>
      <c r="B57" s="39" t="s">
        <v>72</v>
      </c>
      <c r="C57" s="6"/>
      <c r="D57" s="12">
        <v>100.0</v>
      </c>
      <c r="E57" s="12">
        <v>80.0</v>
      </c>
      <c r="F57" s="12">
        <v>90.0</v>
      </c>
      <c r="G57" s="12">
        <v>100.0</v>
      </c>
      <c r="H57" s="12">
        <v>110.0</v>
      </c>
      <c r="I57" s="12">
        <v>120.0</v>
      </c>
      <c r="J57" s="12">
        <v>130.0</v>
      </c>
      <c r="K57" s="12">
        <v>140.0</v>
      </c>
      <c r="L57" s="12">
        <v>150.0</v>
      </c>
      <c r="M57" s="12">
        <v>80.0</v>
      </c>
      <c r="N57" s="12">
        <v>90.0</v>
      </c>
      <c r="O57" s="12">
        <v>100.0</v>
      </c>
      <c r="P57" s="12">
        <v>110.0</v>
      </c>
      <c r="Q57" s="12">
        <v>120.0</v>
      </c>
      <c r="R57" s="12">
        <v>130.0</v>
      </c>
      <c r="S57" s="12">
        <v>140.0</v>
      </c>
      <c r="T57" s="12">
        <v>150.0</v>
      </c>
      <c r="U57" s="12">
        <v>80.0</v>
      </c>
      <c r="V57" s="12">
        <v>90.0</v>
      </c>
      <c r="W57" s="12">
        <v>100.0</v>
      </c>
      <c r="X57" s="12">
        <v>110.0</v>
      </c>
      <c r="Y57" s="12">
        <v>120.0</v>
      </c>
      <c r="Z57" s="12">
        <v>130.0</v>
      </c>
      <c r="AA57" s="12">
        <v>140.0</v>
      </c>
      <c r="AB57" s="12">
        <v>150.0</v>
      </c>
      <c r="AC57" s="12">
        <v>80.0</v>
      </c>
      <c r="AD57" s="12">
        <v>90.0</v>
      </c>
      <c r="AE57" s="12">
        <v>100.0</v>
      </c>
      <c r="AF57" s="12">
        <v>110.0</v>
      </c>
      <c r="AG57" s="12">
        <v>120.0</v>
      </c>
      <c r="AH57" s="12">
        <v>130.0</v>
      </c>
      <c r="AI57" s="16">
        <f t="shared" si="10"/>
        <v>100</v>
      </c>
    </row>
    <row r="58" ht="15.75" customHeight="1">
      <c r="A58" s="12">
        <v>2.0</v>
      </c>
      <c r="B58" s="14" t="s">
        <v>90</v>
      </c>
      <c r="C58" s="6"/>
      <c r="D58" s="1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/>
      <c r="AI58" s="24" t="str">
        <f>M58</f>
        <v/>
      </c>
    </row>
    <row r="59" ht="15.75" customHeight="1">
      <c r="A59" s="12"/>
      <c r="B59" s="39" t="s">
        <v>92</v>
      </c>
      <c r="C59" s="6"/>
      <c r="D59" s="15">
        <v>1.0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6"/>
      <c r="AI59" s="16">
        <f>D59</f>
        <v>1</v>
      </c>
    </row>
    <row r="60" ht="15.75" customHeight="1">
      <c r="A60" s="12"/>
      <c r="B60" s="39" t="s">
        <v>69</v>
      </c>
      <c r="C60" s="6"/>
      <c r="D60" s="12">
        <v>1.0</v>
      </c>
      <c r="E60" s="12">
        <v>1.0</v>
      </c>
      <c r="F60" s="12">
        <v>2.0</v>
      </c>
      <c r="G60" s="12">
        <v>1.0</v>
      </c>
      <c r="H60" s="12">
        <v>2.0</v>
      </c>
      <c r="I60" s="12">
        <v>1.0</v>
      </c>
      <c r="J60" s="12">
        <v>2.0</v>
      </c>
      <c r="K60" s="12">
        <v>1.0</v>
      </c>
      <c r="L60" s="12">
        <v>2.0</v>
      </c>
      <c r="M60" s="12">
        <v>1.0</v>
      </c>
      <c r="N60" s="12">
        <v>2.0</v>
      </c>
      <c r="O60" s="12">
        <v>1.0</v>
      </c>
      <c r="P60" s="12">
        <v>2.0</v>
      </c>
      <c r="Q60" s="12">
        <v>1.0</v>
      </c>
      <c r="R60" s="12">
        <v>2.0</v>
      </c>
      <c r="S60" s="12">
        <v>1.0</v>
      </c>
      <c r="T60" s="12">
        <v>2.0</v>
      </c>
      <c r="U60" s="12">
        <v>1.0</v>
      </c>
      <c r="V60" s="12">
        <v>2.0</v>
      </c>
      <c r="W60" s="12">
        <v>1.0</v>
      </c>
      <c r="X60" s="12">
        <v>2.0</v>
      </c>
      <c r="Y60" s="12">
        <v>1.0</v>
      </c>
      <c r="Z60" s="12">
        <v>2.0</v>
      </c>
      <c r="AA60" s="12">
        <v>1.0</v>
      </c>
      <c r="AB60" s="12">
        <v>2.0</v>
      </c>
      <c r="AC60" s="12">
        <v>1.0</v>
      </c>
      <c r="AD60" s="12">
        <v>2.0</v>
      </c>
      <c r="AE60" s="12">
        <v>1.0</v>
      </c>
      <c r="AF60" s="12">
        <v>2.0</v>
      </c>
      <c r="AG60" s="12">
        <v>1.0</v>
      </c>
      <c r="AH60" s="12">
        <v>2.0</v>
      </c>
      <c r="AI60" s="16">
        <f t="shared" ref="AI60:AI61" si="11">O60</f>
        <v>1</v>
      </c>
    </row>
    <row r="61" ht="15.75" customHeight="1">
      <c r="A61" s="12"/>
      <c r="B61" s="39" t="s">
        <v>72</v>
      </c>
      <c r="C61" s="6"/>
      <c r="D61" s="12">
        <v>100.0</v>
      </c>
      <c r="E61" s="12">
        <v>80.0</v>
      </c>
      <c r="F61" s="12">
        <v>90.0</v>
      </c>
      <c r="G61" s="12">
        <v>100.0</v>
      </c>
      <c r="H61" s="12">
        <v>110.0</v>
      </c>
      <c r="I61" s="12">
        <v>120.0</v>
      </c>
      <c r="J61" s="12">
        <v>130.0</v>
      </c>
      <c r="K61" s="12">
        <v>140.0</v>
      </c>
      <c r="L61" s="12">
        <v>150.0</v>
      </c>
      <c r="M61" s="12">
        <v>80.0</v>
      </c>
      <c r="N61" s="12">
        <v>90.0</v>
      </c>
      <c r="O61" s="12">
        <v>100.0</v>
      </c>
      <c r="P61" s="12">
        <v>110.0</v>
      </c>
      <c r="Q61" s="12">
        <v>120.0</v>
      </c>
      <c r="R61" s="12">
        <v>130.0</v>
      </c>
      <c r="S61" s="12">
        <v>140.0</v>
      </c>
      <c r="T61" s="12">
        <v>150.0</v>
      </c>
      <c r="U61" s="12">
        <v>80.0</v>
      </c>
      <c r="V61" s="12">
        <v>90.0</v>
      </c>
      <c r="W61" s="12">
        <v>100.0</v>
      </c>
      <c r="X61" s="12">
        <v>110.0</v>
      </c>
      <c r="Y61" s="12">
        <v>120.0</v>
      </c>
      <c r="Z61" s="12">
        <v>130.0</v>
      </c>
      <c r="AA61" s="12">
        <v>140.0</v>
      </c>
      <c r="AB61" s="12">
        <v>150.0</v>
      </c>
      <c r="AC61" s="12">
        <v>80.0</v>
      </c>
      <c r="AD61" s="12">
        <v>90.0</v>
      </c>
      <c r="AE61" s="12">
        <v>100.0</v>
      </c>
      <c r="AF61" s="12">
        <v>110.0</v>
      </c>
      <c r="AG61" s="12">
        <v>120.0</v>
      </c>
      <c r="AH61" s="12">
        <v>130.0</v>
      </c>
      <c r="AI61" s="16">
        <f t="shared" si="11"/>
        <v>100</v>
      </c>
    </row>
    <row r="62" ht="15.75" customHeight="1">
      <c r="A62" s="12"/>
      <c r="B62" s="14" t="s">
        <v>94</v>
      </c>
      <c r="C62" s="6"/>
      <c r="D62" s="1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/>
      <c r="AI62" s="24" t="str">
        <f t="shared" ref="AI62:AI63" si="12">M62</f>
        <v/>
      </c>
    </row>
    <row r="63" ht="15.75" customHeight="1">
      <c r="A63" s="12">
        <v>1.0</v>
      </c>
      <c r="B63" s="14" t="s">
        <v>83</v>
      </c>
      <c r="C63" s="6"/>
      <c r="D63" s="1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6"/>
      <c r="AI63" s="24" t="str">
        <f t="shared" si="12"/>
        <v/>
      </c>
    </row>
    <row r="64" ht="15.75" customHeight="1">
      <c r="A64" s="12"/>
      <c r="B64" s="39" t="s">
        <v>65</v>
      </c>
      <c r="C64" s="6"/>
      <c r="D64" s="15">
        <v>1.0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/>
      <c r="AI64" s="16">
        <f t="shared" ref="AI64:AI65" si="13">D64</f>
        <v>1</v>
      </c>
    </row>
    <row r="65" ht="15.75" customHeight="1">
      <c r="A65" s="12"/>
      <c r="B65" s="39" t="s">
        <v>69</v>
      </c>
      <c r="C65" s="6"/>
      <c r="D65" s="15">
        <v>3.0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6"/>
      <c r="AI65" s="16">
        <f t="shared" si="13"/>
        <v>3</v>
      </c>
    </row>
    <row r="66" ht="15.75" customHeight="1">
      <c r="A66" s="12"/>
      <c r="B66" s="39" t="s">
        <v>72</v>
      </c>
      <c r="C66" s="6"/>
      <c r="D66" s="12">
        <v>100.0</v>
      </c>
      <c r="E66" s="12">
        <v>80.0</v>
      </c>
      <c r="F66" s="12">
        <v>90.0</v>
      </c>
      <c r="G66" s="12">
        <v>100.0</v>
      </c>
      <c r="H66" s="12">
        <v>110.0</v>
      </c>
      <c r="I66" s="12">
        <v>120.0</v>
      </c>
      <c r="J66" s="12">
        <v>130.0</v>
      </c>
      <c r="K66" s="12">
        <v>140.0</v>
      </c>
      <c r="L66" s="12">
        <v>150.0</v>
      </c>
      <c r="M66" s="12">
        <v>80.0</v>
      </c>
      <c r="N66" s="12">
        <v>90.0</v>
      </c>
      <c r="O66" s="12">
        <v>100.0</v>
      </c>
      <c r="P66" s="12">
        <v>110.0</v>
      </c>
      <c r="Q66" s="12">
        <v>120.0</v>
      </c>
      <c r="R66" s="12">
        <v>130.0</v>
      </c>
      <c r="S66" s="12">
        <v>140.0</v>
      </c>
      <c r="T66" s="12">
        <v>150.0</v>
      </c>
      <c r="U66" s="12">
        <v>80.0</v>
      </c>
      <c r="V66" s="12">
        <v>90.0</v>
      </c>
      <c r="W66" s="12">
        <v>100.0</v>
      </c>
      <c r="X66" s="12">
        <v>110.0</v>
      </c>
      <c r="Y66" s="12">
        <v>120.0</v>
      </c>
      <c r="Z66" s="12">
        <v>130.0</v>
      </c>
      <c r="AA66" s="12">
        <v>140.0</v>
      </c>
      <c r="AB66" s="12">
        <v>150.0</v>
      </c>
      <c r="AC66" s="12">
        <v>80.0</v>
      </c>
      <c r="AD66" s="12">
        <v>90.0</v>
      </c>
      <c r="AE66" s="12">
        <v>100.0</v>
      </c>
      <c r="AF66" s="12">
        <v>110.0</v>
      </c>
      <c r="AG66" s="12">
        <v>120.0</v>
      </c>
      <c r="AH66" s="12">
        <v>130.0</v>
      </c>
      <c r="AI66" s="16">
        <f>O66</f>
        <v>100</v>
      </c>
    </row>
    <row r="67" ht="15.75" customHeight="1">
      <c r="A67" s="12">
        <v>2.0</v>
      </c>
      <c r="B67" s="14" t="s">
        <v>90</v>
      </c>
      <c r="C67" s="6"/>
      <c r="D67" s="1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6"/>
      <c r="AI67" s="24" t="str">
        <f>M67</f>
        <v/>
      </c>
    </row>
    <row r="68" ht="15.75" customHeight="1">
      <c r="A68" s="12"/>
      <c r="B68" s="39" t="s">
        <v>92</v>
      </c>
      <c r="C68" s="6"/>
      <c r="D68" s="15">
        <v>1.0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/>
      <c r="AI68" s="16">
        <f>D68</f>
        <v>1</v>
      </c>
    </row>
    <row r="69" ht="15.75" customHeight="1">
      <c r="A69" s="12"/>
      <c r="B69" s="39" t="s">
        <v>69</v>
      </c>
      <c r="C69" s="6"/>
      <c r="D69" s="12">
        <v>1.0</v>
      </c>
      <c r="E69" s="12">
        <v>0.5</v>
      </c>
      <c r="F69" s="12">
        <v>1.0</v>
      </c>
      <c r="G69" s="12">
        <v>1.5</v>
      </c>
      <c r="H69" s="12">
        <v>0.5</v>
      </c>
      <c r="I69" s="12">
        <v>1.0</v>
      </c>
      <c r="J69" s="12">
        <v>1.5</v>
      </c>
      <c r="K69" s="12">
        <v>0.5</v>
      </c>
      <c r="L69" s="12">
        <v>1.0</v>
      </c>
      <c r="M69" s="12">
        <v>1.5</v>
      </c>
      <c r="N69" s="12">
        <v>0.5</v>
      </c>
      <c r="O69" s="12">
        <v>1.0</v>
      </c>
      <c r="P69" s="12">
        <v>1.5</v>
      </c>
      <c r="Q69" s="12">
        <v>0.5</v>
      </c>
      <c r="R69" s="12">
        <v>1.0</v>
      </c>
      <c r="S69" s="12">
        <v>1.5</v>
      </c>
      <c r="T69" s="12">
        <v>0.5</v>
      </c>
      <c r="U69" s="12">
        <v>1.0</v>
      </c>
      <c r="V69" s="12">
        <v>1.5</v>
      </c>
      <c r="W69" s="12">
        <v>0.5</v>
      </c>
      <c r="X69" s="12">
        <v>1.0</v>
      </c>
      <c r="Y69" s="12">
        <v>1.5</v>
      </c>
      <c r="Z69" s="12">
        <v>0.5</v>
      </c>
      <c r="AA69" s="12">
        <v>1.0</v>
      </c>
      <c r="AB69" s="12">
        <v>1.5</v>
      </c>
      <c r="AC69" s="12">
        <v>0.5</v>
      </c>
      <c r="AD69" s="12">
        <v>1.0</v>
      </c>
      <c r="AE69" s="12">
        <v>1.5</v>
      </c>
      <c r="AF69" s="12">
        <v>0.5</v>
      </c>
      <c r="AG69" s="12">
        <v>1.0</v>
      </c>
      <c r="AH69" s="12">
        <v>1.5</v>
      </c>
      <c r="AI69" s="16">
        <f t="shared" ref="AI69:AI70" si="14">O69</f>
        <v>1</v>
      </c>
    </row>
    <row r="70" ht="15.75" customHeight="1">
      <c r="A70" s="12"/>
      <c r="B70" s="39" t="s">
        <v>72</v>
      </c>
      <c r="C70" s="6"/>
      <c r="D70" s="12">
        <v>100.0</v>
      </c>
      <c r="E70" s="12">
        <v>80.0</v>
      </c>
      <c r="F70" s="12">
        <v>90.0</v>
      </c>
      <c r="G70" s="12">
        <v>100.0</v>
      </c>
      <c r="H70" s="12">
        <v>110.0</v>
      </c>
      <c r="I70" s="12">
        <v>120.0</v>
      </c>
      <c r="J70" s="12">
        <v>130.0</v>
      </c>
      <c r="K70" s="12">
        <v>140.0</v>
      </c>
      <c r="L70" s="12">
        <v>150.0</v>
      </c>
      <c r="M70" s="12">
        <v>80.0</v>
      </c>
      <c r="N70" s="12">
        <v>90.0</v>
      </c>
      <c r="O70" s="12">
        <v>100.0</v>
      </c>
      <c r="P70" s="12">
        <v>110.0</v>
      </c>
      <c r="Q70" s="12">
        <v>120.0</v>
      </c>
      <c r="R70" s="12">
        <v>130.0</v>
      </c>
      <c r="S70" s="12">
        <v>140.0</v>
      </c>
      <c r="T70" s="12">
        <v>150.0</v>
      </c>
      <c r="U70" s="12">
        <v>80.0</v>
      </c>
      <c r="V70" s="12">
        <v>90.0</v>
      </c>
      <c r="W70" s="12">
        <v>100.0</v>
      </c>
      <c r="X70" s="12">
        <v>110.0</v>
      </c>
      <c r="Y70" s="12">
        <v>120.0</v>
      </c>
      <c r="Z70" s="12">
        <v>130.0</v>
      </c>
      <c r="AA70" s="12">
        <v>140.0</v>
      </c>
      <c r="AB70" s="12">
        <v>150.0</v>
      </c>
      <c r="AC70" s="12">
        <v>80.0</v>
      </c>
      <c r="AD70" s="12">
        <v>90.0</v>
      </c>
      <c r="AE70" s="12">
        <v>100.0</v>
      </c>
      <c r="AF70" s="12">
        <v>110.0</v>
      </c>
      <c r="AG70" s="12">
        <v>120.0</v>
      </c>
      <c r="AH70" s="12">
        <v>130.0</v>
      </c>
      <c r="AI70" s="16">
        <f t="shared" si="14"/>
        <v>100</v>
      </c>
    </row>
    <row r="71" ht="15.75" customHeight="1">
      <c r="A71" s="12">
        <v>3.0</v>
      </c>
      <c r="B71" s="14" t="s">
        <v>103</v>
      </c>
      <c r="C71" s="6"/>
      <c r="D71" s="15">
        <v>1.0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6"/>
      <c r="AI71" s="16">
        <f>D71</f>
        <v>1</v>
      </c>
    </row>
    <row r="72" ht="15.75" customHeight="1">
      <c r="A72" s="12">
        <v>4.0</v>
      </c>
      <c r="B72" s="14" t="s">
        <v>110</v>
      </c>
      <c r="C72" s="6"/>
      <c r="D72" s="12">
        <v>2300.0</v>
      </c>
      <c r="E72" s="12">
        <v>2000.0</v>
      </c>
      <c r="F72" s="12">
        <v>2100.0</v>
      </c>
      <c r="G72" s="12">
        <v>2200.0</v>
      </c>
      <c r="H72" s="12">
        <v>2300.0</v>
      </c>
      <c r="I72" s="12">
        <v>2400.0</v>
      </c>
      <c r="J72" s="12">
        <v>2500.0</v>
      </c>
      <c r="K72" s="12">
        <v>2000.0</v>
      </c>
      <c r="L72" s="12">
        <v>2100.0</v>
      </c>
      <c r="M72" s="12">
        <v>2200.0</v>
      </c>
      <c r="N72" s="12">
        <v>2300.0</v>
      </c>
      <c r="O72" s="12">
        <v>2400.0</v>
      </c>
      <c r="P72" s="12">
        <v>2500.0</v>
      </c>
      <c r="Q72" s="12">
        <v>2000.0</v>
      </c>
      <c r="R72" s="12">
        <v>2100.0</v>
      </c>
      <c r="S72" s="12">
        <v>2200.0</v>
      </c>
      <c r="T72" s="12">
        <v>2300.0</v>
      </c>
      <c r="U72" s="12">
        <v>2400.0</v>
      </c>
      <c r="V72" s="12">
        <v>2500.0</v>
      </c>
      <c r="W72" s="12">
        <v>2000.0</v>
      </c>
      <c r="X72" s="12">
        <v>2100.0</v>
      </c>
      <c r="Y72" s="12">
        <v>2200.0</v>
      </c>
      <c r="Z72" s="12">
        <v>2300.0</v>
      </c>
      <c r="AA72" s="12">
        <v>2400.0</v>
      </c>
      <c r="AB72" s="12">
        <v>2500.0</v>
      </c>
      <c r="AC72" s="12">
        <v>2000.0</v>
      </c>
      <c r="AD72" s="12">
        <v>2100.0</v>
      </c>
      <c r="AE72" s="12">
        <v>2200.0</v>
      </c>
      <c r="AF72" s="12">
        <v>2300.0</v>
      </c>
      <c r="AG72" s="12">
        <v>2400.0</v>
      </c>
      <c r="AH72" s="12">
        <v>2500.0</v>
      </c>
      <c r="AI72" s="16">
        <f>O72</f>
        <v>2400</v>
      </c>
    </row>
    <row r="73" ht="15.75" customHeight="1">
      <c r="A73" s="12">
        <v>5.0</v>
      </c>
      <c r="B73" s="14" t="s">
        <v>112</v>
      </c>
      <c r="C73" s="6"/>
      <c r="D73" s="15">
        <v>4.0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6"/>
      <c r="AI73" s="16">
        <f>D73</f>
        <v>4</v>
      </c>
    </row>
    <row r="74" ht="15.75" customHeight="1">
      <c r="A74" s="12">
        <v>6.0</v>
      </c>
      <c r="B74" s="14" t="s">
        <v>115</v>
      </c>
      <c r="C74" s="6"/>
      <c r="D74" s="12">
        <v>4000.0</v>
      </c>
      <c r="E74" s="12">
        <v>3000.0</v>
      </c>
      <c r="F74" s="12">
        <v>3200.0</v>
      </c>
      <c r="G74" s="12">
        <v>3400.0</v>
      </c>
      <c r="H74" s="12">
        <v>3600.0</v>
      </c>
      <c r="I74" s="12">
        <v>3800.0</v>
      </c>
      <c r="J74" s="12">
        <v>4000.0</v>
      </c>
      <c r="K74" s="12">
        <v>4200.0</v>
      </c>
      <c r="L74" s="12">
        <v>4400.0</v>
      </c>
      <c r="M74" s="12">
        <v>4600.0</v>
      </c>
      <c r="N74" s="12">
        <v>3000.0</v>
      </c>
      <c r="O74" s="12">
        <v>3200.0</v>
      </c>
      <c r="P74" s="12">
        <v>3400.0</v>
      </c>
      <c r="Q74" s="12">
        <v>3600.0</v>
      </c>
      <c r="R74" s="12">
        <v>3800.0</v>
      </c>
      <c r="S74" s="12">
        <v>4000.0</v>
      </c>
      <c r="T74" s="12">
        <v>4200.0</v>
      </c>
      <c r="U74" s="12">
        <v>4400.0</v>
      </c>
      <c r="V74" s="12">
        <v>4600.0</v>
      </c>
      <c r="W74" s="12">
        <v>3000.0</v>
      </c>
      <c r="X74" s="12">
        <v>3200.0</v>
      </c>
      <c r="Y74" s="12">
        <v>3400.0</v>
      </c>
      <c r="Z74" s="12">
        <v>3600.0</v>
      </c>
      <c r="AA74" s="12">
        <v>3800.0</v>
      </c>
      <c r="AB74" s="12">
        <v>4000.0</v>
      </c>
      <c r="AC74" s="12">
        <v>4200.0</v>
      </c>
      <c r="AD74" s="12">
        <v>4400.0</v>
      </c>
      <c r="AE74" s="12">
        <v>4600.0</v>
      </c>
      <c r="AF74" s="12">
        <v>3000.0</v>
      </c>
      <c r="AG74" s="12">
        <v>3200.0</v>
      </c>
      <c r="AH74" s="12">
        <v>3400.0</v>
      </c>
      <c r="AI74" s="16">
        <f>O74</f>
        <v>3200</v>
      </c>
    </row>
    <row r="75" ht="15.75" customHeight="1">
      <c r="A75" s="12">
        <v>7.0</v>
      </c>
      <c r="B75" s="14" t="s">
        <v>116</v>
      </c>
      <c r="C75" s="6"/>
      <c r="D75" s="15">
        <v>4.0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6"/>
      <c r="AI75" s="16">
        <f>D75</f>
        <v>4</v>
      </c>
    </row>
    <row r="76" ht="15.75" customHeight="1">
      <c r="A76" s="12">
        <v>8.0</v>
      </c>
      <c r="B76" s="14" t="s">
        <v>117</v>
      </c>
      <c r="C76" s="6"/>
      <c r="D76" s="12">
        <v>300.0</v>
      </c>
      <c r="E76" s="12">
        <v>250.0</v>
      </c>
      <c r="F76" s="12">
        <v>260.0</v>
      </c>
      <c r="G76" s="12">
        <v>270.0</v>
      </c>
      <c r="H76" s="12">
        <v>280.0</v>
      </c>
      <c r="I76" s="12">
        <v>290.0</v>
      </c>
      <c r="J76" s="12">
        <v>300.0</v>
      </c>
      <c r="K76" s="12">
        <v>310.0</v>
      </c>
      <c r="L76" s="12">
        <v>320.0</v>
      </c>
      <c r="M76" s="12">
        <v>330.0</v>
      </c>
      <c r="N76" s="12">
        <v>340.0</v>
      </c>
      <c r="O76" s="12">
        <v>350.0</v>
      </c>
      <c r="P76" s="12">
        <v>250.0</v>
      </c>
      <c r="Q76" s="12">
        <v>260.0</v>
      </c>
      <c r="R76" s="12">
        <v>270.0</v>
      </c>
      <c r="S76" s="12">
        <v>280.0</v>
      </c>
      <c r="T76" s="12">
        <v>290.0</v>
      </c>
      <c r="U76" s="12">
        <v>300.0</v>
      </c>
      <c r="V76" s="12">
        <v>310.0</v>
      </c>
      <c r="W76" s="12">
        <v>320.0</v>
      </c>
      <c r="X76" s="12">
        <v>330.0</v>
      </c>
      <c r="Y76" s="12">
        <v>340.0</v>
      </c>
      <c r="Z76" s="12">
        <v>350.0</v>
      </c>
      <c r="AA76" s="12">
        <v>250.0</v>
      </c>
      <c r="AB76" s="12">
        <v>260.0</v>
      </c>
      <c r="AC76" s="12">
        <v>270.0</v>
      </c>
      <c r="AD76" s="12">
        <v>280.0</v>
      </c>
      <c r="AE76" s="12">
        <v>290.0</v>
      </c>
      <c r="AF76" s="12">
        <v>300.0</v>
      </c>
      <c r="AG76" s="12">
        <v>310.0</v>
      </c>
      <c r="AH76" s="12">
        <v>320.0</v>
      </c>
      <c r="AI76" s="16">
        <f>O76</f>
        <v>350</v>
      </c>
    </row>
    <row r="77" ht="15.75" customHeight="1">
      <c r="A77" s="12">
        <v>9.0</v>
      </c>
      <c r="B77" s="14" t="s">
        <v>118</v>
      </c>
      <c r="C77" s="6"/>
      <c r="D77" s="15">
        <v>500.0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6"/>
      <c r="AI77" s="16">
        <f t="shared" ref="AI77:AI78" si="15">D77</f>
        <v>500</v>
      </c>
    </row>
    <row r="78" ht="15.75" customHeight="1">
      <c r="A78" s="12">
        <v>10.0</v>
      </c>
      <c r="B78" s="14" t="s">
        <v>119</v>
      </c>
      <c r="C78" s="6"/>
      <c r="D78" s="15">
        <v>1.0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6"/>
      <c r="AI78" s="16">
        <f t="shared" si="15"/>
        <v>1</v>
      </c>
    </row>
    <row r="79" ht="15.75" customHeight="1">
      <c r="A79" s="12">
        <v>11.0</v>
      </c>
      <c r="B79" s="14" t="s">
        <v>120</v>
      </c>
      <c r="C79" s="6"/>
      <c r="D79" s="1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6"/>
      <c r="AI79" s="24" t="str">
        <f>M79</f>
        <v/>
      </c>
    </row>
    <row r="80" ht="15.75" customHeight="1">
      <c r="A80" s="12"/>
      <c r="B80" s="39" t="s">
        <v>65</v>
      </c>
      <c r="C80" s="6"/>
      <c r="D80" s="15">
        <v>1.0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"/>
      <c r="AI80" s="16">
        <f>D80</f>
        <v>1</v>
      </c>
    </row>
    <row r="81" ht="15.75" customHeight="1">
      <c r="A81" s="12"/>
      <c r="B81" s="39" t="s">
        <v>69</v>
      </c>
      <c r="C81" s="6"/>
      <c r="D81" s="12">
        <v>2.0</v>
      </c>
      <c r="E81" s="12">
        <v>2.0</v>
      </c>
      <c r="F81" s="12">
        <v>3.0</v>
      </c>
      <c r="G81" s="12">
        <v>2.0</v>
      </c>
      <c r="H81" s="12">
        <v>3.0</v>
      </c>
      <c r="I81" s="12">
        <v>2.0</v>
      </c>
      <c r="J81" s="12">
        <v>3.0</v>
      </c>
      <c r="K81" s="12">
        <v>2.0</v>
      </c>
      <c r="L81" s="12">
        <v>3.0</v>
      </c>
      <c r="M81" s="12">
        <v>2.0</v>
      </c>
      <c r="N81" s="12">
        <v>3.0</v>
      </c>
      <c r="O81" s="12">
        <v>2.0</v>
      </c>
      <c r="P81" s="12">
        <v>3.0</v>
      </c>
      <c r="Q81" s="12">
        <v>2.0</v>
      </c>
      <c r="R81" s="12">
        <v>3.0</v>
      </c>
      <c r="S81" s="12">
        <v>2.0</v>
      </c>
      <c r="T81" s="12">
        <v>3.0</v>
      </c>
      <c r="U81" s="12">
        <v>2.0</v>
      </c>
      <c r="V81" s="12">
        <v>3.0</v>
      </c>
      <c r="W81" s="12">
        <v>2.0</v>
      </c>
      <c r="X81" s="12">
        <v>3.0</v>
      </c>
      <c r="Y81" s="12">
        <v>2.0</v>
      </c>
      <c r="Z81" s="12">
        <v>3.0</v>
      </c>
      <c r="AA81" s="12">
        <v>2.0</v>
      </c>
      <c r="AB81" s="12">
        <v>3.0</v>
      </c>
      <c r="AC81" s="12">
        <v>2.0</v>
      </c>
      <c r="AD81" s="12">
        <v>3.0</v>
      </c>
      <c r="AE81" s="12">
        <v>2.0</v>
      </c>
      <c r="AF81" s="12">
        <v>3.0</v>
      </c>
      <c r="AG81" s="12">
        <v>2.0</v>
      </c>
      <c r="AH81" s="12">
        <v>3.0</v>
      </c>
      <c r="AI81" s="16">
        <f t="shared" ref="AI81:AI82" si="16">O81</f>
        <v>2</v>
      </c>
    </row>
    <row r="82" ht="15.75" customHeight="1">
      <c r="A82" s="12"/>
      <c r="B82" s="39" t="s">
        <v>72</v>
      </c>
      <c r="C82" s="6"/>
      <c r="D82" s="12">
        <v>100.0</v>
      </c>
      <c r="E82" s="12">
        <v>80.0</v>
      </c>
      <c r="F82" s="12">
        <v>90.0</v>
      </c>
      <c r="G82" s="12">
        <v>100.0</v>
      </c>
      <c r="H82" s="12">
        <v>110.0</v>
      </c>
      <c r="I82" s="12">
        <v>120.0</v>
      </c>
      <c r="J82" s="12">
        <v>130.0</v>
      </c>
      <c r="K82" s="12">
        <v>140.0</v>
      </c>
      <c r="L82" s="12">
        <v>150.0</v>
      </c>
      <c r="M82" s="12">
        <v>80.0</v>
      </c>
      <c r="N82" s="12">
        <v>90.0</v>
      </c>
      <c r="O82" s="12">
        <v>100.0</v>
      </c>
      <c r="P82" s="12">
        <v>110.0</v>
      </c>
      <c r="Q82" s="12">
        <v>120.0</v>
      </c>
      <c r="R82" s="12">
        <v>130.0</v>
      </c>
      <c r="S82" s="12">
        <v>140.0</v>
      </c>
      <c r="T82" s="12">
        <v>150.0</v>
      </c>
      <c r="U82" s="12">
        <v>80.0</v>
      </c>
      <c r="V82" s="12">
        <v>90.0</v>
      </c>
      <c r="W82" s="12">
        <v>100.0</v>
      </c>
      <c r="X82" s="12">
        <v>110.0</v>
      </c>
      <c r="Y82" s="12">
        <v>120.0</v>
      </c>
      <c r="Z82" s="12">
        <v>130.0</v>
      </c>
      <c r="AA82" s="12">
        <v>140.0</v>
      </c>
      <c r="AB82" s="12">
        <v>150.0</v>
      </c>
      <c r="AC82" s="12">
        <v>80.0</v>
      </c>
      <c r="AD82" s="12">
        <v>90.0</v>
      </c>
      <c r="AE82" s="12">
        <v>100.0</v>
      </c>
      <c r="AF82" s="12">
        <v>110.0</v>
      </c>
      <c r="AG82" s="12">
        <v>120.0</v>
      </c>
      <c r="AH82" s="12">
        <v>130.0</v>
      </c>
      <c r="AI82" s="16">
        <f t="shared" si="16"/>
        <v>100</v>
      </c>
    </row>
    <row r="83" ht="15.75" customHeight="1">
      <c r="O83" s="42"/>
      <c r="AI83" s="16" t="str">
        <f>D83</f>
        <v/>
      </c>
    </row>
    <row r="84" ht="15.75" customHeight="1">
      <c r="O84" s="42"/>
      <c r="AI84" s="44"/>
    </row>
    <row r="85" ht="15.75" customHeight="1">
      <c r="O85" s="42"/>
      <c r="AI85" s="44"/>
    </row>
    <row r="86" ht="15.75" customHeight="1">
      <c r="O86" s="42"/>
      <c r="AI86" s="44"/>
    </row>
    <row r="87" ht="15.75" customHeight="1">
      <c r="O87" s="42"/>
      <c r="AI87" s="44"/>
    </row>
    <row r="88" ht="15.75" customHeight="1">
      <c r="O88" s="42"/>
      <c r="AI88" s="44"/>
    </row>
    <row r="89" ht="15.75" customHeight="1">
      <c r="O89" s="42"/>
      <c r="AI89" s="44"/>
    </row>
    <row r="90" ht="15.75" customHeight="1">
      <c r="O90" s="42"/>
      <c r="AI90" s="44"/>
    </row>
    <row r="91" ht="15.75" customHeight="1">
      <c r="O91" s="42"/>
      <c r="AI91" s="44"/>
    </row>
    <row r="92" ht="15.75" customHeight="1">
      <c r="O92" s="42"/>
      <c r="AI92" s="44"/>
    </row>
    <row r="93" ht="15.75" customHeight="1">
      <c r="O93" s="42"/>
      <c r="AI93" s="44"/>
    </row>
    <row r="94" ht="15.75" customHeight="1">
      <c r="O94" s="42"/>
      <c r="AI94" s="44"/>
    </row>
    <row r="95" ht="15.75" customHeight="1">
      <c r="O95" s="42"/>
      <c r="AI95" s="44"/>
    </row>
    <row r="96" ht="15.75" customHeight="1">
      <c r="O96" s="42"/>
      <c r="AI96" s="44"/>
    </row>
    <row r="97" ht="15.75" customHeight="1">
      <c r="O97" s="42"/>
      <c r="AI97" s="44"/>
    </row>
    <row r="98" ht="15.75" customHeight="1">
      <c r="O98" s="42"/>
      <c r="AI98" s="44"/>
    </row>
    <row r="99" ht="15.75" customHeight="1">
      <c r="O99" s="42"/>
      <c r="AI99" s="44"/>
    </row>
    <row r="100" ht="15.75" customHeight="1">
      <c r="O100" s="42"/>
      <c r="AI100" s="44"/>
    </row>
    <row r="101" ht="15.75" customHeight="1">
      <c r="O101" s="42"/>
      <c r="AI101" s="44"/>
    </row>
    <row r="102" ht="15.75" customHeight="1">
      <c r="O102" s="42"/>
      <c r="AI102" s="44"/>
    </row>
    <row r="103" ht="15.75" customHeight="1">
      <c r="O103" s="42"/>
      <c r="AI103" s="44"/>
    </row>
    <row r="104" ht="15.75" customHeight="1">
      <c r="O104" s="42"/>
      <c r="AI104" s="44"/>
    </row>
    <row r="105" ht="15.75" customHeight="1">
      <c r="O105" s="42"/>
      <c r="AI105" s="44"/>
    </row>
    <row r="106" ht="15.75" customHeight="1">
      <c r="O106" s="42"/>
      <c r="AI106" s="44"/>
    </row>
    <row r="107" ht="15.75" customHeight="1">
      <c r="O107" s="42"/>
      <c r="AI107" s="44"/>
    </row>
    <row r="108" ht="15.75" customHeight="1">
      <c r="O108" s="42"/>
      <c r="AI108" s="44"/>
    </row>
    <row r="109" ht="15.75" customHeight="1">
      <c r="O109" s="42"/>
      <c r="AI109" s="44"/>
    </row>
    <row r="110" ht="15.75" customHeight="1">
      <c r="O110" s="42"/>
      <c r="AI110" s="44"/>
    </row>
    <row r="111" ht="15.75" customHeight="1">
      <c r="O111" s="42"/>
      <c r="AI111" s="44"/>
    </row>
    <row r="112" ht="15.75" customHeight="1">
      <c r="O112" s="42"/>
      <c r="AI112" s="44"/>
    </row>
    <row r="113" ht="15.75" customHeight="1">
      <c r="O113" s="42"/>
      <c r="AI113" s="44"/>
    </row>
    <row r="114" ht="15.75" customHeight="1">
      <c r="O114" s="42"/>
      <c r="AI114" s="44"/>
    </row>
    <row r="115" ht="15.75" customHeight="1">
      <c r="O115" s="42"/>
      <c r="AI115" s="44"/>
    </row>
    <row r="116" ht="15.75" customHeight="1">
      <c r="O116" s="42"/>
      <c r="AI116" s="44"/>
    </row>
    <row r="117" ht="15.75" customHeight="1">
      <c r="O117" s="42"/>
      <c r="AI117" s="44"/>
    </row>
    <row r="118" ht="15.75" customHeight="1">
      <c r="O118" s="42"/>
      <c r="AI118" s="44"/>
    </row>
    <row r="119" ht="15.75" customHeight="1">
      <c r="O119" s="42"/>
      <c r="AI119" s="44"/>
    </row>
    <row r="120" ht="15.75" customHeight="1">
      <c r="O120" s="42"/>
      <c r="AI120" s="44"/>
    </row>
    <row r="121" ht="15.75" customHeight="1">
      <c r="O121" s="42"/>
      <c r="AI121" s="44"/>
    </row>
    <row r="122" ht="15.75" customHeight="1">
      <c r="O122" s="42"/>
      <c r="AI122" s="44"/>
    </row>
    <row r="123" ht="15.75" customHeight="1">
      <c r="O123" s="42"/>
      <c r="AI123" s="44"/>
    </row>
    <row r="124" ht="15.75" customHeight="1">
      <c r="O124" s="42"/>
      <c r="AI124" s="44"/>
    </row>
    <row r="125" ht="15.75" customHeight="1">
      <c r="O125" s="42"/>
      <c r="AI125" s="44"/>
    </row>
    <row r="126" ht="15.75" customHeight="1">
      <c r="O126" s="42"/>
      <c r="AI126" s="44"/>
    </row>
    <row r="127" ht="15.75" customHeight="1">
      <c r="O127" s="42"/>
      <c r="AI127" s="44"/>
    </row>
    <row r="128" ht="15.75" customHeight="1">
      <c r="O128" s="42"/>
      <c r="AI128" s="44"/>
    </row>
    <row r="129" ht="15.75" customHeight="1">
      <c r="O129" s="42"/>
      <c r="AI129" s="44"/>
    </row>
    <row r="130" ht="15.75" customHeight="1">
      <c r="O130" s="42"/>
      <c r="AI130" s="44"/>
    </row>
    <row r="131" ht="15.75" customHeight="1">
      <c r="O131" s="42"/>
      <c r="AI131" s="44"/>
    </row>
    <row r="132" ht="15.75" customHeight="1">
      <c r="O132" s="42"/>
      <c r="AI132" s="44"/>
    </row>
    <row r="133" ht="15.75" customHeight="1">
      <c r="O133" s="42"/>
      <c r="AI133" s="44"/>
    </row>
    <row r="134" ht="15.75" customHeight="1">
      <c r="O134" s="42"/>
      <c r="AI134" s="44"/>
    </row>
    <row r="135" ht="15.75" customHeight="1">
      <c r="O135" s="42"/>
      <c r="AI135" s="44"/>
    </row>
    <row r="136" ht="15.75" customHeight="1">
      <c r="O136" s="42"/>
      <c r="AI136" s="44"/>
    </row>
    <row r="137" ht="15.75" customHeight="1">
      <c r="O137" s="42"/>
      <c r="AI137" s="44"/>
    </row>
    <row r="138" ht="15.75" customHeight="1">
      <c r="O138" s="42"/>
      <c r="AI138" s="44"/>
    </row>
    <row r="139" ht="15.75" customHeight="1">
      <c r="O139" s="42"/>
      <c r="AI139" s="44"/>
    </row>
    <row r="140" ht="15.75" customHeight="1">
      <c r="O140" s="42"/>
      <c r="AI140" s="44"/>
    </row>
    <row r="141" ht="15.75" customHeight="1">
      <c r="O141" s="42"/>
      <c r="AI141" s="44"/>
    </row>
    <row r="142" ht="15.75" customHeight="1">
      <c r="O142" s="42"/>
      <c r="AI142" s="44"/>
    </row>
    <row r="143" ht="15.75" customHeight="1">
      <c r="O143" s="42"/>
      <c r="AI143" s="44"/>
    </row>
    <row r="144" ht="15.75" customHeight="1">
      <c r="O144" s="42"/>
      <c r="AI144" s="44"/>
    </row>
    <row r="145" ht="15.75" customHeight="1">
      <c r="O145" s="42"/>
      <c r="AI145" s="44"/>
    </row>
    <row r="146" ht="15.75" customHeight="1">
      <c r="O146" s="42"/>
      <c r="AI146" s="44"/>
    </row>
    <row r="147" ht="15.75" customHeight="1">
      <c r="O147" s="42"/>
      <c r="AI147" s="44"/>
    </row>
    <row r="148" ht="15.75" customHeight="1">
      <c r="O148" s="42"/>
      <c r="AI148" s="44"/>
    </row>
    <row r="149" ht="15.75" customHeight="1">
      <c r="O149" s="42"/>
      <c r="AI149" s="44"/>
    </row>
    <row r="150" ht="15.75" customHeight="1">
      <c r="O150" s="42"/>
      <c r="AI150" s="44"/>
    </row>
    <row r="151" ht="15.75" customHeight="1">
      <c r="O151" s="42"/>
      <c r="AI151" s="44"/>
    </row>
    <row r="152" ht="15.75" customHeight="1">
      <c r="O152" s="42"/>
      <c r="AI152" s="44"/>
    </row>
    <row r="153" ht="15.75" customHeight="1">
      <c r="O153" s="42"/>
      <c r="AI153" s="44"/>
    </row>
    <row r="154" ht="15.75" customHeight="1">
      <c r="O154" s="42"/>
      <c r="AI154" s="44"/>
    </row>
    <row r="155" ht="15.75" customHeight="1">
      <c r="O155" s="42"/>
      <c r="AI155" s="44"/>
    </row>
    <row r="156" ht="15.75" customHeight="1">
      <c r="O156" s="42"/>
      <c r="AI156" s="44"/>
    </row>
    <row r="157" ht="15.75" customHeight="1">
      <c r="O157" s="42"/>
      <c r="AI157" s="44"/>
    </row>
    <row r="158" ht="15.75" customHeight="1">
      <c r="O158" s="42"/>
      <c r="AI158" s="44"/>
    </row>
    <row r="159" ht="15.75" customHeight="1">
      <c r="O159" s="42"/>
      <c r="AI159" s="44"/>
    </row>
    <row r="160" ht="15.75" customHeight="1">
      <c r="O160" s="42"/>
      <c r="AI160" s="44"/>
    </row>
    <row r="161" ht="15.75" customHeight="1">
      <c r="O161" s="42"/>
      <c r="AI161" s="44"/>
    </row>
    <row r="162" ht="15.75" customHeight="1">
      <c r="O162" s="42"/>
      <c r="AI162" s="44"/>
    </row>
    <row r="163" ht="15.75" customHeight="1">
      <c r="O163" s="42"/>
      <c r="AI163" s="44"/>
    </row>
    <row r="164" ht="15.75" customHeight="1">
      <c r="O164" s="42"/>
      <c r="AI164" s="44"/>
    </row>
    <row r="165" ht="15.75" customHeight="1">
      <c r="O165" s="42"/>
      <c r="AI165" s="44"/>
    </row>
    <row r="166" ht="15.75" customHeight="1">
      <c r="O166" s="42"/>
      <c r="AI166" s="44"/>
    </row>
    <row r="167" ht="15.75" customHeight="1">
      <c r="O167" s="42"/>
      <c r="AI167" s="44"/>
    </row>
    <row r="168" ht="15.75" customHeight="1">
      <c r="O168" s="42"/>
      <c r="AI168" s="44"/>
    </row>
    <row r="169" ht="15.75" customHeight="1">
      <c r="O169" s="42"/>
      <c r="AI169" s="44"/>
    </row>
    <row r="170" ht="15.75" customHeight="1">
      <c r="O170" s="42"/>
      <c r="AI170" s="44"/>
    </row>
    <row r="171" ht="15.75" customHeight="1">
      <c r="O171" s="42"/>
      <c r="AI171" s="44"/>
    </row>
    <row r="172" ht="15.75" customHeight="1">
      <c r="O172" s="42"/>
      <c r="AI172" s="44"/>
    </row>
    <row r="173" ht="15.75" customHeight="1">
      <c r="O173" s="42"/>
      <c r="AI173" s="44"/>
    </row>
    <row r="174" ht="15.75" customHeight="1">
      <c r="O174" s="42"/>
      <c r="AI174" s="44"/>
    </row>
    <row r="175" ht="15.75" customHeight="1">
      <c r="O175" s="42"/>
      <c r="AI175" s="44"/>
    </row>
    <row r="176" ht="15.75" customHeight="1">
      <c r="O176" s="42"/>
      <c r="AI176" s="44"/>
    </row>
    <row r="177" ht="15.75" customHeight="1">
      <c r="O177" s="42"/>
      <c r="AI177" s="44"/>
    </row>
    <row r="178" ht="15.75" customHeight="1">
      <c r="O178" s="42"/>
      <c r="AI178" s="44"/>
    </row>
    <row r="179" ht="15.75" customHeight="1">
      <c r="O179" s="42"/>
      <c r="AI179" s="44"/>
    </row>
    <row r="180" ht="15.75" customHeight="1">
      <c r="O180" s="42"/>
      <c r="AI180" s="44"/>
    </row>
    <row r="181" ht="15.75" customHeight="1">
      <c r="O181" s="42"/>
      <c r="AI181" s="44"/>
    </row>
    <row r="182" ht="15.75" customHeight="1">
      <c r="O182" s="42"/>
      <c r="AI182" s="44"/>
    </row>
    <row r="183" ht="15.75" customHeight="1">
      <c r="O183" s="42"/>
      <c r="AI183" s="44"/>
    </row>
    <row r="184" ht="15.75" customHeight="1">
      <c r="O184" s="42"/>
      <c r="AI184" s="44"/>
    </row>
    <row r="185" ht="15.75" customHeight="1">
      <c r="O185" s="42"/>
      <c r="AI185" s="44"/>
    </row>
    <row r="186" ht="15.75" customHeight="1">
      <c r="O186" s="42"/>
      <c r="AI186" s="44"/>
    </row>
    <row r="187" ht="15.75" customHeight="1">
      <c r="O187" s="42"/>
      <c r="AI187" s="44"/>
    </row>
    <row r="188" ht="15.75" customHeight="1">
      <c r="O188" s="42"/>
      <c r="AI188" s="44"/>
    </row>
    <row r="189" ht="15.75" customHeight="1">
      <c r="O189" s="42"/>
      <c r="AI189" s="44"/>
    </row>
    <row r="190" ht="15.75" customHeight="1">
      <c r="O190" s="42"/>
      <c r="AI190" s="44"/>
    </row>
    <row r="191" ht="15.75" customHeight="1">
      <c r="O191" s="42"/>
      <c r="AI191" s="44"/>
    </row>
    <row r="192" ht="15.75" customHeight="1">
      <c r="O192" s="42"/>
      <c r="AI192" s="44"/>
    </row>
    <row r="193" ht="15.75" customHeight="1">
      <c r="O193" s="42"/>
      <c r="AI193" s="44"/>
    </row>
    <row r="194" ht="15.75" customHeight="1">
      <c r="O194" s="42"/>
      <c r="AI194" s="44"/>
    </row>
    <row r="195" ht="15.75" customHeight="1">
      <c r="O195" s="42"/>
      <c r="AI195" s="44"/>
    </row>
    <row r="196" ht="15.75" customHeight="1">
      <c r="O196" s="42"/>
      <c r="AI196" s="44"/>
    </row>
    <row r="197" ht="15.75" customHeight="1">
      <c r="O197" s="42"/>
      <c r="AI197" s="44"/>
    </row>
    <row r="198" ht="15.75" customHeight="1">
      <c r="O198" s="42"/>
      <c r="AI198" s="44"/>
    </row>
    <row r="199" ht="15.75" customHeight="1">
      <c r="O199" s="42"/>
      <c r="AI199" s="44"/>
    </row>
    <row r="200" ht="15.75" customHeight="1">
      <c r="O200" s="42"/>
      <c r="AI200" s="44"/>
    </row>
    <row r="201" ht="15.75" customHeight="1">
      <c r="O201" s="42"/>
      <c r="AI201" s="44"/>
    </row>
    <row r="202" ht="15.75" customHeight="1">
      <c r="O202" s="42"/>
      <c r="AI202" s="44"/>
    </row>
    <row r="203" ht="15.75" customHeight="1">
      <c r="O203" s="42"/>
      <c r="AI203" s="44"/>
    </row>
    <row r="204" ht="15.75" customHeight="1">
      <c r="O204" s="42"/>
      <c r="AI204" s="44"/>
    </row>
    <row r="205" ht="15.75" customHeight="1">
      <c r="O205" s="42"/>
      <c r="AI205" s="44"/>
    </row>
    <row r="206" ht="15.75" customHeight="1">
      <c r="O206" s="42"/>
      <c r="AI206" s="44"/>
    </row>
    <row r="207" ht="15.75" customHeight="1">
      <c r="O207" s="42"/>
      <c r="AI207" s="44"/>
    </row>
    <row r="208" ht="15.75" customHeight="1">
      <c r="O208" s="42"/>
      <c r="AI208" s="44"/>
    </row>
    <row r="209" ht="15.75" customHeight="1">
      <c r="O209" s="42"/>
      <c r="AI209" s="44"/>
    </row>
    <row r="210" ht="15.75" customHeight="1">
      <c r="O210" s="42"/>
      <c r="AI210" s="44"/>
    </row>
    <row r="211" ht="15.75" customHeight="1">
      <c r="O211" s="42"/>
      <c r="AI211" s="44"/>
    </row>
    <row r="212" ht="15.75" customHeight="1">
      <c r="O212" s="42"/>
      <c r="AI212" s="44"/>
    </row>
    <row r="213" ht="15.75" customHeight="1">
      <c r="O213" s="42"/>
      <c r="AI213" s="44"/>
    </row>
    <row r="214" ht="15.75" customHeight="1">
      <c r="O214" s="42"/>
      <c r="AI214" s="44"/>
    </row>
    <row r="215" ht="15.75" customHeight="1">
      <c r="O215" s="42"/>
      <c r="AI215" s="44"/>
    </row>
    <row r="216" ht="15.75" customHeight="1">
      <c r="O216" s="42"/>
      <c r="AI216" s="44"/>
    </row>
    <row r="217" ht="15.75" customHeight="1">
      <c r="O217" s="42"/>
      <c r="AI217" s="44"/>
    </row>
    <row r="218" ht="15.75" customHeight="1">
      <c r="O218" s="42"/>
      <c r="AI218" s="44"/>
    </row>
    <row r="219" ht="15.75" customHeight="1">
      <c r="O219" s="42"/>
      <c r="AI219" s="44"/>
    </row>
    <row r="220" ht="15.75" customHeight="1">
      <c r="O220" s="42"/>
      <c r="AI220" s="44"/>
    </row>
    <row r="221" ht="15.75" customHeight="1">
      <c r="O221" s="42"/>
      <c r="AI221" s="44"/>
    </row>
    <row r="222" ht="15.75" customHeight="1">
      <c r="O222" s="42"/>
      <c r="AI222" s="44"/>
    </row>
    <row r="223" ht="15.75" customHeight="1">
      <c r="O223" s="42"/>
      <c r="AI223" s="44"/>
    </row>
    <row r="224" ht="15.75" customHeight="1">
      <c r="O224" s="42"/>
      <c r="AI224" s="44"/>
    </row>
    <row r="225" ht="15.75" customHeight="1">
      <c r="O225" s="42"/>
      <c r="AI225" s="44"/>
    </row>
    <row r="226" ht="15.75" customHeight="1">
      <c r="O226" s="42"/>
      <c r="AI226" s="44"/>
    </row>
    <row r="227" ht="15.75" customHeight="1">
      <c r="O227" s="42"/>
      <c r="AI227" s="44"/>
    </row>
    <row r="228" ht="15.75" customHeight="1">
      <c r="O228" s="42"/>
      <c r="AI228" s="44"/>
    </row>
    <row r="229" ht="15.75" customHeight="1">
      <c r="O229" s="42"/>
      <c r="AI229" s="44"/>
    </row>
    <row r="230" ht="15.75" customHeight="1">
      <c r="O230" s="42"/>
      <c r="AI230" s="44"/>
    </row>
    <row r="231" ht="15.75" customHeight="1">
      <c r="O231" s="42"/>
      <c r="AI231" s="44"/>
    </row>
    <row r="232" ht="15.75" customHeight="1">
      <c r="O232" s="42"/>
      <c r="AI232" s="44"/>
    </row>
    <row r="233" ht="15.75" customHeight="1">
      <c r="O233" s="42"/>
      <c r="AI233" s="44"/>
    </row>
    <row r="234" ht="15.75" customHeight="1">
      <c r="O234" s="42"/>
      <c r="AI234" s="44"/>
    </row>
    <row r="235" ht="15.75" customHeight="1">
      <c r="O235" s="42"/>
      <c r="AI235" s="44"/>
    </row>
    <row r="236" ht="15.75" customHeight="1">
      <c r="O236" s="42"/>
      <c r="AI236" s="44"/>
    </row>
    <row r="237" ht="15.75" customHeight="1">
      <c r="O237" s="42"/>
      <c r="AI237" s="44"/>
    </row>
    <row r="238" ht="15.75" customHeight="1">
      <c r="O238" s="42"/>
      <c r="AI238" s="44"/>
    </row>
    <row r="239" ht="15.75" customHeight="1">
      <c r="O239" s="42"/>
      <c r="AI239" s="44"/>
    </row>
    <row r="240" ht="15.75" customHeight="1">
      <c r="O240" s="42"/>
      <c r="AI240" s="44"/>
    </row>
    <row r="241" ht="15.75" customHeight="1">
      <c r="O241" s="42"/>
      <c r="AI241" s="44"/>
    </row>
    <row r="242" ht="15.75" customHeight="1">
      <c r="O242" s="42"/>
      <c r="AI242" s="44"/>
    </row>
    <row r="243" ht="15.75" customHeight="1">
      <c r="O243" s="42"/>
      <c r="AI243" s="44"/>
    </row>
    <row r="244" ht="15.75" customHeight="1">
      <c r="O244" s="42"/>
      <c r="AI244" s="44"/>
    </row>
    <row r="245" ht="15.75" customHeight="1">
      <c r="O245" s="42"/>
      <c r="AI245" s="44"/>
    </row>
    <row r="246" ht="15.75" customHeight="1">
      <c r="O246" s="42"/>
      <c r="AI246" s="44"/>
    </row>
    <row r="247" ht="15.75" customHeight="1">
      <c r="O247" s="42"/>
      <c r="AI247" s="44"/>
    </row>
    <row r="248" ht="15.75" customHeight="1">
      <c r="O248" s="42"/>
      <c r="AI248" s="44"/>
    </row>
    <row r="249" ht="15.75" customHeight="1">
      <c r="O249" s="42"/>
      <c r="AI249" s="44"/>
    </row>
    <row r="250" ht="15.75" customHeight="1">
      <c r="O250" s="42"/>
      <c r="AI250" s="44"/>
    </row>
    <row r="251" ht="15.75" customHeight="1">
      <c r="O251" s="42"/>
      <c r="AI251" s="44"/>
    </row>
    <row r="252" ht="15.75" customHeight="1">
      <c r="O252" s="42"/>
      <c r="AI252" s="44"/>
    </row>
    <row r="253" ht="15.75" customHeight="1">
      <c r="O253" s="42"/>
      <c r="AI253" s="44"/>
    </row>
    <row r="254" ht="15.75" customHeight="1">
      <c r="O254" s="42"/>
      <c r="AI254" s="44"/>
    </row>
    <row r="255" ht="15.75" customHeight="1">
      <c r="O255" s="42"/>
      <c r="AI255" s="44"/>
    </row>
    <row r="256" ht="15.75" customHeight="1">
      <c r="O256" s="42"/>
      <c r="AI256" s="44"/>
    </row>
    <row r="257" ht="15.75" customHeight="1">
      <c r="O257" s="42"/>
      <c r="AI257" s="44"/>
    </row>
    <row r="258" ht="15.75" customHeight="1">
      <c r="O258" s="42"/>
      <c r="AI258" s="44"/>
    </row>
    <row r="259" ht="15.75" customHeight="1">
      <c r="O259" s="42"/>
      <c r="AI259" s="44"/>
    </row>
    <row r="260" ht="15.75" customHeight="1">
      <c r="O260" s="42"/>
      <c r="AI260" s="44"/>
    </row>
    <row r="261" ht="15.75" customHeight="1">
      <c r="O261" s="42"/>
      <c r="AI261" s="44"/>
    </row>
    <row r="262" ht="15.75" customHeight="1">
      <c r="O262" s="42"/>
      <c r="AI262" s="44"/>
    </row>
    <row r="263" ht="15.75" customHeight="1">
      <c r="O263" s="42"/>
      <c r="AI263" s="44"/>
    </row>
    <row r="264" ht="15.75" customHeight="1">
      <c r="O264" s="42"/>
      <c r="AI264" s="44"/>
    </row>
    <row r="265" ht="15.75" customHeight="1">
      <c r="O265" s="42"/>
      <c r="AI265" s="44"/>
    </row>
    <row r="266" ht="15.75" customHeight="1">
      <c r="O266" s="42"/>
      <c r="AI266" s="44"/>
    </row>
    <row r="267" ht="15.75" customHeight="1">
      <c r="O267" s="42"/>
      <c r="AI267" s="44"/>
    </row>
    <row r="268" ht="15.75" customHeight="1">
      <c r="O268" s="42"/>
      <c r="AI268" s="44"/>
    </row>
    <row r="269" ht="15.75" customHeight="1">
      <c r="O269" s="42"/>
      <c r="AI269" s="44"/>
    </row>
    <row r="270" ht="15.75" customHeight="1">
      <c r="O270" s="42"/>
      <c r="AI270" s="44"/>
    </row>
    <row r="271" ht="15.75" customHeight="1">
      <c r="O271" s="42"/>
      <c r="AI271" s="44"/>
    </row>
    <row r="272" ht="15.75" customHeight="1">
      <c r="O272" s="42"/>
      <c r="AI272" s="44"/>
    </row>
    <row r="273" ht="15.75" customHeight="1">
      <c r="O273" s="42"/>
      <c r="AI273" s="44"/>
    </row>
    <row r="274" ht="15.75" customHeight="1">
      <c r="O274" s="42"/>
      <c r="AI274" s="44"/>
    </row>
    <row r="275" ht="15.75" customHeight="1">
      <c r="O275" s="42"/>
      <c r="AI275" s="44"/>
    </row>
    <row r="276" ht="15.75" customHeight="1">
      <c r="O276" s="42"/>
      <c r="AI276" s="44"/>
    </row>
    <row r="277" ht="15.75" customHeight="1">
      <c r="O277" s="42"/>
      <c r="AI277" s="44"/>
    </row>
    <row r="278" ht="15.75" customHeight="1">
      <c r="O278" s="42"/>
      <c r="AI278" s="44"/>
    </row>
    <row r="279" ht="15.75" customHeight="1">
      <c r="O279" s="42"/>
      <c r="AI279" s="44"/>
    </row>
    <row r="280" ht="15.75" customHeight="1">
      <c r="O280" s="42"/>
      <c r="AI280" s="44"/>
    </row>
    <row r="281" ht="15.75" customHeight="1">
      <c r="O281" s="42"/>
      <c r="AI281" s="44"/>
    </row>
    <row r="282" ht="15.75" customHeight="1">
      <c r="O282" s="42"/>
      <c r="AI282" s="44"/>
    </row>
    <row r="283" ht="15.75" customHeight="1">
      <c r="O283" s="42"/>
      <c r="AI283" s="44"/>
    </row>
    <row r="284" ht="15.75" customHeight="1">
      <c r="O284" s="42"/>
      <c r="AI284" s="44"/>
    </row>
    <row r="285" ht="15.75" customHeight="1">
      <c r="O285" s="42"/>
      <c r="AI285" s="44"/>
    </row>
    <row r="286" ht="15.75" customHeight="1">
      <c r="O286" s="42"/>
      <c r="AI286" s="44"/>
    </row>
    <row r="287" ht="15.75" customHeight="1">
      <c r="O287" s="42"/>
      <c r="AI287" s="44"/>
    </row>
    <row r="288" ht="15.75" customHeight="1">
      <c r="O288" s="42"/>
      <c r="AI288" s="44"/>
    </row>
    <row r="289" ht="15.75" customHeight="1">
      <c r="O289" s="42"/>
      <c r="AI289" s="44"/>
    </row>
    <row r="290" ht="15.75" customHeight="1">
      <c r="O290" s="42"/>
      <c r="AI290" s="44"/>
    </row>
    <row r="291" ht="15.75" customHeight="1">
      <c r="O291" s="42"/>
      <c r="AI291" s="44"/>
    </row>
    <row r="292" ht="15.75" customHeight="1">
      <c r="O292" s="42"/>
      <c r="AI292" s="44"/>
    </row>
    <row r="293" ht="15.75" customHeight="1">
      <c r="O293" s="42"/>
      <c r="AI293" s="44"/>
    </row>
    <row r="294" ht="15.75" customHeight="1">
      <c r="O294" s="42"/>
      <c r="AI294" s="44"/>
    </row>
    <row r="295" ht="15.75" customHeight="1">
      <c r="O295" s="42"/>
      <c r="AI295" s="44"/>
    </row>
    <row r="296" ht="15.75" customHeight="1">
      <c r="O296" s="42"/>
      <c r="AI296" s="44"/>
    </row>
    <row r="297" ht="15.75" customHeight="1">
      <c r="O297" s="42"/>
      <c r="AI297" s="44"/>
    </row>
    <row r="298" ht="15.75" customHeight="1">
      <c r="O298" s="42"/>
      <c r="AI298" s="44"/>
    </row>
    <row r="299" ht="15.75" customHeight="1">
      <c r="O299" s="42"/>
      <c r="AI299" s="44"/>
    </row>
    <row r="300" ht="15.75" customHeight="1">
      <c r="O300" s="42"/>
      <c r="AI300" s="44"/>
    </row>
    <row r="301" ht="15.75" customHeight="1">
      <c r="O301" s="42"/>
      <c r="AI301" s="44"/>
    </row>
    <row r="302" ht="15.75" customHeight="1">
      <c r="O302" s="42"/>
      <c r="AI302" s="44"/>
    </row>
    <row r="303" ht="15.75" customHeight="1">
      <c r="O303" s="42"/>
      <c r="AI303" s="44"/>
    </row>
    <row r="304" ht="15.75" customHeight="1">
      <c r="O304" s="42"/>
      <c r="AI304" s="44"/>
    </row>
    <row r="305" ht="15.75" customHeight="1">
      <c r="O305" s="42"/>
      <c r="AI305" s="44"/>
    </row>
    <row r="306" ht="15.75" customHeight="1">
      <c r="O306" s="42"/>
      <c r="AI306" s="44"/>
    </row>
    <row r="307" ht="15.75" customHeight="1">
      <c r="O307" s="42"/>
      <c r="AI307" s="44"/>
    </row>
    <row r="308" ht="15.75" customHeight="1">
      <c r="O308" s="42"/>
      <c r="AI308" s="44"/>
    </row>
    <row r="309" ht="15.75" customHeight="1">
      <c r="O309" s="42"/>
      <c r="AI309" s="44"/>
    </row>
    <row r="310" ht="15.75" customHeight="1">
      <c r="O310" s="42"/>
      <c r="AI310" s="44"/>
    </row>
    <row r="311" ht="15.75" customHeight="1">
      <c r="O311" s="42"/>
      <c r="AI311" s="44"/>
    </row>
    <row r="312" ht="15.75" customHeight="1">
      <c r="O312" s="42"/>
      <c r="AI312" s="44"/>
    </row>
    <row r="313" ht="15.75" customHeight="1">
      <c r="O313" s="42"/>
      <c r="AI313" s="44"/>
    </row>
    <row r="314" ht="15.75" customHeight="1">
      <c r="O314" s="42"/>
      <c r="AI314" s="44"/>
    </row>
    <row r="315" ht="15.75" customHeight="1">
      <c r="O315" s="42"/>
      <c r="AI315" s="44"/>
    </row>
    <row r="316" ht="15.75" customHeight="1">
      <c r="O316" s="42"/>
      <c r="AI316" s="44"/>
    </row>
    <row r="317" ht="15.75" customHeight="1">
      <c r="O317" s="42"/>
      <c r="AI317" s="44"/>
    </row>
    <row r="318" ht="15.75" customHeight="1">
      <c r="O318" s="42"/>
      <c r="AI318" s="44"/>
    </row>
    <row r="319" ht="15.75" customHeight="1">
      <c r="O319" s="42"/>
      <c r="AI319" s="44"/>
    </row>
    <row r="320" ht="15.75" customHeight="1">
      <c r="O320" s="42"/>
      <c r="AI320" s="44"/>
    </row>
    <row r="321" ht="15.75" customHeight="1">
      <c r="O321" s="42"/>
      <c r="AI321" s="44"/>
    </row>
    <row r="322" ht="15.75" customHeight="1">
      <c r="O322" s="42"/>
      <c r="AI322" s="44"/>
    </row>
    <row r="323" ht="15.75" customHeight="1">
      <c r="O323" s="42"/>
      <c r="AI323" s="44"/>
    </row>
    <row r="324" ht="15.75" customHeight="1">
      <c r="O324" s="42"/>
      <c r="AI324" s="44"/>
    </row>
    <row r="325" ht="15.75" customHeight="1">
      <c r="O325" s="42"/>
      <c r="AI325" s="44"/>
    </row>
    <row r="326" ht="15.75" customHeight="1">
      <c r="O326" s="42"/>
      <c r="AI326" s="44"/>
    </row>
    <row r="327" ht="15.75" customHeight="1">
      <c r="O327" s="42"/>
      <c r="AI327" s="44"/>
    </row>
    <row r="328" ht="15.75" customHeight="1">
      <c r="O328" s="42"/>
      <c r="AI328" s="44"/>
    </row>
    <row r="329" ht="15.75" customHeight="1">
      <c r="O329" s="42"/>
      <c r="AI329" s="44"/>
    </row>
    <row r="330" ht="15.75" customHeight="1">
      <c r="O330" s="42"/>
      <c r="AI330" s="44"/>
    </row>
    <row r="331" ht="15.75" customHeight="1">
      <c r="O331" s="42"/>
      <c r="AI331" s="44"/>
    </row>
    <row r="332" ht="15.75" customHeight="1">
      <c r="O332" s="42"/>
      <c r="AI332" s="44"/>
    </row>
    <row r="333" ht="15.75" customHeight="1">
      <c r="O333" s="42"/>
      <c r="AI333" s="44"/>
    </row>
    <row r="334" ht="15.75" customHeight="1">
      <c r="O334" s="42"/>
      <c r="AI334" s="44"/>
    </row>
    <row r="335" ht="15.75" customHeight="1">
      <c r="O335" s="42"/>
      <c r="AI335" s="44"/>
    </row>
    <row r="336" ht="15.75" customHeight="1">
      <c r="O336" s="42"/>
      <c r="AI336" s="44"/>
    </row>
    <row r="337" ht="15.75" customHeight="1">
      <c r="O337" s="42"/>
      <c r="AI337" s="44"/>
    </row>
    <row r="338" ht="15.75" customHeight="1">
      <c r="O338" s="42"/>
      <c r="AI338" s="44"/>
    </row>
    <row r="339" ht="15.75" customHeight="1">
      <c r="O339" s="42"/>
      <c r="AI339" s="44"/>
    </row>
    <row r="340" ht="15.75" customHeight="1">
      <c r="O340" s="42"/>
      <c r="AI340" s="44"/>
    </row>
    <row r="341" ht="15.75" customHeight="1">
      <c r="O341" s="42"/>
      <c r="AI341" s="44"/>
    </row>
    <row r="342" ht="15.75" customHeight="1">
      <c r="O342" s="42"/>
      <c r="AI342" s="44"/>
    </row>
    <row r="343" ht="15.75" customHeight="1">
      <c r="O343" s="42"/>
      <c r="AI343" s="44"/>
    </row>
    <row r="344" ht="15.75" customHeight="1">
      <c r="O344" s="42"/>
      <c r="AI344" s="44"/>
    </row>
    <row r="345" ht="15.75" customHeight="1">
      <c r="O345" s="42"/>
      <c r="AI345" s="44"/>
    </row>
    <row r="346" ht="15.75" customHeight="1">
      <c r="O346" s="42"/>
      <c r="AI346" s="44"/>
    </row>
    <row r="347" ht="15.75" customHeight="1">
      <c r="O347" s="42"/>
      <c r="AI347" s="44"/>
    </row>
    <row r="348" ht="15.75" customHeight="1">
      <c r="O348" s="42"/>
      <c r="AI348" s="44"/>
    </row>
    <row r="349" ht="15.75" customHeight="1">
      <c r="O349" s="42"/>
      <c r="AI349" s="44"/>
    </row>
    <row r="350" ht="15.75" customHeight="1">
      <c r="O350" s="42"/>
      <c r="AI350" s="44"/>
    </row>
    <row r="351" ht="15.75" customHeight="1">
      <c r="O351" s="42"/>
      <c r="AI351" s="44"/>
    </row>
    <row r="352" ht="15.75" customHeight="1">
      <c r="O352" s="42"/>
      <c r="AI352" s="44"/>
    </row>
    <row r="353" ht="15.75" customHeight="1">
      <c r="O353" s="42"/>
      <c r="AI353" s="44"/>
    </row>
    <row r="354" ht="15.75" customHeight="1">
      <c r="O354" s="42"/>
      <c r="AI354" s="44"/>
    </row>
    <row r="355" ht="15.75" customHeight="1">
      <c r="O355" s="42"/>
      <c r="AI355" s="44"/>
    </row>
    <row r="356" ht="15.75" customHeight="1">
      <c r="O356" s="42"/>
      <c r="AI356" s="44"/>
    </row>
    <row r="357" ht="15.75" customHeight="1">
      <c r="O357" s="42"/>
      <c r="AI357" s="44"/>
    </row>
    <row r="358" ht="15.75" customHeight="1">
      <c r="O358" s="42"/>
      <c r="AI358" s="44"/>
    </row>
    <row r="359" ht="15.75" customHeight="1">
      <c r="O359" s="42"/>
      <c r="AI359" s="44"/>
    </row>
    <row r="360" ht="15.75" customHeight="1">
      <c r="O360" s="42"/>
      <c r="AI360" s="44"/>
    </row>
    <row r="361" ht="15.75" customHeight="1">
      <c r="O361" s="42"/>
      <c r="AI361" s="44"/>
    </row>
    <row r="362" ht="15.75" customHeight="1">
      <c r="O362" s="42"/>
      <c r="AI362" s="44"/>
    </row>
    <row r="363" ht="15.75" customHeight="1">
      <c r="O363" s="42"/>
      <c r="AI363" s="44"/>
    </row>
    <row r="364" ht="15.75" customHeight="1">
      <c r="O364" s="42"/>
      <c r="AI364" s="44"/>
    </row>
    <row r="365" ht="15.75" customHeight="1">
      <c r="O365" s="42"/>
      <c r="AI365" s="44"/>
    </row>
    <row r="366" ht="15.75" customHeight="1">
      <c r="O366" s="42"/>
      <c r="AI366" s="44"/>
    </row>
    <row r="367" ht="15.75" customHeight="1">
      <c r="O367" s="42"/>
      <c r="AI367" s="44"/>
    </row>
    <row r="368" ht="15.75" customHeight="1">
      <c r="O368" s="42"/>
      <c r="AI368" s="44"/>
    </row>
    <row r="369" ht="15.75" customHeight="1">
      <c r="O369" s="42"/>
      <c r="AI369" s="44"/>
    </row>
    <row r="370" ht="15.75" customHeight="1">
      <c r="O370" s="42"/>
      <c r="AI370" s="44"/>
    </row>
    <row r="371" ht="15.75" customHeight="1">
      <c r="O371" s="42"/>
      <c r="AI371" s="44"/>
    </row>
    <row r="372" ht="15.75" customHeight="1">
      <c r="O372" s="42"/>
      <c r="AI372" s="44"/>
    </row>
    <row r="373" ht="15.75" customHeight="1">
      <c r="O373" s="42"/>
      <c r="AI373" s="44"/>
    </row>
    <row r="374" ht="15.75" customHeight="1">
      <c r="O374" s="42"/>
      <c r="AI374" s="44"/>
    </row>
    <row r="375" ht="15.75" customHeight="1">
      <c r="O375" s="42"/>
      <c r="AI375" s="44"/>
    </row>
    <row r="376" ht="15.75" customHeight="1">
      <c r="O376" s="42"/>
      <c r="AI376" s="44"/>
    </row>
    <row r="377" ht="15.75" customHeight="1">
      <c r="O377" s="42"/>
      <c r="AI377" s="44"/>
    </row>
    <row r="378" ht="15.75" customHeight="1">
      <c r="O378" s="42"/>
      <c r="AI378" s="44"/>
    </row>
    <row r="379" ht="15.75" customHeight="1">
      <c r="O379" s="42"/>
      <c r="AI379" s="44"/>
    </row>
    <row r="380" ht="15.75" customHeight="1">
      <c r="O380" s="42"/>
      <c r="AI380" s="44"/>
    </row>
    <row r="381" ht="15.75" customHeight="1">
      <c r="O381" s="42"/>
      <c r="AI381" s="44"/>
    </row>
    <row r="382" ht="15.75" customHeight="1">
      <c r="O382" s="42"/>
      <c r="AI382" s="44"/>
    </row>
    <row r="383" ht="15.75" customHeight="1">
      <c r="O383" s="42"/>
      <c r="AI383" s="44"/>
    </row>
    <row r="384" ht="15.75" customHeight="1">
      <c r="O384" s="42"/>
      <c r="AI384" s="44"/>
    </row>
    <row r="385" ht="15.75" customHeight="1">
      <c r="O385" s="42"/>
      <c r="AI385" s="44"/>
    </row>
    <row r="386" ht="15.75" customHeight="1">
      <c r="O386" s="42"/>
      <c r="AI386" s="44"/>
    </row>
    <row r="387" ht="15.75" customHeight="1">
      <c r="O387" s="42"/>
      <c r="AI387" s="44"/>
    </row>
    <row r="388" ht="15.75" customHeight="1">
      <c r="O388" s="42"/>
      <c r="AI388" s="44"/>
    </row>
    <row r="389" ht="15.75" customHeight="1">
      <c r="O389" s="42"/>
      <c r="AI389" s="44"/>
    </row>
    <row r="390" ht="15.75" customHeight="1">
      <c r="O390" s="42"/>
      <c r="AI390" s="44"/>
    </row>
    <row r="391" ht="15.75" customHeight="1">
      <c r="O391" s="42"/>
      <c r="AI391" s="44"/>
    </row>
    <row r="392" ht="15.75" customHeight="1">
      <c r="O392" s="42"/>
      <c r="AI392" s="44"/>
    </row>
    <row r="393" ht="15.75" customHeight="1">
      <c r="O393" s="42"/>
      <c r="AI393" s="44"/>
    </row>
    <row r="394" ht="15.75" customHeight="1">
      <c r="O394" s="42"/>
      <c r="AI394" s="44"/>
    </row>
    <row r="395" ht="15.75" customHeight="1">
      <c r="O395" s="42"/>
      <c r="AI395" s="44"/>
    </row>
    <row r="396" ht="15.75" customHeight="1">
      <c r="O396" s="42"/>
      <c r="AI396" s="44"/>
    </row>
    <row r="397" ht="15.75" customHeight="1">
      <c r="O397" s="42"/>
      <c r="AI397" s="44"/>
    </row>
    <row r="398" ht="15.75" customHeight="1">
      <c r="O398" s="42"/>
      <c r="AI398" s="44"/>
    </row>
    <row r="399" ht="15.75" customHeight="1">
      <c r="O399" s="42"/>
      <c r="AI399" s="44"/>
    </row>
    <row r="400" ht="15.75" customHeight="1">
      <c r="O400" s="42"/>
      <c r="AI400" s="44"/>
    </row>
    <row r="401" ht="15.75" customHeight="1">
      <c r="O401" s="42"/>
      <c r="AI401" s="44"/>
    </row>
    <row r="402" ht="15.75" customHeight="1">
      <c r="O402" s="42"/>
      <c r="AI402" s="44"/>
    </row>
    <row r="403" ht="15.75" customHeight="1">
      <c r="O403" s="42"/>
      <c r="AI403" s="44"/>
    </row>
    <row r="404" ht="15.75" customHeight="1">
      <c r="O404" s="42"/>
      <c r="AI404" s="44"/>
    </row>
    <row r="405" ht="15.75" customHeight="1">
      <c r="O405" s="42"/>
      <c r="AI405" s="44"/>
    </row>
    <row r="406" ht="15.75" customHeight="1">
      <c r="O406" s="42"/>
      <c r="AI406" s="44"/>
    </row>
    <row r="407" ht="15.75" customHeight="1">
      <c r="O407" s="42"/>
      <c r="AI407" s="44"/>
    </row>
    <row r="408" ht="15.75" customHeight="1">
      <c r="O408" s="42"/>
      <c r="AI408" s="44"/>
    </row>
    <row r="409" ht="15.75" customHeight="1">
      <c r="O409" s="42"/>
      <c r="AI409" s="44"/>
    </row>
    <row r="410" ht="15.75" customHeight="1">
      <c r="O410" s="42"/>
      <c r="AI410" s="44"/>
    </row>
    <row r="411" ht="15.75" customHeight="1">
      <c r="O411" s="42"/>
      <c r="AI411" s="44"/>
    </row>
    <row r="412" ht="15.75" customHeight="1">
      <c r="O412" s="42"/>
      <c r="AI412" s="44"/>
    </row>
    <row r="413" ht="15.75" customHeight="1">
      <c r="O413" s="42"/>
      <c r="AI413" s="44"/>
    </row>
    <row r="414" ht="15.75" customHeight="1">
      <c r="O414" s="42"/>
      <c r="AI414" s="44"/>
    </row>
    <row r="415" ht="15.75" customHeight="1">
      <c r="O415" s="42"/>
      <c r="AI415" s="44"/>
    </row>
    <row r="416" ht="15.75" customHeight="1">
      <c r="O416" s="42"/>
      <c r="AI416" s="44"/>
    </row>
    <row r="417" ht="15.75" customHeight="1">
      <c r="O417" s="42"/>
      <c r="AI417" s="44"/>
    </row>
    <row r="418" ht="15.75" customHeight="1">
      <c r="O418" s="42"/>
      <c r="AI418" s="44"/>
    </row>
    <row r="419" ht="15.75" customHeight="1">
      <c r="O419" s="42"/>
      <c r="AI419" s="44"/>
    </row>
    <row r="420" ht="15.75" customHeight="1">
      <c r="O420" s="42"/>
      <c r="AI420" s="44"/>
    </row>
    <row r="421" ht="15.75" customHeight="1">
      <c r="O421" s="42"/>
      <c r="AI421" s="44"/>
    </row>
    <row r="422" ht="15.75" customHeight="1">
      <c r="O422" s="42"/>
      <c r="AI422" s="44"/>
    </row>
    <row r="423" ht="15.75" customHeight="1">
      <c r="O423" s="42"/>
      <c r="AI423" s="44"/>
    </row>
    <row r="424" ht="15.75" customHeight="1">
      <c r="O424" s="42"/>
      <c r="AI424" s="44"/>
    </row>
    <row r="425" ht="15.75" customHeight="1">
      <c r="O425" s="42"/>
      <c r="AI425" s="44"/>
    </row>
    <row r="426" ht="15.75" customHeight="1">
      <c r="O426" s="42"/>
      <c r="AI426" s="44"/>
    </row>
    <row r="427" ht="15.75" customHeight="1">
      <c r="O427" s="42"/>
      <c r="AI427" s="44"/>
    </row>
    <row r="428" ht="15.75" customHeight="1">
      <c r="O428" s="42"/>
      <c r="AI428" s="44"/>
    </row>
    <row r="429" ht="15.75" customHeight="1">
      <c r="O429" s="42"/>
      <c r="AI429" s="44"/>
    </row>
    <row r="430" ht="15.75" customHeight="1">
      <c r="O430" s="42"/>
      <c r="AI430" s="44"/>
    </row>
    <row r="431" ht="15.75" customHeight="1">
      <c r="O431" s="42"/>
      <c r="AI431" s="44"/>
    </row>
    <row r="432" ht="15.75" customHeight="1">
      <c r="O432" s="42"/>
      <c r="AI432" s="44"/>
    </row>
    <row r="433" ht="15.75" customHeight="1">
      <c r="O433" s="42"/>
      <c r="AI433" s="44"/>
    </row>
    <row r="434" ht="15.75" customHeight="1">
      <c r="O434" s="42"/>
      <c r="AI434" s="44"/>
    </row>
    <row r="435" ht="15.75" customHeight="1">
      <c r="O435" s="42"/>
      <c r="AI435" s="44"/>
    </row>
    <row r="436" ht="15.75" customHeight="1">
      <c r="O436" s="42"/>
      <c r="AI436" s="44"/>
    </row>
    <row r="437" ht="15.75" customHeight="1">
      <c r="O437" s="42"/>
      <c r="AI437" s="44"/>
    </row>
    <row r="438" ht="15.75" customHeight="1">
      <c r="O438" s="42"/>
      <c r="AI438" s="44"/>
    </row>
    <row r="439" ht="15.75" customHeight="1">
      <c r="O439" s="42"/>
      <c r="AI439" s="44"/>
    </row>
    <row r="440" ht="15.75" customHeight="1">
      <c r="O440" s="42"/>
      <c r="AI440" s="44"/>
    </row>
    <row r="441" ht="15.75" customHeight="1">
      <c r="O441" s="42"/>
      <c r="AI441" s="44"/>
    </row>
    <row r="442" ht="15.75" customHeight="1">
      <c r="O442" s="42"/>
      <c r="AI442" s="44"/>
    </row>
    <row r="443" ht="15.75" customHeight="1">
      <c r="O443" s="42"/>
      <c r="AI443" s="44"/>
    </row>
    <row r="444" ht="15.75" customHeight="1">
      <c r="O444" s="42"/>
      <c r="AI444" s="44"/>
    </row>
    <row r="445" ht="15.75" customHeight="1">
      <c r="O445" s="42"/>
      <c r="AI445" s="44"/>
    </row>
    <row r="446" ht="15.75" customHeight="1">
      <c r="O446" s="42"/>
      <c r="AI446" s="44"/>
    </row>
    <row r="447" ht="15.75" customHeight="1">
      <c r="O447" s="42"/>
      <c r="AI447" s="44"/>
    </row>
    <row r="448" ht="15.75" customHeight="1">
      <c r="O448" s="42"/>
      <c r="AI448" s="44"/>
    </row>
    <row r="449" ht="15.75" customHeight="1">
      <c r="O449" s="42"/>
      <c r="AI449" s="44"/>
    </row>
    <row r="450" ht="15.75" customHeight="1">
      <c r="O450" s="42"/>
      <c r="AI450" s="44"/>
    </row>
    <row r="451" ht="15.75" customHeight="1">
      <c r="O451" s="42"/>
      <c r="AI451" s="44"/>
    </row>
    <row r="452" ht="15.75" customHeight="1">
      <c r="O452" s="42"/>
      <c r="AI452" s="44"/>
    </row>
    <row r="453" ht="15.75" customHeight="1">
      <c r="O453" s="42"/>
      <c r="AI453" s="44"/>
    </row>
    <row r="454" ht="15.75" customHeight="1">
      <c r="O454" s="42"/>
      <c r="AI454" s="44"/>
    </row>
    <row r="455" ht="15.75" customHeight="1">
      <c r="O455" s="42"/>
      <c r="AI455" s="44"/>
    </row>
    <row r="456" ht="15.75" customHeight="1">
      <c r="O456" s="42"/>
      <c r="AI456" s="44"/>
    </row>
    <row r="457" ht="15.75" customHeight="1">
      <c r="O457" s="42"/>
      <c r="AI457" s="44"/>
    </row>
    <row r="458" ht="15.75" customHeight="1">
      <c r="O458" s="42"/>
      <c r="AI458" s="44"/>
    </row>
    <row r="459" ht="15.75" customHeight="1">
      <c r="O459" s="42"/>
      <c r="AI459" s="44"/>
    </row>
    <row r="460" ht="15.75" customHeight="1">
      <c r="O460" s="42"/>
      <c r="AI460" s="44"/>
    </row>
    <row r="461" ht="15.75" customHeight="1">
      <c r="O461" s="42"/>
      <c r="AI461" s="44"/>
    </row>
    <row r="462" ht="15.75" customHeight="1">
      <c r="O462" s="42"/>
      <c r="AI462" s="44"/>
    </row>
    <row r="463" ht="15.75" customHeight="1">
      <c r="O463" s="42"/>
      <c r="AI463" s="44"/>
    </row>
    <row r="464" ht="15.75" customHeight="1">
      <c r="O464" s="42"/>
      <c r="AI464" s="44"/>
    </row>
    <row r="465" ht="15.75" customHeight="1">
      <c r="O465" s="42"/>
      <c r="AI465" s="44"/>
    </row>
    <row r="466" ht="15.75" customHeight="1">
      <c r="O466" s="42"/>
      <c r="AI466" s="44"/>
    </row>
    <row r="467" ht="15.75" customHeight="1">
      <c r="O467" s="42"/>
      <c r="AI467" s="44"/>
    </row>
    <row r="468" ht="15.75" customHeight="1">
      <c r="O468" s="42"/>
      <c r="AI468" s="44"/>
    </row>
    <row r="469" ht="15.75" customHeight="1">
      <c r="O469" s="42"/>
      <c r="AI469" s="44"/>
    </row>
    <row r="470" ht="15.75" customHeight="1">
      <c r="O470" s="42"/>
      <c r="AI470" s="44"/>
    </row>
    <row r="471" ht="15.75" customHeight="1">
      <c r="O471" s="42"/>
      <c r="AI471" s="44"/>
    </row>
    <row r="472" ht="15.75" customHeight="1">
      <c r="O472" s="42"/>
      <c r="AI472" s="44"/>
    </row>
    <row r="473" ht="15.75" customHeight="1">
      <c r="O473" s="42"/>
      <c r="AI473" s="44"/>
    </row>
    <row r="474" ht="15.75" customHeight="1">
      <c r="O474" s="42"/>
      <c r="AI474" s="44"/>
    </row>
    <row r="475" ht="15.75" customHeight="1">
      <c r="O475" s="42"/>
      <c r="AI475" s="44"/>
    </row>
    <row r="476" ht="15.75" customHeight="1">
      <c r="O476" s="42"/>
      <c r="AI476" s="44"/>
    </row>
    <row r="477" ht="15.75" customHeight="1">
      <c r="O477" s="42"/>
      <c r="AI477" s="44"/>
    </row>
    <row r="478" ht="15.75" customHeight="1">
      <c r="O478" s="42"/>
      <c r="AI478" s="44"/>
    </row>
    <row r="479" ht="15.75" customHeight="1">
      <c r="O479" s="42"/>
      <c r="AI479" s="44"/>
    </row>
    <row r="480" ht="15.75" customHeight="1">
      <c r="O480" s="42"/>
      <c r="AI480" s="44"/>
    </row>
    <row r="481" ht="15.75" customHeight="1">
      <c r="O481" s="42"/>
      <c r="AI481" s="44"/>
    </row>
    <row r="482" ht="15.75" customHeight="1">
      <c r="O482" s="42"/>
      <c r="AI482" s="44"/>
    </row>
    <row r="483" ht="15.75" customHeight="1">
      <c r="O483" s="42"/>
      <c r="AI483" s="44"/>
    </row>
    <row r="484" ht="15.75" customHeight="1">
      <c r="O484" s="42"/>
      <c r="AI484" s="44"/>
    </row>
    <row r="485" ht="15.75" customHeight="1">
      <c r="O485" s="42"/>
      <c r="AI485" s="44"/>
    </row>
    <row r="486" ht="15.75" customHeight="1">
      <c r="O486" s="42"/>
      <c r="AI486" s="44"/>
    </row>
    <row r="487" ht="15.75" customHeight="1">
      <c r="O487" s="42"/>
      <c r="AI487" s="44"/>
    </row>
    <row r="488" ht="15.75" customHeight="1">
      <c r="O488" s="42"/>
      <c r="AI488" s="44"/>
    </row>
    <row r="489" ht="15.75" customHeight="1">
      <c r="O489" s="42"/>
      <c r="AI489" s="44"/>
    </row>
    <row r="490" ht="15.75" customHeight="1">
      <c r="O490" s="42"/>
      <c r="AI490" s="44"/>
    </row>
    <row r="491" ht="15.75" customHeight="1">
      <c r="O491" s="42"/>
      <c r="AI491" s="44"/>
    </row>
    <row r="492" ht="15.75" customHeight="1">
      <c r="O492" s="42"/>
      <c r="AI492" s="44"/>
    </row>
    <row r="493" ht="15.75" customHeight="1">
      <c r="O493" s="42"/>
      <c r="AI493" s="44"/>
    </row>
    <row r="494" ht="15.75" customHeight="1">
      <c r="O494" s="42"/>
      <c r="AI494" s="44"/>
    </row>
    <row r="495" ht="15.75" customHeight="1">
      <c r="O495" s="42"/>
      <c r="AI495" s="44"/>
    </row>
    <row r="496" ht="15.75" customHeight="1">
      <c r="O496" s="42"/>
      <c r="AI496" s="44"/>
    </row>
    <row r="497" ht="15.75" customHeight="1">
      <c r="O497" s="42"/>
      <c r="AI497" s="44"/>
    </row>
    <row r="498" ht="15.75" customHeight="1">
      <c r="O498" s="42"/>
      <c r="AI498" s="44"/>
    </row>
    <row r="499" ht="15.75" customHeight="1">
      <c r="O499" s="42"/>
      <c r="AI499" s="44"/>
    </row>
    <row r="500" ht="15.75" customHeight="1">
      <c r="O500" s="42"/>
      <c r="AI500" s="44"/>
    </row>
    <row r="501" ht="15.75" customHeight="1">
      <c r="O501" s="42"/>
      <c r="AI501" s="44"/>
    </row>
    <row r="502" ht="15.75" customHeight="1">
      <c r="O502" s="42"/>
      <c r="AI502" s="44"/>
    </row>
    <row r="503" ht="15.75" customHeight="1">
      <c r="O503" s="42"/>
      <c r="AI503" s="44"/>
    </row>
    <row r="504" ht="15.75" customHeight="1">
      <c r="O504" s="42"/>
      <c r="AI504" s="44"/>
    </row>
    <row r="505" ht="15.75" customHeight="1">
      <c r="O505" s="42"/>
      <c r="AI505" s="44"/>
    </row>
    <row r="506" ht="15.75" customHeight="1">
      <c r="O506" s="42"/>
      <c r="AI506" s="44"/>
    </row>
    <row r="507" ht="15.75" customHeight="1">
      <c r="O507" s="42"/>
      <c r="AI507" s="44"/>
    </row>
    <row r="508" ht="15.75" customHeight="1">
      <c r="O508" s="42"/>
      <c r="AI508" s="44"/>
    </row>
    <row r="509" ht="15.75" customHeight="1">
      <c r="O509" s="42"/>
      <c r="AI509" s="44"/>
    </row>
    <row r="510" ht="15.75" customHeight="1">
      <c r="O510" s="42"/>
      <c r="AI510" s="44"/>
    </row>
    <row r="511" ht="15.75" customHeight="1">
      <c r="O511" s="42"/>
      <c r="AI511" s="44"/>
    </row>
    <row r="512" ht="15.75" customHeight="1">
      <c r="O512" s="42"/>
      <c r="AI512" s="44"/>
    </row>
    <row r="513" ht="15.75" customHeight="1">
      <c r="O513" s="42"/>
      <c r="AI513" s="44"/>
    </row>
    <row r="514" ht="15.75" customHeight="1">
      <c r="O514" s="42"/>
      <c r="AI514" s="44"/>
    </row>
    <row r="515" ht="15.75" customHeight="1">
      <c r="O515" s="42"/>
      <c r="AI515" s="44"/>
    </row>
    <row r="516" ht="15.75" customHeight="1">
      <c r="O516" s="42"/>
      <c r="AI516" s="44"/>
    </row>
    <row r="517" ht="15.75" customHeight="1">
      <c r="O517" s="42"/>
      <c r="AI517" s="44"/>
    </row>
    <row r="518" ht="15.75" customHeight="1">
      <c r="O518" s="42"/>
      <c r="AI518" s="44"/>
    </row>
    <row r="519" ht="15.75" customHeight="1">
      <c r="O519" s="42"/>
      <c r="AI519" s="44"/>
    </row>
    <row r="520" ht="15.75" customHeight="1">
      <c r="O520" s="42"/>
      <c r="AI520" s="44"/>
    </row>
    <row r="521" ht="15.75" customHeight="1">
      <c r="O521" s="42"/>
      <c r="AI521" s="44"/>
    </row>
    <row r="522" ht="15.75" customHeight="1">
      <c r="O522" s="42"/>
      <c r="AI522" s="44"/>
    </row>
    <row r="523" ht="15.75" customHeight="1">
      <c r="O523" s="42"/>
      <c r="AI523" s="44"/>
    </row>
    <row r="524" ht="15.75" customHeight="1">
      <c r="O524" s="42"/>
      <c r="AI524" s="44"/>
    </row>
    <row r="525" ht="15.75" customHeight="1">
      <c r="O525" s="42"/>
      <c r="AI525" s="44"/>
    </row>
    <row r="526" ht="15.75" customHeight="1">
      <c r="O526" s="42"/>
      <c r="AI526" s="44"/>
    </row>
    <row r="527" ht="15.75" customHeight="1">
      <c r="O527" s="42"/>
      <c r="AI527" s="44"/>
    </row>
    <row r="528" ht="15.75" customHeight="1">
      <c r="O528" s="42"/>
      <c r="AI528" s="44"/>
    </row>
    <row r="529" ht="15.75" customHeight="1">
      <c r="O529" s="42"/>
      <c r="AI529" s="44"/>
    </row>
    <row r="530" ht="15.75" customHeight="1">
      <c r="O530" s="42"/>
      <c r="AI530" s="44"/>
    </row>
    <row r="531" ht="15.75" customHeight="1">
      <c r="O531" s="42"/>
      <c r="AI531" s="44"/>
    </row>
    <row r="532" ht="15.75" customHeight="1">
      <c r="O532" s="42"/>
      <c r="AI532" s="44"/>
    </row>
    <row r="533" ht="15.75" customHeight="1">
      <c r="O533" s="42"/>
      <c r="AI533" s="44"/>
    </row>
    <row r="534" ht="15.75" customHeight="1">
      <c r="O534" s="42"/>
      <c r="AI534" s="44"/>
    </row>
    <row r="535" ht="15.75" customHeight="1">
      <c r="O535" s="42"/>
      <c r="AI535" s="44"/>
    </row>
    <row r="536" ht="15.75" customHeight="1">
      <c r="O536" s="42"/>
      <c r="AI536" s="44"/>
    </row>
    <row r="537" ht="15.75" customHeight="1">
      <c r="O537" s="42"/>
      <c r="AI537" s="44"/>
    </row>
    <row r="538" ht="15.75" customHeight="1">
      <c r="O538" s="42"/>
      <c r="AI538" s="44"/>
    </row>
    <row r="539" ht="15.75" customHeight="1">
      <c r="O539" s="42"/>
      <c r="AI539" s="44"/>
    </row>
    <row r="540" ht="15.75" customHeight="1">
      <c r="O540" s="42"/>
      <c r="AI540" s="44"/>
    </row>
    <row r="541" ht="15.75" customHeight="1">
      <c r="O541" s="42"/>
      <c r="AI541" s="44"/>
    </row>
    <row r="542" ht="15.75" customHeight="1">
      <c r="O542" s="42"/>
      <c r="AI542" s="44"/>
    </row>
    <row r="543" ht="15.75" customHeight="1">
      <c r="O543" s="42"/>
      <c r="AI543" s="44"/>
    </row>
    <row r="544" ht="15.75" customHeight="1">
      <c r="O544" s="42"/>
      <c r="AI544" s="44"/>
    </row>
    <row r="545" ht="15.75" customHeight="1">
      <c r="O545" s="42"/>
      <c r="AI545" s="44"/>
    </row>
    <row r="546" ht="15.75" customHeight="1">
      <c r="O546" s="42"/>
      <c r="AI546" s="44"/>
    </row>
    <row r="547" ht="15.75" customHeight="1">
      <c r="O547" s="42"/>
      <c r="AI547" s="44"/>
    </row>
    <row r="548" ht="15.75" customHeight="1">
      <c r="O548" s="42"/>
      <c r="AI548" s="44"/>
    </row>
    <row r="549" ht="15.75" customHeight="1">
      <c r="O549" s="42"/>
      <c r="AI549" s="44"/>
    </row>
    <row r="550" ht="15.75" customHeight="1">
      <c r="O550" s="42"/>
      <c r="AI550" s="44"/>
    </row>
    <row r="551" ht="15.75" customHeight="1">
      <c r="O551" s="42"/>
      <c r="AI551" s="44"/>
    </row>
    <row r="552" ht="15.75" customHeight="1">
      <c r="O552" s="42"/>
      <c r="AI552" s="44"/>
    </row>
    <row r="553" ht="15.75" customHeight="1">
      <c r="O553" s="42"/>
      <c r="AI553" s="44"/>
    </row>
    <row r="554" ht="15.75" customHeight="1">
      <c r="O554" s="42"/>
      <c r="AI554" s="44"/>
    </row>
    <row r="555" ht="15.75" customHeight="1">
      <c r="O555" s="42"/>
      <c r="AI555" s="44"/>
    </row>
    <row r="556" ht="15.75" customHeight="1">
      <c r="O556" s="42"/>
      <c r="AI556" s="44"/>
    </row>
    <row r="557" ht="15.75" customHeight="1">
      <c r="O557" s="42"/>
      <c r="AI557" s="44"/>
    </row>
    <row r="558" ht="15.75" customHeight="1">
      <c r="O558" s="42"/>
      <c r="AI558" s="44"/>
    </row>
    <row r="559" ht="15.75" customHeight="1">
      <c r="O559" s="42"/>
      <c r="AI559" s="44"/>
    </row>
    <row r="560" ht="15.75" customHeight="1">
      <c r="O560" s="42"/>
      <c r="AI560" s="44"/>
    </row>
    <row r="561" ht="15.75" customHeight="1">
      <c r="O561" s="42"/>
      <c r="AI561" s="44"/>
    </row>
    <row r="562" ht="15.75" customHeight="1">
      <c r="O562" s="42"/>
      <c r="AI562" s="44"/>
    </row>
    <row r="563" ht="15.75" customHeight="1">
      <c r="O563" s="42"/>
      <c r="AI563" s="44"/>
    </row>
    <row r="564" ht="15.75" customHeight="1">
      <c r="O564" s="42"/>
      <c r="AI564" s="44"/>
    </row>
    <row r="565" ht="15.75" customHeight="1">
      <c r="O565" s="42"/>
      <c r="AI565" s="44"/>
    </row>
    <row r="566" ht="15.75" customHeight="1">
      <c r="O566" s="42"/>
      <c r="AI566" s="44"/>
    </row>
    <row r="567" ht="15.75" customHeight="1">
      <c r="O567" s="42"/>
      <c r="AI567" s="44"/>
    </row>
    <row r="568" ht="15.75" customHeight="1">
      <c r="O568" s="42"/>
      <c r="AI568" s="44"/>
    </row>
    <row r="569" ht="15.75" customHeight="1">
      <c r="O569" s="42"/>
      <c r="AI569" s="44"/>
    </row>
    <row r="570" ht="15.75" customHeight="1">
      <c r="O570" s="42"/>
      <c r="AI570" s="44"/>
    </row>
    <row r="571" ht="15.75" customHeight="1">
      <c r="O571" s="42"/>
      <c r="AI571" s="44"/>
    </row>
    <row r="572" ht="15.75" customHeight="1">
      <c r="O572" s="42"/>
      <c r="AI572" s="44"/>
    </row>
    <row r="573" ht="15.75" customHeight="1">
      <c r="O573" s="42"/>
      <c r="AI573" s="44"/>
    </row>
    <row r="574" ht="15.75" customHeight="1">
      <c r="O574" s="42"/>
      <c r="AI574" s="44"/>
    </row>
    <row r="575" ht="15.75" customHeight="1">
      <c r="O575" s="42"/>
      <c r="AI575" s="44"/>
    </row>
    <row r="576" ht="15.75" customHeight="1">
      <c r="O576" s="42"/>
      <c r="AI576" s="44"/>
    </row>
    <row r="577" ht="15.75" customHeight="1">
      <c r="O577" s="42"/>
      <c r="AI577" s="44"/>
    </row>
    <row r="578" ht="15.75" customHeight="1">
      <c r="O578" s="42"/>
      <c r="AI578" s="44"/>
    </row>
    <row r="579" ht="15.75" customHeight="1">
      <c r="O579" s="42"/>
      <c r="AI579" s="44"/>
    </row>
    <row r="580" ht="15.75" customHeight="1">
      <c r="O580" s="42"/>
      <c r="AI580" s="44"/>
    </row>
    <row r="581" ht="15.75" customHeight="1">
      <c r="O581" s="42"/>
      <c r="AI581" s="44"/>
    </row>
    <row r="582" ht="15.75" customHeight="1">
      <c r="O582" s="42"/>
      <c r="AI582" s="44"/>
    </row>
    <row r="583" ht="15.75" customHeight="1">
      <c r="O583" s="42"/>
      <c r="AI583" s="44"/>
    </row>
    <row r="584" ht="15.75" customHeight="1">
      <c r="O584" s="42"/>
      <c r="AI584" s="44"/>
    </row>
    <row r="585" ht="15.75" customHeight="1">
      <c r="O585" s="42"/>
      <c r="AI585" s="44"/>
    </row>
    <row r="586" ht="15.75" customHeight="1">
      <c r="O586" s="42"/>
      <c r="AI586" s="44"/>
    </row>
    <row r="587" ht="15.75" customHeight="1">
      <c r="O587" s="42"/>
      <c r="AI587" s="44"/>
    </row>
    <row r="588" ht="15.75" customHeight="1">
      <c r="O588" s="42"/>
      <c r="AI588" s="44"/>
    </row>
    <row r="589" ht="15.75" customHeight="1">
      <c r="O589" s="42"/>
      <c r="AI589" s="44"/>
    </row>
    <row r="590" ht="15.75" customHeight="1">
      <c r="O590" s="42"/>
      <c r="AI590" s="44"/>
    </row>
    <row r="591" ht="15.75" customHeight="1">
      <c r="O591" s="42"/>
      <c r="AI591" s="44"/>
    </row>
    <row r="592" ht="15.75" customHeight="1">
      <c r="O592" s="42"/>
      <c r="AI592" s="44"/>
    </row>
    <row r="593" ht="15.75" customHeight="1">
      <c r="O593" s="42"/>
      <c r="AI593" s="44"/>
    </row>
    <row r="594" ht="15.75" customHeight="1">
      <c r="O594" s="42"/>
      <c r="AI594" s="44"/>
    </row>
    <row r="595" ht="15.75" customHeight="1">
      <c r="O595" s="42"/>
      <c r="AI595" s="44"/>
    </row>
    <row r="596" ht="15.75" customHeight="1">
      <c r="O596" s="42"/>
      <c r="AI596" s="44"/>
    </row>
    <row r="597" ht="15.75" customHeight="1">
      <c r="O597" s="42"/>
      <c r="AI597" s="44"/>
    </row>
    <row r="598" ht="15.75" customHeight="1">
      <c r="O598" s="42"/>
      <c r="AI598" s="44"/>
    </row>
    <row r="599" ht="15.75" customHeight="1">
      <c r="O599" s="42"/>
      <c r="AI599" s="44"/>
    </row>
    <row r="600" ht="15.75" customHeight="1">
      <c r="O600" s="42"/>
      <c r="AI600" s="44"/>
    </row>
    <row r="601" ht="15.75" customHeight="1">
      <c r="O601" s="42"/>
      <c r="AI601" s="44"/>
    </row>
    <row r="602" ht="15.75" customHeight="1">
      <c r="O602" s="42"/>
      <c r="AI602" s="44"/>
    </row>
    <row r="603" ht="15.75" customHeight="1">
      <c r="O603" s="42"/>
      <c r="AI603" s="44"/>
    </row>
    <row r="604" ht="15.75" customHeight="1">
      <c r="O604" s="42"/>
      <c r="AI604" s="44"/>
    </row>
    <row r="605" ht="15.75" customHeight="1">
      <c r="O605" s="42"/>
      <c r="AI605" s="44"/>
    </row>
    <row r="606" ht="15.75" customHeight="1">
      <c r="O606" s="42"/>
      <c r="AI606" s="44"/>
    </row>
    <row r="607" ht="15.75" customHeight="1">
      <c r="O607" s="42"/>
      <c r="AI607" s="44"/>
    </row>
    <row r="608" ht="15.75" customHeight="1">
      <c r="O608" s="42"/>
      <c r="AI608" s="44"/>
    </row>
    <row r="609" ht="15.75" customHeight="1">
      <c r="O609" s="42"/>
      <c r="AI609" s="44"/>
    </row>
    <row r="610" ht="15.75" customHeight="1">
      <c r="O610" s="42"/>
      <c r="AI610" s="44"/>
    </row>
    <row r="611" ht="15.75" customHeight="1">
      <c r="O611" s="42"/>
      <c r="AI611" s="44"/>
    </row>
    <row r="612" ht="15.75" customHeight="1">
      <c r="O612" s="42"/>
      <c r="AI612" s="44"/>
    </row>
    <row r="613" ht="15.75" customHeight="1">
      <c r="O613" s="42"/>
      <c r="AI613" s="44"/>
    </row>
    <row r="614" ht="15.75" customHeight="1">
      <c r="O614" s="42"/>
      <c r="AI614" s="44"/>
    </row>
    <row r="615" ht="15.75" customHeight="1">
      <c r="O615" s="42"/>
      <c r="AI615" s="44"/>
    </row>
    <row r="616" ht="15.75" customHeight="1">
      <c r="O616" s="42"/>
      <c r="AI616" s="44"/>
    </row>
    <row r="617" ht="15.75" customHeight="1">
      <c r="O617" s="42"/>
      <c r="AI617" s="44"/>
    </row>
    <row r="618" ht="15.75" customHeight="1">
      <c r="O618" s="42"/>
      <c r="AI618" s="44"/>
    </row>
    <row r="619" ht="15.75" customHeight="1">
      <c r="O619" s="42"/>
      <c r="AI619" s="44"/>
    </row>
    <row r="620" ht="15.75" customHeight="1">
      <c r="O620" s="42"/>
      <c r="AI620" s="44"/>
    </row>
    <row r="621" ht="15.75" customHeight="1">
      <c r="O621" s="42"/>
      <c r="AI621" s="44"/>
    </row>
    <row r="622" ht="15.75" customHeight="1">
      <c r="O622" s="42"/>
      <c r="AI622" s="44"/>
    </row>
    <row r="623" ht="15.75" customHeight="1">
      <c r="O623" s="42"/>
      <c r="AI623" s="44"/>
    </row>
    <row r="624" ht="15.75" customHeight="1">
      <c r="O624" s="42"/>
      <c r="AI624" s="44"/>
    </row>
    <row r="625" ht="15.75" customHeight="1">
      <c r="O625" s="42"/>
      <c r="AI625" s="44"/>
    </row>
    <row r="626" ht="15.75" customHeight="1">
      <c r="O626" s="42"/>
      <c r="AI626" s="44"/>
    </row>
    <row r="627" ht="15.75" customHeight="1">
      <c r="O627" s="42"/>
      <c r="AI627" s="44"/>
    </row>
    <row r="628" ht="15.75" customHeight="1">
      <c r="O628" s="42"/>
      <c r="AI628" s="44"/>
    </row>
    <row r="629" ht="15.75" customHeight="1">
      <c r="O629" s="42"/>
      <c r="AI629" s="44"/>
    </row>
    <row r="630" ht="15.75" customHeight="1">
      <c r="O630" s="42"/>
      <c r="AI630" s="44"/>
    </row>
    <row r="631" ht="15.75" customHeight="1">
      <c r="O631" s="42"/>
      <c r="AI631" s="44"/>
    </row>
    <row r="632" ht="15.75" customHeight="1">
      <c r="O632" s="42"/>
      <c r="AI632" s="44"/>
    </row>
    <row r="633" ht="15.75" customHeight="1">
      <c r="O633" s="42"/>
      <c r="AI633" s="44"/>
    </row>
    <row r="634" ht="15.75" customHeight="1">
      <c r="O634" s="42"/>
      <c r="AI634" s="44"/>
    </row>
    <row r="635" ht="15.75" customHeight="1">
      <c r="O635" s="42"/>
      <c r="AI635" s="44"/>
    </row>
    <row r="636" ht="15.75" customHeight="1">
      <c r="O636" s="42"/>
      <c r="AI636" s="44"/>
    </row>
    <row r="637" ht="15.75" customHeight="1">
      <c r="O637" s="42"/>
      <c r="AI637" s="44"/>
    </row>
    <row r="638" ht="15.75" customHeight="1">
      <c r="O638" s="42"/>
      <c r="AI638" s="44"/>
    </row>
    <row r="639" ht="15.75" customHeight="1">
      <c r="O639" s="42"/>
      <c r="AI639" s="44"/>
    </row>
    <row r="640" ht="15.75" customHeight="1">
      <c r="O640" s="42"/>
      <c r="AI640" s="44"/>
    </row>
    <row r="641" ht="15.75" customHeight="1">
      <c r="O641" s="42"/>
      <c r="AI641" s="44"/>
    </row>
    <row r="642" ht="15.75" customHeight="1">
      <c r="O642" s="42"/>
      <c r="AI642" s="44"/>
    </row>
    <row r="643" ht="15.75" customHeight="1">
      <c r="O643" s="42"/>
      <c r="AI643" s="44"/>
    </row>
    <row r="644" ht="15.75" customHeight="1">
      <c r="O644" s="42"/>
      <c r="AI644" s="44"/>
    </row>
    <row r="645" ht="15.75" customHeight="1">
      <c r="O645" s="42"/>
      <c r="AI645" s="44"/>
    </row>
    <row r="646" ht="15.75" customHeight="1">
      <c r="O646" s="42"/>
      <c r="AI646" s="44"/>
    </row>
    <row r="647" ht="15.75" customHeight="1">
      <c r="O647" s="42"/>
      <c r="AI647" s="44"/>
    </row>
    <row r="648" ht="15.75" customHeight="1">
      <c r="O648" s="42"/>
      <c r="AI648" s="44"/>
    </row>
    <row r="649" ht="15.75" customHeight="1">
      <c r="O649" s="42"/>
      <c r="AI649" s="44"/>
    </row>
    <row r="650" ht="15.75" customHeight="1">
      <c r="O650" s="42"/>
      <c r="AI650" s="44"/>
    </row>
    <row r="651" ht="15.75" customHeight="1">
      <c r="O651" s="42"/>
      <c r="AI651" s="44"/>
    </row>
    <row r="652" ht="15.75" customHeight="1">
      <c r="O652" s="42"/>
      <c r="AI652" s="44"/>
    </row>
    <row r="653" ht="15.75" customHeight="1">
      <c r="O653" s="42"/>
      <c r="AI653" s="44"/>
    </row>
    <row r="654" ht="15.75" customHeight="1">
      <c r="O654" s="42"/>
      <c r="AI654" s="44"/>
    </row>
    <row r="655" ht="15.75" customHeight="1">
      <c r="O655" s="42"/>
      <c r="AI655" s="44"/>
    </row>
    <row r="656" ht="15.75" customHeight="1">
      <c r="O656" s="42"/>
      <c r="AI656" s="44"/>
    </row>
    <row r="657" ht="15.75" customHeight="1">
      <c r="O657" s="42"/>
      <c r="AI657" s="44"/>
    </row>
    <row r="658" ht="15.75" customHeight="1">
      <c r="O658" s="42"/>
      <c r="AI658" s="44"/>
    </row>
    <row r="659" ht="15.75" customHeight="1">
      <c r="O659" s="42"/>
      <c r="AI659" s="44"/>
    </row>
    <row r="660" ht="15.75" customHeight="1">
      <c r="O660" s="42"/>
      <c r="AI660" s="44"/>
    </row>
    <row r="661" ht="15.75" customHeight="1">
      <c r="O661" s="42"/>
      <c r="AI661" s="44"/>
    </row>
    <row r="662" ht="15.75" customHeight="1">
      <c r="O662" s="42"/>
      <c r="AI662" s="44"/>
    </row>
    <row r="663" ht="15.75" customHeight="1">
      <c r="O663" s="42"/>
      <c r="AI663" s="44"/>
    </row>
    <row r="664" ht="15.75" customHeight="1">
      <c r="O664" s="42"/>
      <c r="AI664" s="44"/>
    </row>
    <row r="665" ht="15.75" customHeight="1">
      <c r="O665" s="42"/>
      <c r="AI665" s="44"/>
    </row>
    <row r="666" ht="15.75" customHeight="1">
      <c r="O666" s="42"/>
      <c r="AI666" s="44"/>
    </row>
    <row r="667" ht="15.75" customHeight="1">
      <c r="O667" s="42"/>
      <c r="AI667" s="44"/>
    </row>
    <row r="668" ht="15.75" customHeight="1">
      <c r="O668" s="42"/>
      <c r="AI668" s="44"/>
    </row>
    <row r="669" ht="15.75" customHeight="1">
      <c r="O669" s="42"/>
      <c r="AI669" s="44"/>
    </row>
    <row r="670" ht="15.75" customHeight="1">
      <c r="O670" s="42"/>
      <c r="AI670" s="44"/>
    </row>
    <row r="671" ht="15.75" customHeight="1">
      <c r="O671" s="42"/>
      <c r="AI671" s="44"/>
    </row>
    <row r="672" ht="15.75" customHeight="1">
      <c r="O672" s="42"/>
      <c r="AI672" s="44"/>
    </row>
    <row r="673" ht="15.75" customHeight="1">
      <c r="O673" s="42"/>
      <c r="AI673" s="44"/>
    </row>
    <row r="674" ht="15.75" customHeight="1">
      <c r="O674" s="42"/>
      <c r="AI674" s="44"/>
    </row>
    <row r="675" ht="15.75" customHeight="1">
      <c r="O675" s="42"/>
      <c r="AI675" s="44"/>
    </row>
    <row r="676" ht="15.75" customHeight="1">
      <c r="O676" s="42"/>
      <c r="AI676" s="44"/>
    </row>
    <row r="677" ht="15.75" customHeight="1">
      <c r="O677" s="42"/>
      <c r="AI677" s="44"/>
    </row>
    <row r="678" ht="15.75" customHeight="1">
      <c r="O678" s="42"/>
      <c r="AI678" s="44"/>
    </row>
    <row r="679" ht="15.75" customHeight="1">
      <c r="O679" s="42"/>
      <c r="AI679" s="44"/>
    </row>
    <row r="680" ht="15.75" customHeight="1">
      <c r="O680" s="42"/>
      <c r="AI680" s="44"/>
    </row>
    <row r="681" ht="15.75" customHeight="1">
      <c r="O681" s="42"/>
      <c r="AI681" s="44"/>
    </row>
    <row r="682" ht="15.75" customHeight="1">
      <c r="O682" s="42"/>
      <c r="AI682" s="44"/>
    </row>
    <row r="683" ht="15.75" customHeight="1">
      <c r="O683" s="42"/>
      <c r="AI683" s="44"/>
    </row>
    <row r="684" ht="15.75" customHeight="1">
      <c r="O684" s="42"/>
      <c r="AI684" s="44"/>
    </row>
    <row r="685" ht="15.75" customHeight="1">
      <c r="O685" s="42"/>
      <c r="AI685" s="44"/>
    </row>
    <row r="686" ht="15.75" customHeight="1">
      <c r="O686" s="42"/>
      <c r="AI686" s="44"/>
    </row>
    <row r="687" ht="15.75" customHeight="1">
      <c r="O687" s="42"/>
      <c r="AI687" s="44"/>
    </row>
    <row r="688" ht="15.75" customHeight="1">
      <c r="O688" s="42"/>
      <c r="AI688" s="44"/>
    </row>
    <row r="689" ht="15.75" customHeight="1">
      <c r="O689" s="42"/>
      <c r="AI689" s="44"/>
    </row>
    <row r="690" ht="15.75" customHeight="1">
      <c r="O690" s="42"/>
      <c r="AI690" s="44"/>
    </row>
    <row r="691" ht="15.75" customHeight="1">
      <c r="O691" s="42"/>
      <c r="AI691" s="44"/>
    </row>
    <row r="692" ht="15.75" customHeight="1">
      <c r="O692" s="42"/>
      <c r="AI692" s="44"/>
    </row>
    <row r="693" ht="15.75" customHeight="1">
      <c r="O693" s="42"/>
      <c r="AI693" s="44"/>
    </row>
    <row r="694" ht="15.75" customHeight="1">
      <c r="O694" s="42"/>
      <c r="AI694" s="44"/>
    </row>
    <row r="695" ht="15.75" customHeight="1">
      <c r="O695" s="42"/>
      <c r="AI695" s="44"/>
    </row>
    <row r="696" ht="15.75" customHeight="1">
      <c r="O696" s="42"/>
      <c r="AI696" s="44"/>
    </row>
    <row r="697" ht="15.75" customHeight="1">
      <c r="O697" s="42"/>
      <c r="AI697" s="44"/>
    </row>
    <row r="698" ht="15.75" customHeight="1">
      <c r="O698" s="42"/>
      <c r="AI698" s="44"/>
    </row>
    <row r="699" ht="15.75" customHeight="1">
      <c r="O699" s="42"/>
      <c r="AI699" s="44"/>
    </row>
    <row r="700" ht="15.75" customHeight="1">
      <c r="O700" s="42"/>
      <c r="AI700" s="44"/>
    </row>
    <row r="701" ht="15.75" customHeight="1">
      <c r="O701" s="42"/>
      <c r="AI701" s="44"/>
    </row>
    <row r="702" ht="15.75" customHeight="1">
      <c r="O702" s="42"/>
      <c r="AI702" s="44"/>
    </row>
    <row r="703" ht="15.75" customHeight="1">
      <c r="O703" s="42"/>
      <c r="AI703" s="44"/>
    </row>
    <row r="704" ht="15.75" customHeight="1">
      <c r="O704" s="42"/>
      <c r="AI704" s="44"/>
    </row>
    <row r="705" ht="15.75" customHeight="1">
      <c r="O705" s="42"/>
      <c r="AI705" s="44"/>
    </row>
    <row r="706" ht="15.75" customHeight="1">
      <c r="O706" s="42"/>
      <c r="AI706" s="44"/>
    </row>
    <row r="707" ht="15.75" customHeight="1">
      <c r="O707" s="42"/>
      <c r="AI707" s="44"/>
    </row>
    <row r="708" ht="15.75" customHeight="1">
      <c r="O708" s="42"/>
      <c r="AI708" s="44"/>
    </row>
    <row r="709" ht="15.75" customHeight="1">
      <c r="O709" s="42"/>
      <c r="AI709" s="44"/>
    </row>
    <row r="710" ht="15.75" customHeight="1">
      <c r="O710" s="42"/>
      <c r="AI710" s="44"/>
    </row>
    <row r="711" ht="15.75" customHeight="1">
      <c r="O711" s="42"/>
      <c r="AI711" s="44"/>
    </row>
    <row r="712" ht="15.75" customHeight="1">
      <c r="O712" s="42"/>
      <c r="AI712" s="44"/>
    </row>
    <row r="713" ht="15.75" customHeight="1">
      <c r="O713" s="42"/>
      <c r="AI713" s="44"/>
    </row>
    <row r="714" ht="15.75" customHeight="1">
      <c r="O714" s="42"/>
      <c r="AI714" s="44"/>
    </row>
    <row r="715" ht="15.75" customHeight="1">
      <c r="O715" s="42"/>
      <c r="AI715" s="44"/>
    </row>
    <row r="716" ht="15.75" customHeight="1">
      <c r="O716" s="42"/>
      <c r="AI716" s="44"/>
    </row>
    <row r="717" ht="15.75" customHeight="1">
      <c r="O717" s="42"/>
      <c r="AI717" s="44"/>
    </row>
    <row r="718" ht="15.75" customHeight="1">
      <c r="O718" s="42"/>
      <c r="AI718" s="44"/>
    </row>
    <row r="719" ht="15.75" customHeight="1">
      <c r="O719" s="42"/>
      <c r="AI719" s="44"/>
    </row>
    <row r="720" ht="15.75" customHeight="1">
      <c r="O720" s="42"/>
      <c r="AI720" s="44"/>
    </row>
    <row r="721" ht="15.75" customHeight="1">
      <c r="O721" s="42"/>
      <c r="AI721" s="44"/>
    </row>
    <row r="722" ht="15.75" customHeight="1">
      <c r="O722" s="42"/>
      <c r="AI722" s="44"/>
    </row>
    <row r="723" ht="15.75" customHeight="1">
      <c r="O723" s="42"/>
      <c r="AI723" s="44"/>
    </row>
    <row r="724" ht="15.75" customHeight="1">
      <c r="O724" s="42"/>
      <c r="AI724" s="44"/>
    </row>
    <row r="725" ht="15.75" customHeight="1">
      <c r="O725" s="42"/>
      <c r="AI725" s="44"/>
    </row>
    <row r="726" ht="15.75" customHeight="1">
      <c r="O726" s="42"/>
      <c r="AI726" s="44"/>
    </row>
    <row r="727" ht="15.75" customHeight="1">
      <c r="O727" s="42"/>
      <c r="AI727" s="44"/>
    </row>
    <row r="728" ht="15.75" customHeight="1">
      <c r="O728" s="42"/>
      <c r="AI728" s="44"/>
    </row>
    <row r="729" ht="15.75" customHeight="1">
      <c r="O729" s="42"/>
      <c r="AI729" s="44"/>
    </row>
    <row r="730" ht="15.75" customHeight="1">
      <c r="O730" s="42"/>
      <c r="AI730" s="44"/>
    </row>
    <row r="731" ht="15.75" customHeight="1">
      <c r="O731" s="42"/>
      <c r="AI731" s="44"/>
    </row>
    <row r="732" ht="15.75" customHeight="1">
      <c r="O732" s="42"/>
      <c r="AI732" s="44"/>
    </row>
    <row r="733" ht="15.75" customHeight="1">
      <c r="O733" s="42"/>
      <c r="AI733" s="44"/>
    </row>
    <row r="734" ht="15.75" customHeight="1">
      <c r="O734" s="42"/>
      <c r="AI734" s="44"/>
    </row>
    <row r="735" ht="15.75" customHeight="1">
      <c r="O735" s="42"/>
      <c r="AI735" s="44"/>
    </row>
    <row r="736" ht="15.75" customHeight="1">
      <c r="O736" s="42"/>
      <c r="AI736" s="44"/>
    </row>
    <row r="737" ht="15.75" customHeight="1">
      <c r="O737" s="42"/>
      <c r="AI737" s="44"/>
    </row>
    <row r="738" ht="15.75" customHeight="1">
      <c r="O738" s="42"/>
      <c r="AI738" s="44"/>
    </row>
    <row r="739" ht="15.75" customHeight="1">
      <c r="O739" s="42"/>
      <c r="AI739" s="44"/>
    </row>
    <row r="740" ht="15.75" customHeight="1">
      <c r="O740" s="42"/>
      <c r="AI740" s="44"/>
    </row>
    <row r="741" ht="15.75" customHeight="1">
      <c r="O741" s="42"/>
      <c r="AI741" s="44"/>
    </row>
    <row r="742" ht="15.75" customHeight="1">
      <c r="O742" s="42"/>
      <c r="AI742" s="44"/>
    </row>
    <row r="743" ht="15.75" customHeight="1">
      <c r="O743" s="42"/>
      <c r="AI743" s="44"/>
    </row>
    <row r="744" ht="15.75" customHeight="1">
      <c r="O744" s="42"/>
      <c r="AI744" s="44"/>
    </row>
    <row r="745" ht="15.75" customHeight="1">
      <c r="O745" s="42"/>
      <c r="AI745" s="44"/>
    </row>
    <row r="746" ht="15.75" customHeight="1">
      <c r="O746" s="42"/>
      <c r="AI746" s="44"/>
    </row>
    <row r="747" ht="15.75" customHeight="1">
      <c r="O747" s="42"/>
      <c r="AI747" s="44"/>
    </row>
    <row r="748" ht="15.75" customHeight="1">
      <c r="O748" s="42"/>
      <c r="AI748" s="44"/>
    </row>
    <row r="749" ht="15.75" customHeight="1">
      <c r="O749" s="42"/>
      <c r="AI749" s="44"/>
    </row>
    <row r="750" ht="15.75" customHeight="1">
      <c r="O750" s="42"/>
      <c r="AI750" s="44"/>
    </row>
    <row r="751" ht="15.75" customHeight="1">
      <c r="O751" s="42"/>
      <c r="AI751" s="44"/>
    </row>
    <row r="752" ht="15.75" customHeight="1">
      <c r="O752" s="42"/>
      <c r="AI752" s="44"/>
    </row>
    <row r="753" ht="15.75" customHeight="1">
      <c r="O753" s="42"/>
      <c r="AI753" s="44"/>
    </row>
    <row r="754" ht="15.75" customHeight="1">
      <c r="O754" s="42"/>
      <c r="AI754" s="44"/>
    </row>
    <row r="755" ht="15.75" customHeight="1">
      <c r="O755" s="42"/>
      <c r="AI755" s="44"/>
    </row>
    <row r="756" ht="15.75" customHeight="1">
      <c r="O756" s="42"/>
      <c r="AI756" s="44"/>
    </row>
    <row r="757" ht="15.75" customHeight="1">
      <c r="O757" s="42"/>
      <c r="AI757" s="44"/>
    </row>
    <row r="758" ht="15.75" customHeight="1">
      <c r="O758" s="42"/>
      <c r="AI758" s="44"/>
    </row>
    <row r="759" ht="15.75" customHeight="1">
      <c r="O759" s="42"/>
      <c r="AI759" s="44"/>
    </row>
    <row r="760" ht="15.75" customHeight="1">
      <c r="O760" s="42"/>
      <c r="AI760" s="44"/>
    </row>
    <row r="761" ht="15.75" customHeight="1">
      <c r="O761" s="42"/>
      <c r="AI761" s="44"/>
    </row>
    <row r="762" ht="15.75" customHeight="1">
      <c r="O762" s="42"/>
      <c r="AI762" s="44"/>
    </row>
    <row r="763" ht="15.75" customHeight="1">
      <c r="O763" s="42"/>
      <c r="AI763" s="44"/>
    </row>
    <row r="764" ht="15.75" customHeight="1">
      <c r="O764" s="42"/>
      <c r="AI764" s="44"/>
    </row>
    <row r="765" ht="15.75" customHeight="1">
      <c r="O765" s="42"/>
      <c r="AI765" s="44"/>
    </row>
    <row r="766" ht="15.75" customHeight="1">
      <c r="O766" s="42"/>
      <c r="AI766" s="44"/>
    </row>
    <row r="767" ht="15.75" customHeight="1">
      <c r="O767" s="42"/>
      <c r="AI767" s="44"/>
    </row>
    <row r="768" ht="15.75" customHeight="1">
      <c r="O768" s="42"/>
      <c r="AI768" s="44"/>
    </row>
    <row r="769" ht="15.75" customHeight="1">
      <c r="O769" s="42"/>
      <c r="AI769" s="44"/>
    </row>
    <row r="770" ht="15.75" customHeight="1">
      <c r="O770" s="42"/>
      <c r="AI770" s="44"/>
    </row>
    <row r="771" ht="15.75" customHeight="1">
      <c r="O771" s="42"/>
      <c r="AI771" s="44"/>
    </row>
    <row r="772" ht="15.75" customHeight="1">
      <c r="O772" s="42"/>
      <c r="AI772" s="44"/>
    </row>
    <row r="773" ht="15.75" customHeight="1">
      <c r="O773" s="42"/>
      <c r="AI773" s="44"/>
    </row>
    <row r="774" ht="15.75" customHeight="1">
      <c r="O774" s="42"/>
      <c r="AI774" s="44"/>
    </row>
    <row r="775" ht="15.75" customHeight="1">
      <c r="O775" s="42"/>
      <c r="AI775" s="44"/>
    </row>
    <row r="776" ht="15.75" customHeight="1">
      <c r="O776" s="42"/>
      <c r="AI776" s="44"/>
    </row>
    <row r="777" ht="15.75" customHeight="1">
      <c r="O777" s="42"/>
      <c r="AI777" s="44"/>
    </row>
    <row r="778" ht="15.75" customHeight="1">
      <c r="O778" s="42"/>
      <c r="AI778" s="44"/>
    </row>
    <row r="779" ht="15.75" customHeight="1">
      <c r="O779" s="42"/>
      <c r="AI779" s="44"/>
    </row>
    <row r="780" ht="15.75" customHeight="1">
      <c r="O780" s="42"/>
      <c r="AI780" s="44"/>
    </row>
    <row r="781" ht="15.75" customHeight="1">
      <c r="O781" s="42"/>
      <c r="AI781" s="44"/>
    </row>
    <row r="782" ht="15.75" customHeight="1">
      <c r="O782" s="42"/>
      <c r="AI782" s="44"/>
    </row>
    <row r="783" ht="15.75" customHeight="1">
      <c r="O783" s="42"/>
      <c r="AI783" s="44"/>
    </row>
    <row r="784" ht="15.75" customHeight="1">
      <c r="O784" s="42"/>
      <c r="AI784" s="44"/>
    </row>
    <row r="785" ht="15.75" customHeight="1">
      <c r="O785" s="42"/>
      <c r="AI785" s="44"/>
    </row>
    <row r="786" ht="15.75" customHeight="1">
      <c r="O786" s="42"/>
      <c r="AI786" s="44"/>
    </row>
    <row r="787" ht="15.75" customHeight="1">
      <c r="O787" s="42"/>
      <c r="AI787" s="44"/>
    </row>
    <row r="788" ht="15.75" customHeight="1">
      <c r="O788" s="42"/>
      <c r="AI788" s="44"/>
    </row>
    <row r="789" ht="15.75" customHeight="1">
      <c r="O789" s="42"/>
      <c r="AI789" s="44"/>
    </row>
    <row r="790" ht="15.75" customHeight="1">
      <c r="O790" s="42"/>
      <c r="AI790" s="44"/>
    </row>
    <row r="791" ht="15.75" customHeight="1">
      <c r="O791" s="42"/>
      <c r="AI791" s="44"/>
    </row>
    <row r="792" ht="15.75" customHeight="1">
      <c r="O792" s="42"/>
      <c r="AI792" s="44"/>
    </row>
    <row r="793" ht="15.75" customHeight="1">
      <c r="O793" s="42"/>
      <c r="AI793" s="44"/>
    </row>
    <row r="794" ht="15.75" customHeight="1">
      <c r="O794" s="42"/>
      <c r="AI794" s="44"/>
    </row>
    <row r="795" ht="15.75" customHeight="1">
      <c r="O795" s="42"/>
      <c r="AI795" s="44"/>
    </row>
    <row r="796" ht="15.75" customHeight="1">
      <c r="O796" s="42"/>
      <c r="AI796" s="44"/>
    </row>
    <row r="797" ht="15.75" customHeight="1">
      <c r="O797" s="42"/>
      <c r="AI797" s="44"/>
    </row>
    <row r="798" ht="15.75" customHeight="1">
      <c r="O798" s="42"/>
      <c r="AI798" s="44"/>
    </row>
    <row r="799" ht="15.75" customHeight="1">
      <c r="O799" s="42"/>
      <c r="AI799" s="44"/>
    </row>
    <row r="800" ht="15.75" customHeight="1">
      <c r="O800" s="42"/>
      <c r="AI800" s="44"/>
    </row>
    <row r="801" ht="15.75" customHeight="1">
      <c r="O801" s="42"/>
      <c r="AI801" s="44"/>
    </row>
    <row r="802" ht="15.75" customHeight="1">
      <c r="O802" s="42"/>
      <c r="AI802" s="44"/>
    </row>
    <row r="803" ht="15.75" customHeight="1">
      <c r="O803" s="42"/>
      <c r="AI803" s="44"/>
    </row>
    <row r="804" ht="15.75" customHeight="1">
      <c r="O804" s="42"/>
      <c r="AI804" s="44"/>
    </row>
    <row r="805" ht="15.75" customHeight="1">
      <c r="O805" s="42"/>
      <c r="AI805" s="44"/>
    </row>
    <row r="806" ht="15.75" customHeight="1">
      <c r="O806" s="42"/>
      <c r="AI806" s="44"/>
    </row>
    <row r="807" ht="15.75" customHeight="1">
      <c r="O807" s="42"/>
      <c r="AI807" s="44"/>
    </row>
    <row r="808" ht="15.75" customHeight="1">
      <c r="O808" s="42"/>
      <c r="AI808" s="44"/>
    </row>
    <row r="809" ht="15.75" customHeight="1">
      <c r="O809" s="42"/>
      <c r="AI809" s="44"/>
    </row>
    <row r="810" ht="15.75" customHeight="1">
      <c r="O810" s="42"/>
      <c r="AI810" s="44"/>
    </row>
    <row r="811" ht="15.75" customHeight="1">
      <c r="O811" s="42"/>
      <c r="AI811" s="44"/>
    </row>
    <row r="812" ht="15.75" customHeight="1">
      <c r="O812" s="42"/>
      <c r="AI812" s="44"/>
    </row>
    <row r="813" ht="15.75" customHeight="1">
      <c r="O813" s="42"/>
      <c r="AI813" s="44"/>
    </row>
    <row r="814" ht="15.75" customHeight="1">
      <c r="O814" s="42"/>
      <c r="AI814" s="44"/>
    </row>
    <row r="815" ht="15.75" customHeight="1">
      <c r="O815" s="42"/>
      <c r="AI815" s="44"/>
    </row>
    <row r="816" ht="15.75" customHeight="1">
      <c r="O816" s="42"/>
      <c r="AI816" s="44"/>
    </row>
    <row r="817" ht="15.75" customHeight="1">
      <c r="O817" s="42"/>
      <c r="AI817" s="44"/>
    </row>
    <row r="818" ht="15.75" customHeight="1">
      <c r="O818" s="42"/>
      <c r="AI818" s="44"/>
    </row>
    <row r="819" ht="15.75" customHeight="1">
      <c r="O819" s="42"/>
      <c r="AI819" s="44"/>
    </row>
    <row r="820" ht="15.75" customHeight="1">
      <c r="O820" s="42"/>
      <c r="AI820" s="44"/>
    </row>
    <row r="821" ht="15.75" customHeight="1">
      <c r="O821" s="42"/>
      <c r="AI821" s="44"/>
    </row>
    <row r="822" ht="15.75" customHeight="1">
      <c r="O822" s="42"/>
      <c r="AI822" s="44"/>
    </row>
    <row r="823" ht="15.75" customHeight="1">
      <c r="O823" s="42"/>
      <c r="AI823" s="44"/>
    </row>
    <row r="824" ht="15.75" customHeight="1">
      <c r="O824" s="42"/>
      <c r="AI824" s="44"/>
    </row>
    <row r="825" ht="15.75" customHeight="1">
      <c r="O825" s="42"/>
      <c r="AI825" s="44"/>
    </row>
    <row r="826" ht="15.75" customHeight="1">
      <c r="O826" s="42"/>
      <c r="AI826" s="44"/>
    </row>
    <row r="827" ht="15.75" customHeight="1">
      <c r="O827" s="42"/>
      <c r="AI827" s="44"/>
    </row>
    <row r="828" ht="15.75" customHeight="1">
      <c r="O828" s="42"/>
      <c r="AI828" s="44"/>
    </row>
    <row r="829" ht="15.75" customHeight="1">
      <c r="O829" s="42"/>
      <c r="AI829" s="44"/>
    </row>
    <row r="830" ht="15.75" customHeight="1">
      <c r="O830" s="42"/>
      <c r="AI830" s="44"/>
    </row>
    <row r="831" ht="15.75" customHeight="1">
      <c r="O831" s="42"/>
      <c r="AI831" s="44"/>
    </row>
    <row r="832" ht="15.75" customHeight="1">
      <c r="O832" s="42"/>
      <c r="AI832" s="44"/>
    </row>
    <row r="833" ht="15.75" customHeight="1">
      <c r="O833" s="42"/>
      <c r="AI833" s="44"/>
    </row>
    <row r="834" ht="15.75" customHeight="1">
      <c r="O834" s="42"/>
      <c r="AI834" s="44"/>
    </row>
    <row r="835" ht="15.75" customHeight="1">
      <c r="O835" s="42"/>
      <c r="AI835" s="44"/>
    </row>
    <row r="836" ht="15.75" customHeight="1">
      <c r="O836" s="42"/>
      <c r="AI836" s="44"/>
    </row>
    <row r="837" ht="15.75" customHeight="1">
      <c r="O837" s="42"/>
      <c r="AI837" s="44"/>
    </row>
    <row r="838" ht="15.75" customHeight="1">
      <c r="O838" s="42"/>
      <c r="AI838" s="44"/>
    </row>
    <row r="839" ht="15.75" customHeight="1">
      <c r="O839" s="42"/>
      <c r="AI839" s="44"/>
    </row>
    <row r="840" ht="15.75" customHeight="1">
      <c r="O840" s="42"/>
      <c r="AI840" s="44"/>
    </row>
    <row r="841" ht="15.75" customHeight="1">
      <c r="O841" s="42"/>
      <c r="AI841" s="44"/>
    </row>
    <row r="842" ht="15.75" customHeight="1">
      <c r="O842" s="42"/>
      <c r="AI842" s="44"/>
    </row>
    <row r="843" ht="15.75" customHeight="1">
      <c r="O843" s="42"/>
      <c r="AI843" s="44"/>
    </row>
    <row r="844" ht="15.75" customHeight="1">
      <c r="O844" s="42"/>
      <c r="AI844" s="44"/>
    </row>
    <row r="845" ht="15.75" customHeight="1">
      <c r="O845" s="42"/>
      <c r="AI845" s="44"/>
    </row>
    <row r="846" ht="15.75" customHeight="1">
      <c r="O846" s="42"/>
      <c r="AI846" s="44"/>
    </row>
    <row r="847" ht="15.75" customHeight="1">
      <c r="O847" s="42"/>
      <c r="AI847" s="44"/>
    </row>
    <row r="848" ht="15.75" customHeight="1">
      <c r="O848" s="42"/>
      <c r="AI848" s="44"/>
    </row>
    <row r="849" ht="15.75" customHeight="1">
      <c r="O849" s="42"/>
      <c r="AI849" s="44"/>
    </row>
    <row r="850" ht="15.75" customHeight="1">
      <c r="O850" s="42"/>
      <c r="AI850" s="44"/>
    </row>
    <row r="851" ht="15.75" customHeight="1">
      <c r="O851" s="42"/>
      <c r="AI851" s="44"/>
    </row>
    <row r="852" ht="15.75" customHeight="1">
      <c r="O852" s="42"/>
      <c r="AI852" s="44"/>
    </row>
    <row r="853" ht="15.75" customHeight="1">
      <c r="O853" s="42"/>
      <c r="AI853" s="44"/>
    </row>
    <row r="854" ht="15.75" customHeight="1">
      <c r="O854" s="42"/>
      <c r="AI854" s="44"/>
    </row>
    <row r="855" ht="15.75" customHeight="1">
      <c r="O855" s="42"/>
      <c r="AI855" s="44"/>
    </row>
    <row r="856" ht="15.75" customHeight="1">
      <c r="O856" s="42"/>
      <c r="AI856" s="44"/>
    </row>
    <row r="857" ht="15.75" customHeight="1">
      <c r="O857" s="42"/>
      <c r="AI857" s="44"/>
    </row>
    <row r="858" ht="15.75" customHeight="1">
      <c r="O858" s="42"/>
      <c r="AI858" s="44"/>
    </row>
    <row r="859" ht="15.75" customHeight="1">
      <c r="O859" s="42"/>
      <c r="AI859" s="44"/>
    </row>
    <row r="860" ht="15.75" customHeight="1">
      <c r="O860" s="42"/>
      <c r="AI860" s="44"/>
    </row>
    <row r="861" ht="15.75" customHeight="1">
      <c r="O861" s="42"/>
      <c r="AI861" s="44"/>
    </row>
    <row r="862" ht="15.75" customHeight="1">
      <c r="O862" s="42"/>
      <c r="AI862" s="44"/>
    </row>
    <row r="863" ht="15.75" customHeight="1">
      <c r="O863" s="42"/>
      <c r="AI863" s="44"/>
    </row>
    <row r="864" ht="15.75" customHeight="1">
      <c r="O864" s="42"/>
      <c r="AI864" s="44"/>
    </row>
    <row r="865" ht="15.75" customHeight="1">
      <c r="O865" s="42"/>
      <c r="AI865" s="44"/>
    </row>
    <row r="866" ht="15.75" customHeight="1">
      <c r="O866" s="42"/>
      <c r="AI866" s="44"/>
    </row>
    <row r="867" ht="15.75" customHeight="1">
      <c r="O867" s="42"/>
      <c r="AI867" s="44"/>
    </row>
    <row r="868" ht="15.75" customHeight="1">
      <c r="O868" s="42"/>
      <c r="AI868" s="44"/>
    </row>
    <row r="869" ht="15.75" customHeight="1">
      <c r="O869" s="42"/>
      <c r="AI869" s="44"/>
    </row>
    <row r="870" ht="15.75" customHeight="1">
      <c r="O870" s="42"/>
      <c r="AI870" s="44"/>
    </row>
    <row r="871" ht="15.75" customHeight="1">
      <c r="O871" s="42"/>
      <c r="AI871" s="44"/>
    </row>
    <row r="872" ht="15.75" customHeight="1">
      <c r="O872" s="42"/>
      <c r="AI872" s="44"/>
    </row>
    <row r="873" ht="15.75" customHeight="1">
      <c r="O873" s="42"/>
      <c r="AI873" s="44"/>
    </row>
    <row r="874" ht="15.75" customHeight="1">
      <c r="O874" s="42"/>
      <c r="AI874" s="44"/>
    </row>
    <row r="875" ht="15.75" customHeight="1">
      <c r="O875" s="42"/>
      <c r="AI875" s="44"/>
    </row>
    <row r="876" ht="15.75" customHeight="1">
      <c r="O876" s="42"/>
      <c r="AI876" s="44"/>
    </row>
    <row r="877" ht="15.75" customHeight="1">
      <c r="O877" s="42"/>
      <c r="AI877" s="44"/>
    </row>
    <row r="878" ht="15.75" customHeight="1">
      <c r="O878" s="42"/>
      <c r="AI878" s="44"/>
    </row>
    <row r="879" ht="15.75" customHeight="1">
      <c r="O879" s="42"/>
      <c r="AI879" s="44"/>
    </row>
    <row r="880" ht="15.75" customHeight="1">
      <c r="O880" s="42"/>
      <c r="AI880" s="44"/>
    </row>
    <row r="881" ht="15.75" customHeight="1">
      <c r="O881" s="42"/>
      <c r="AI881" s="44"/>
    </row>
    <row r="882" ht="15.75" customHeight="1">
      <c r="O882" s="42"/>
      <c r="AI882" s="44"/>
    </row>
    <row r="883" ht="15.75" customHeight="1">
      <c r="O883" s="42"/>
      <c r="AI883" s="44"/>
    </row>
    <row r="884" ht="15.75" customHeight="1">
      <c r="O884" s="42"/>
      <c r="AI884" s="44"/>
    </row>
    <row r="885" ht="15.75" customHeight="1">
      <c r="O885" s="42"/>
      <c r="AI885" s="44"/>
    </row>
    <row r="886" ht="15.75" customHeight="1">
      <c r="O886" s="42"/>
      <c r="AI886" s="44"/>
    </row>
    <row r="887" ht="15.75" customHeight="1">
      <c r="O887" s="42"/>
      <c r="AI887" s="44"/>
    </row>
    <row r="888" ht="15.75" customHeight="1">
      <c r="O888" s="42"/>
      <c r="AI888" s="44"/>
    </row>
    <row r="889" ht="15.75" customHeight="1">
      <c r="O889" s="42"/>
      <c r="AI889" s="44"/>
    </row>
    <row r="890" ht="15.75" customHeight="1">
      <c r="O890" s="42"/>
      <c r="AI890" s="44"/>
    </row>
    <row r="891" ht="15.75" customHeight="1">
      <c r="O891" s="42"/>
      <c r="AI891" s="44"/>
    </row>
    <row r="892" ht="15.75" customHeight="1">
      <c r="O892" s="42"/>
      <c r="AI892" s="44"/>
    </row>
    <row r="893" ht="15.75" customHeight="1">
      <c r="O893" s="42"/>
      <c r="AI893" s="44"/>
    </row>
    <row r="894" ht="15.75" customHeight="1">
      <c r="O894" s="42"/>
      <c r="AI894" s="44"/>
    </row>
    <row r="895" ht="15.75" customHeight="1">
      <c r="O895" s="42"/>
      <c r="AI895" s="44"/>
    </row>
    <row r="896" ht="15.75" customHeight="1">
      <c r="O896" s="42"/>
      <c r="AI896" s="44"/>
    </row>
    <row r="897" ht="15.75" customHeight="1">
      <c r="O897" s="42"/>
      <c r="AI897" s="44"/>
    </row>
    <row r="898" ht="15.75" customHeight="1">
      <c r="O898" s="42"/>
      <c r="AI898" s="44"/>
    </row>
    <row r="899" ht="15.75" customHeight="1">
      <c r="O899" s="42"/>
      <c r="AI899" s="44"/>
    </row>
    <row r="900" ht="15.75" customHeight="1">
      <c r="O900" s="42"/>
      <c r="AI900" s="44"/>
    </row>
    <row r="901" ht="15.75" customHeight="1">
      <c r="O901" s="42"/>
      <c r="AI901" s="44"/>
    </row>
    <row r="902" ht="15.75" customHeight="1">
      <c r="O902" s="42"/>
      <c r="AI902" s="44"/>
    </row>
    <row r="903" ht="15.75" customHeight="1">
      <c r="O903" s="42"/>
      <c r="AI903" s="44"/>
    </row>
    <row r="904" ht="15.75" customHeight="1">
      <c r="O904" s="42"/>
      <c r="AI904" s="44"/>
    </row>
    <row r="905" ht="15.75" customHeight="1">
      <c r="O905" s="42"/>
      <c r="AI905" s="44"/>
    </row>
    <row r="906" ht="15.75" customHeight="1">
      <c r="O906" s="42"/>
      <c r="AI906" s="44"/>
    </row>
    <row r="907" ht="15.75" customHeight="1">
      <c r="O907" s="42"/>
      <c r="AI907" s="44"/>
    </row>
    <row r="908" ht="15.75" customHeight="1">
      <c r="O908" s="42"/>
      <c r="AI908" s="44"/>
    </row>
    <row r="909" ht="15.75" customHeight="1">
      <c r="O909" s="42"/>
      <c r="AI909" s="44"/>
    </row>
    <row r="910" ht="15.75" customHeight="1">
      <c r="O910" s="42"/>
      <c r="AI910" s="44"/>
    </row>
    <row r="911" ht="15.75" customHeight="1">
      <c r="O911" s="42"/>
      <c r="AI911" s="44"/>
    </row>
    <row r="912" ht="15.75" customHeight="1">
      <c r="O912" s="42"/>
      <c r="AI912" s="44"/>
    </row>
    <row r="913" ht="15.75" customHeight="1">
      <c r="O913" s="42"/>
      <c r="AI913" s="44"/>
    </row>
    <row r="914" ht="15.75" customHeight="1">
      <c r="O914" s="42"/>
      <c r="AI914" s="44"/>
    </row>
    <row r="915" ht="15.75" customHeight="1">
      <c r="O915" s="42"/>
      <c r="AI915" s="44"/>
    </row>
    <row r="916" ht="15.75" customHeight="1">
      <c r="O916" s="42"/>
      <c r="AI916" s="44"/>
    </row>
    <row r="917" ht="15.75" customHeight="1">
      <c r="O917" s="42"/>
      <c r="AI917" s="44"/>
    </row>
    <row r="918" ht="15.75" customHeight="1">
      <c r="O918" s="42"/>
      <c r="AI918" s="44"/>
    </row>
    <row r="919" ht="15.75" customHeight="1">
      <c r="O919" s="42"/>
      <c r="AI919" s="44"/>
    </row>
    <row r="920" ht="15.75" customHeight="1">
      <c r="O920" s="42"/>
      <c r="AI920" s="44"/>
    </row>
    <row r="921" ht="15.75" customHeight="1">
      <c r="O921" s="42"/>
      <c r="AI921" s="44"/>
    </row>
    <row r="922" ht="15.75" customHeight="1">
      <c r="O922" s="42"/>
      <c r="AI922" s="44"/>
    </row>
    <row r="923" ht="15.75" customHeight="1">
      <c r="O923" s="42"/>
      <c r="AI923" s="44"/>
    </row>
    <row r="924" ht="15.75" customHeight="1">
      <c r="O924" s="42"/>
      <c r="AI924" s="44"/>
    </row>
    <row r="925" ht="15.75" customHeight="1">
      <c r="O925" s="42"/>
      <c r="AI925" s="44"/>
    </row>
    <row r="926" ht="15.75" customHeight="1">
      <c r="O926" s="42"/>
      <c r="AI926" s="44"/>
    </row>
    <row r="927" ht="15.75" customHeight="1">
      <c r="O927" s="42"/>
      <c r="AI927" s="44"/>
    </row>
    <row r="928" ht="15.75" customHeight="1">
      <c r="O928" s="42"/>
      <c r="AI928" s="44"/>
    </row>
    <row r="929" ht="15.75" customHeight="1">
      <c r="O929" s="42"/>
      <c r="AI929" s="44"/>
    </row>
    <row r="930" ht="15.75" customHeight="1">
      <c r="O930" s="42"/>
      <c r="AI930" s="44"/>
    </row>
    <row r="931" ht="15.75" customHeight="1">
      <c r="O931" s="42"/>
      <c r="AI931" s="44"/>
    </row>
    <row r="932" ht="15.75" customHeight="1">
      <c r="O932" s="42"/>
      <c r="AI932" s="44"/>
    </row>
    <row r="933" ht="15.75" customHeight="1">
      <c r="O933" s="42"/>
      <c r="AI933" s="44"/>
    </row>
    <row r="934" ht="15.75" customHeight="1">
      <c r="O934" s="42"/>
      <c r="AI934" s="44"/>
    </row>
    <row r="935" ht="15.75" customHeight="1">
      <c r="O935" s="42"/>
      <c r="AI935" s="44"/>
    </row>
    <row r="936" ht="15.75" customHeight="1">
      <c r="O936" s="42"/>
      <c r="AI936" s="44"/>
    </row>
    <row r="937" ht="15.75" customHeight="1">
      <c r="O937" s="42"/>
      <c r="AI937" s="44"/>
    </row>
    <row r="938" ht="15.75" customHeight="1">
      <c r="O938" s="42"/>
      <c r="AI938" s="44"/>
    </row>
    <row r="939" ht="15.75" customHeight="1">
      <c r="O939" s="42"/>
      <c r="AI939" s="44"/>
    </row>
    <row r="940" ht="15.75" customHeight="1">
      <c r="O940" s="42"/>
      <c r="AI940" s="44"/>
    </row>
    <row r="941" ht="15.75" customHeight="1">
      <c r="O941" s="42"/>
      <c r="AI941" s="44"/>
    </row>
    <row r="942" ht="15.75" customHeight="1">
      <c r="O942" s="42"/>
      <c r="AI942" s="44"/>
    </row>
    <row r="943" ht="15.75" customHeight="1">
      <c r="O943" s="42"/>
      <c r="AI943" s="44"/>
    </row>
    <row r="944" ht="15.75" customHeight="1">
      <c r="O944" s="42"/>
      <c r="AI944" s="44"/>
    </row>
    <row r="945" ht="15.75" customHeight="1">
      <c r="O945" s="42"/>
      <c r="AI945" s="44"/>
    </row>
    <row r="946" ht="15.75" customHeight="1">
      <c r="O946" s="42"/>
      <c r="AI946" s="44"/>
    </row>
    <row r="947" ht="15.75" customHeight="1">
      <c r="O947" s="42"/>
      <c r="AI947" s="44"/>
    </row>
    <row r="948" ht="15.75" customHeight="1">
      <c r="O948" s="42"/>
      <c r="AI948" s="44"/>
    </row>
    <row r="949" ht="15.75" customHeight="1">
      <c r="O949" s="42"/>
      <c r="AI949" s="44"/>
    </row>
    <row r="950" ht="15.75" customHeight="1">
      <c r="O950" s="42"/>
      <c r="AI950" s="44"/>
    </row>
    <row r="951" ht="15.75" customHeight="1">
      <c r="O951" s="42"/>
      <c r="AI951" s="44"/>
    </row>
    <row r="952" ht="15.75" customHeight="1">
      <c r="O952" s="42"/>
      <c r="AI952" s="44"/>
    </row>
    <row r="953" ht="15.75" customHeight="1">
      <c r="O953" s="42"/>
      <c r="AI953" s="44"/>
    </row>
    <row r="954" ht="15.75" customHeight="1">
      <c r="O954" s="42"/>
      <c r="AI954" s="44"/>
    </row>
    <row r="955" ht="15.75" customHeight="1">
      <c r="O955" s="42"/>
      <c r="AI955" s="44"/>
    </row>
    <row r="956" ht="15.75" customHeight="1">
      <c r="O956" s="42"/>
      <c r="AI956" s="44"/>
    </row>
    <row r="957" ht="15.75" customHeight="1">
      <c r="O957" s="42"/>
      <c r="AI957" s="44"/>
    </row>
    <row r="958" ht="15.75" customHeight="1">
      <c r="O958" s="42"/>
      <c r="AI958" s="44"/>
    </row>
    <row r="959" ht="15.75" customHeight="1">
      <c r="O959" s="42"/>
      <c r="AI959" s="44"/>
    </row>
    <row r="960" ht="15.75" customHeight="1">
      <c r="O960" s="42"/>
      <c r="AI960" s="44"/>
    </row>
    <row r="961" ht="15.75" customHeight="1">
      <c r="O961" s="42"/>
      <c r="AI961" s="44"/>
    </row>
    <row r="962" ht="15.75" customHeight="1">
      <c r="O962" s="42"/>
      <c r="AI962" s="44"/>
    </row>
    <row r="963" ht="15.75" customHeight="1">
      <c r="O963" s="42"/>
      <c r="AI963" s="44"/>
    </row>
    <row r="964" ht="15.75" customHeight="1">
      <c r="O964" s="42"/>
      <c r="AI964" s="44"/>
    </row>
    <row r="965" ht="15.75" customHeight="1">
      <c r="O965" s="42"/>
      <c r="AI965" s="44"/>
    </row>
    <row r="966" ht="15.75" customHeight="1">
      <c r="O966" s="42"/>
      <c r="AI966" s="44"/>
    </row>
    <row r="967" ht="15.75" customHeight="1">
      <c r="O967" s="42"/>
      <c r="AI967" s="44"/>
    </row>
    <row r="968" ht="15.75" customHeight="1">
      <c r="O968" s="42"/>
      <c r="AI968" s="44"/>
    </row>
    <row r="969" ht="15.75" customHeight="1">
      <c r="O969" s="42"/>
      <c r="AI969" s="44"/>
    </row>
    <row r="970" ht="15.75" customHeight="1">
      <c r="O970" s="42"/>
      <c r="AI970" s="44"/>
    </row>
    <row r="971" ht="15.75" customHeight="1">
      <c r="O971" s="42"/>
      <c r="AI971" s="44"/>
    </row>
    <row r="972" ht="15.75" customHeight="1">
      <c r="O972" s="42"/>
      <c r="AI972" s="44"/>
    </row>
    <row r="973" ht="15.75" customHeight="1">
      <c r="O973" s="42"/>
      <c r="AI973" s="44"/>
    </row>
    <row r="974" ht="15.75" customHeight="1">
      <c r="O974" s="42"/>
      <c r="AI974" s="44"/>
    </row>
    <row r="975" ht="15.75" customHeight="1">
      <c r="O975" s="42"/>
      <c r="AI975" s="44"/>
    </row>
    <row r="976" ht="15.75" customHeight="1">
      <c r="O976" s="42"/>
      <c r="AI976" s="44"/>
    </row>
    <row r="977" ht="15.75" customHeight="1">
      <c r="O977" s="42"/>
      <c r="AI977" s="44"/>
    </row>
    <row r="978" ht="15.75" customHeight="1">
      <c r="O978" s="42"/>
      <c r="AI978" s="44"/>
    </row>
    <row r="979" ht="15.75" customHeight="1">
      <c r="O979" s="42"/>
      <c r="AI979" s="44"/>
    </row>
    <row r="980" ht="15.75" customHeight="1">
      <c r="O980" s="42"/>
      <c r="AI980" s="44"/>
    </row>
    <row r="981" ht="15.75" customHeight="1">
      <c r="O981" s="42"/>
      <c r="AI981" s="44"/>
    </row>
    <row r="982" ht="15.75" customHeight="1">
      <c r="O982" s="42"/>
      <c r="AI982" s="44"/>
    </row>
    <row r="983" ht="15.75" customHeight="1">
      <c r="O983" s="42"/>
      <c r="AI983" s="44"/>
    </row>
    <row r="984" ht="15.75" customHeight="1">
      <c r="O984" s="42"/>
      <c r="AI984" s="44"/>
    </row>
    <row r="985" ht="15.75" customHeight="1">
      <c r="O985" s="42"/>
      <c r="AI985" s="44"/>
    </row>
    <row r="986" ht="15.75" customHeight="1">
      <c r="O986" s="42"/>
      <c r="AI986" s="44"/>
    </row>
    <row r="987" ht="15.75" customHeight="1">
      <c r="O987" s="42"/>
      <c r="AI987" s="44"/>
    </row>
    <row r="988" ht="15.75" customHeight="1">
      <c r="O988" s="42"/>
      <c r="AI988" s="44"/>
    </row>
    <row r="989" ht="15.75" customHeight="1">
      <c r="O989" s="42"/>
      <c r="AI989" s="44"/>
    </row>
    <row r="990" ht="15.75" customHeight="1">
      <c r="O990" s="42"/>
      <c r="AI990" s="44"/>
    </row>
    <row r="991" ht="15.75" customHeight="1">
      <c r="O991" s="42"/>
      <c r="AI991" s="44"/>
    </row>
    <row r="992" ht="15.75" customHeight="1">
      <c r="O992" s="42"/>
      <c r="AI992" s="44"/>
    </row>
    <row r="993" ht="15.75" customHeight="1">
      <c r="O993" s="42"/>
      <c r="AI993" s="44"/>
    </row>
    <row r="994" ht="15.75" customHeight="1">
      <c r="O994" s="42"/>
      <c r="AI994" s="44"/>
    </row>
    <row r="995" ht="15.75" customHeight="1">
      <c r="O995" s="42"/>
      <c r="AI995" s="44"/>
    </row>
    <row r="996" ht="15.75" customHeight="1">
      <c r="O996" s="42"/>
      <c r="AI996" s="44"/>
    </row>
    <row r="997" ht="15.75" customHeight="1">
      <c r="O997" s="42"/>
      <c r="AI997" s="44"/>
    </row>
    <row r="998" ht="15.75" customHeight="1">
      <c r="O998" s="42"/>
      <c r="AI998" s="44"/>
    </row>
    <row r="999" ht="15.75" customHeight="1">
      <c r="O999" s="42"/>
      <c r="AI999" s="44"/>
    </row>
    <row r="1000" ht="15.75" customHeight="1">
      <c r="O1000" s="42"/>
      <c r="AI1000" s="44"/>
    </row>
  </sheetData>
  <mergeCells count="119">
    <mergeCell ref="B53:C53"/>
    <mergeCell ref="B54:C54"/>
    <mergeCell ref="B68:C68"/>
    <mergeCell ref="B65:C65"/>
    <mergeCell ref="B66:C66"/>
    <mergeCell ref="B67:C67"/>
    <mergeCell ref="B37:C37"/>
    <mergeCell ref="B36:C36"/>
    <mergeCell ref="B38:C38"/>
    <mergeCell ref="B40:C40"/>
    <mergeCell ref="B41:C41"/>
    <mergeCell ref="B42:C42"/>
    <mergeCell ref="B44:C44"/>
    <mergeCell ref="B47:C47"/>
    <mergeCell ref="B50:C50"/>
    <mergeCell ref="B48:C48"/>
    <mergeCell ref="B49:C49"/>
    <mergeCell ref="B74:C74"/>
    <mergeCell ref="B73:C73"/>
    <mergeCell ref="B80:C80"/>
    <mergeCell ref="B79:C79"/>
    <mergeCell ref="B81:C81"/>
    <mergeCell ref="B82:C82"/>
    <mergeCell ref="B78:C78"/>
    <mergeCell ref="D68:AH68"/>
    <mergeCell ref="D67:AH67"/>
    <mergeCell ref="B64:C64"/>
    <mergeCell ref="D64:AH64"/>
    <mergeCell ref="D63:AH63"/>
    <mergeCell ref="B63:C63"/>
    <mergeCell ref="D62:AH62"/>
    <mergeCell ref="B62:C62"/>
    <mergeCell ref="D65:AH65"/>
    <mergeCell ref="B39:AH39"/>
    <mergeCell ref="D40:AH40"/>
    <mergeCell ref="D43:AH43"/>
    <mergeCell ref="D44:AH44"/>
    <mergeCell ref="D38:AH38"/>
    <mergeCell ref="D36:AH36"/>
    <mergeCell ref="A33:AH33"/>
    <mergeCell ref="B34:AH34"/>
    <mergeCell ref="D42:AH42"/>
    <mergeCell ref="B10:C10"/>
    <mergeCell ref="B35:C35"/>
    <mergeCell ref="B19:C19"/>
    <mergeCell ref="B20:C20"/>
    <mergeCell ref="B14:C14"/>
    <mergeCell ref="B13:C13"/>
    <mergeCell ref="B31:C31"/>
    <mergeCell ref="B75:C75"/>
    <mergeCell ref="B69:C69"/>
    <mergeCell ref="A8:A10"/>
    <mergeCell ref="A11:C11"/>
    <mergeCell ref="A12:C12"/>
    <mergeCell ref="B59:C59"/>
    <mergeCell ref="B51:C51"/>
    <mergeCell ref="B57:C57"/>
    <mergeCell ref="B56:C56"/>
    <mergeCell ref="B61:C61"/>
    <mergeCell ref="B60:C60"/>
    <mergeCell ref="B30:C30"/>
    <mergeCell ref="B27:C27"/>
    <mergeCell ref="B29:C29"/>
    <mergeCell ref="B9:C9"/>
    <mergeCell ref="B28:C28"/>
    <mergeCell ref="B25:C25"/>
    <mergeCell ref="B23:C23"/>
    <mergeCell ref="B26:C26"/>
    <mergeCell ref="B58:C58"/>
    <mergeCell ref="B55:C55"/>
    <mergeCell ref="B45:C45"/>
    <mergeCell ref="B43:C43"/>
    <mergeCell ref="E9:AH9"/>
    <mergeCell ref="B17:AH17"/>
    <mergeCell ref="E11:AH13"/>
    <mergeCell ref="E10:AH10"/>
    <mergeCell ref="B4:C4"/>
    <mergeCell ref="B3:C3"/>
    <mergeCell ref="E8:AH8"/>
    <mergeCell ref="D7:AH7"/>
    <mergeCell ref="D1:AH1"/>
    <mergeCell ref="D3:AH3"/>
    <mergeCell ref="D4:AH4"/>
    <mergeCell ref="D75:AH75"/>
    <mergeCell ref="D73:AH73"/>
    <mergeCell ref="D77:AH77"/>
    <mergeCell ref="D78:AH78"/>
    <mergeCell ref="D80:AH80"/>
    <mergeCell ref="D79:AH79"/>
    <mergeCell ref="B70:C70"/>
    <mergeCell ref="D71:AH71"/>
    <mergeCell ref="B15:C15"/>
    <mergeCell ref="B16:C16"/>
    <mergeCell ref="B32:C32"/>
    <mergeCell ref="B46:C46"/>
    <mergeCell ref="B18:C18"/>
    <mergeCell ref="B21:C21"/>
    <mergeCell ref="B71:C71"/>
    <mergeCell ref="B72:C72"/>
    <mergeCell ref="B77:C77"/>
    <mergeCell ref="B76:C76"/>
    <mergeCell ref="D49:AH49"/>
    <mergeCell ref="D48:AH48"/>
    <mergeCell ref="D53:AH53"/>
    <mergeCell ref="D54:AH54"/>
    <mergeCell ref="D55:AH55"/>
    <mergeCell ref="B52:AH52"/>
    <mergeCell ref="D58:AH58"/>
    <mergeCell ref="D59:AH59"/>
    <mergeCell ref="D46:AH46"/>
    <mergeCell ref="B22:AH22"/>
    <mergeCell ref="B24:AH24"/>
    <mergeCell ref="B8:C8"/>
    <mergeCell ref="B7:C7"/>
    <mergeCell ref="A1:C2"/>
    <mergeCell ref="B5:C5"/>
    <mergeCell ref="B6:C6"/>
    <mergeCell ref="D8:D10"/>
    <mergeCell ref="D11:D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23.14"/>
  </cols>
  <sheetData>
    <row r="1" ht="15.75" customHeight="1"/>
    <row r="2" ht="15.75" customHeight="1">
      <c r="A2" s="29" t="s">
        <v>29</v>
      </c>
    </row>
    <row r="3" ht="15.75" customHeight="1"/>
    <row r="4" ht="15.75" customHeight="1">
      <c r="A4" s="30" t="s">
        <v>31</v>
      </c>
      <c r="B4" s="2"/>
      <c r="C4" s="2"/>
      <c r="D4" s="3"/>
      <c r="E4" s="11" t="s">
        <v>9</v>
      </c>
      <c r="F4" s="11" t="s">
        <v>10</v>
      </c>
      <c r="G4" s="11" t="s">
        <v>11</v>
      </c>
    </row>
    <row r="5" ht="15.75" customHeight="1">
      <c r="A5" s="8"/>
      <c r="B5" s="9"/>
      <c r="C5" s="9"/>
      <c r="D5" s="10"/>
      <c r="E5" s="31">
        <v>2.0</v>
      </c>
      <c r="F5" s="31">
        <v>4.0</v>
      </c>
      <c r="G5" s="31">
        <v>6.0</v>
      </c>
    </row>
    <row r="6" ht="15.75" customHeight="1">
      <c r="A6" s="32" t="s">
        <v>34</v>
      </c>
      <c r="B6" s="5"/>
      <c r="C6" s="5"/>
      <c r="D6" s="6"/>
      <c r="E6" s="34">
        <f>Data!AI4</f>
        <v>1</v>
      </c>
      <c r="F6" s="5"/>
      <c r="G6" s="6"/>
    </row>
    <row r="7" ht="15.75" customHeight="1">
      <c r="A7" s="32" t="s">
        <v>38</v>
      </c>
      <c r="B7" s="5"/>
      <c r="C7" s="5"/>
      <c r="D7" s="6"/>
      <c r="E7" s="34">
        <f>Data!AI6</f>
        <v>5</v>
      </c>
      <c r="F7" s="5"/>
      <c r="G7" s="6"/>
    </row>
    <row r="8" ht="15.75" customHeight="1"/>
    <row r="9" ht="15.75" customHeight="1">
      <c r="A9" s="35" t="s">
        <v>40</v>
      </c>
      <c r="B9" s="5"/>
      <c r="C9" s="5"/>
      <c r="D9" s="5"/>
      <c r="E9" s="5"/>
      <c r="F9" s="5"/>
      <c r="G9" s="6"/>
    </row>
    <row r="10" ht="15.75" customHeight="1">
      <c r="A10" s="32" t="s">
        <v>41</v>
      </c>
      <c r="B10" s="5"/>
      <c r="C10" s="5"/>
      <c r="D10" s="6"/>
      <c r="E10" s="37">
        <f>Data!$AI$14</f>
        <v>17000</v>
      </c>
      <c r="F10" s="37">
        <f>Data!$AI$14</f>
        <v>17000</v>
      </c>
      <c r="G10" s="37">
        <f>Data!$AI$14</f>
        <v>17000</v>
      </c>
    </row>
    <row r="11" ht="15.75" customHeight="1">
      <c r="A11" s="32" t="s">
        <v>43</v>
      </c>
      <c r="B11" s="5"/>
      <c r="C11" s="5"/>
      <c r="D11" s="6"/>
      <c r="E11" s="37">
        <v>0.0</v>
      </c>
      <c r="F11" s="37">
        <v>0.0</v>
      </c>
      <c r="G11" s="37">
        <v>0.0</v>
      </c>
    </row>
    <row r="12" ht="15.75" customHeight="1">
      <c r="A12" s="32" t="s">
        <v>44</v>
      </c>
      <c r="B12" s="5"/>
      <c r="C12" s="5"/>
      <c r="D12" s="5"/>
      <c r="E12" s="5"/>
      <c r="F12" s="5"/>
      <c r="G12" s="6"/>
    </row>
    <row r="13" ht="15.75" customHeight="1">
      <c r="A13" s="38" t="s">
        <v>46</v>
      </c>
      <c r="B13" s="5"/>
      <c r="C13" s="5"/>
      <c r="D13" s="6"/>
      <c r="E13" s="37">
        <f>Data!$AI18</f>
        <v>18500</v>
      </c>
      <c r="F13" s="37">
        <f>Data!$AI18</f>
        <v>18500</v>
      </c>
      <c r="G13" s="37">
        <f>Data!$AI18</f>
        <v>18500</v>
      </c>
    </row>
    <row r="14" ht="15.75" customHeight="1">
      <c r="A14" s="38" t="s">
        <v>48</v>
      </c>
      <c r="B14" s="5"/>
      <c r="C14" s="5"/>
      <c r="D14" s="6"/>
      <c r="E14" s="37">
        <f>($E6+$E7)*Data!$AI19</f>
        <v>18000</v>
      </c>
      <c r="F14" s="37">
        <f>($E6+$E7)*Data!$AI19</f>
        <v>18000</v>
      </c>
      <c r="G14" s="37">
        <f>($E6+$E7)*Data!$AI19</f>
        <v>18000</v>
      </c>
    </row>
    <row r="15" ht="15.75" customHeight="1">
      <c r="A15" s="32" t="s">
        <v>51</v>
      </c>
      <c r="B15" s="5"/>
      <c r="C15" s="5"/>
      <c r="D15" s="6"/>
      <c r="E15" s="37">
        <f>Data!$AI23</f>
        <v>25000</v>
      </c>
      <c r="F15" s="37">
        <f>Data!$AI23</f>
        <v>25000</v>
      </c>
      <c r="G15" s="37">
        <f>Data!$AI23</f>
        <v>25000</v>
      </c>
    </row>
    <row r="16" ht="15.75" customHeight="1">
      <c r="A16" s="32" t="s">
        <v>52</v>
      </c>
      <c r="B16" s="5"/>
      <c r="C16" s="5"/>
      <c r="D16" s="5"/>
      <c r="E16" s="5"/>
      <c r="F16" s="5"/>
      <c r="G16" s="6"/>
    </row>
    <row r="17" ht="15.75" customHeight="1">
      <c r="A17" s="38" t="s">
        <v>53</v>
      </c>
      <c r="B17" s="5"/>
      <c r="C17" s="5"/>
      <c r="D17" s="6"/>
      <c r="E17" s="37">
        <f>Data!$AI25</f>
        <v>31000</v>
      </c>
      <c r="F17" s="37">
        <f>Data!$AI25</f>
        <v>31000</v>
      </c>
      <c r="G17" s="37">
        <f>Data!$AI25</f>
        <v>31000</v>
      </c>
    </row>
    <row r="18" ht="15.75" customHeight="1">
      <c r="A18" s="38" t="s">
        <v>55</v>
      </c>
      <c r="B18" s="5"/>
      <c r="C18" s="5"/>
      <c r="D18" s="6"/>
      <c r="E18" s="37">
        <f>($E6+$E7)*Data!$AI26</f>
        <v>30000</v>
      </c>
      <c r="F18" s="37">
        <f>($E6+$E7)*Data!$AI26</f>
        <v>30000</v>
      </c>
      <c r="G18" s="37">
        <f>($E6+$E7)*Data!$AI26</f>
        <v>30000</v>
      </c>
    </row>
    <row r="19" ht="15.75" customHeight="1">
      <c r="A19" s="38" t="s">
        <v>56</v>
      </c>
      <c r="B19" s="5"/>
      <c r="C19" s="5"/>
      <c r="D19" s="6"/>
      <c r="E19" s="37">
        <f>Data!$AI27*ROUNDUP(E5/2)</f>
        <v>5000</v>
      </c>
      <c r="F19" s="37">
        <f>Data!$AI27*ROUNDUP(F5/2)</f>
        <v>10000</v>
      </c>
      <c r="G19" s="37">
        <f>Data!$AI27*ROUNDUP(G5/2)</f>
        <v>15000</v>
      </c>
    </row>
    <row r="20" ht="15.75" customHeight="1">
      <c r="A20" s="38" t="s">
        <v>58</v>
      </c>
      <c r="B20" s="5"/>
      <c r="C20" s="5"/>
      <c r="D20" s="6"/>
      <c r="E20" s="37">
        <f>Data!$AI29</f>
        <v>3700</v>
      </c>
      <c r="F20" s="37">
        <f>Data!$AI29</f>
        <v>3700</v>
      </c>
      <c r="G20" s="37">
        <f>Data!$AI29</f>
        <v>3700</v>
      </c>
    </row>
    <row r="21" ht="15.75" customHeight="1">
      <c r="A21" s="38" t="s">
        <v>59</v>
      </c>
      <c r="B21" s="5"/>
      <c r="C21" s="5"/>
      <c r="D21" s="6"/>
      <c r="E21" s="37">
        <f>Data!$AI30</f>
        <v>1600</v>
      </c>
      <c r="F21" s="37">
        <f>Data!$AI30</f>
        <v>1600</v>
      </c>
      <c r="G21" s="37">
        <f>Data!$AI30</f>
        <v>1600</v>
      </c>
    </row>
    <row r="22" ht="15.75" customHeight="1">
      <c r="A22" s="38" t="s">
        <v>61</v>
      </c>
      <c r="B22" s="5"/>
      <c r="C22" s="5"/>
      <c r="D22" s="6"/>
      <c r="E22" s="37">
        <f t="shared" ref="E22:G22" si="1">SUM(E10:E11)+SUM(E13:E15)+SUM(E17:E21)</f>
        <v>149800</v>
      </c>
      <c r="F22" s="37">
        <f t="shared" si="1"/>
        <v>154800</v>
      </c>
      <c r="G22" s="37">
        <f t="shared" si="1"/>
        <v>159800</v>
      </c>
    </row>
    <row r="23" ht="15.75" customHeight="1"/>
    <row r="24" ht="15.75" customHeight="1">
      <c r="A24" s="35" t="s">
        <v>63</v>
      </c>
      <c r="B24" s="5"/>
      <c r="C24" s="5"/>
      <c r="D24" s="5"/>
      <c r="E24" s="5"/>
      <c r="F24" s="5"/>
      <c r="G24" s="6"/>
    </row>
    <row r="25" ht="15.75" customHeight="1">
      <c r="A25" s="32" t="s">
        <v>64</v>
      </c>
      <c r="B25" s="5"/>
      <c r="C25" s="5"/>
      <c r="D25" s="6"/>
      <c r="E25" s="37">
        <f>E5*4*Data!$AI35</f>
        <v>64000</v>
      </c>
      <c r="F25" s="37">
        <f>F5*4*Data!$AI35</f>
        <v>128000</v>
      </c>
      <c r="G25" s="37">
        <f>G5*4*Data!$AI35</f>
        <v>192000</v>
      </c>
    </row>
    <row r="26" ht="15.75" customHeight="1">
      <c r="A26" s="32" t="s">
        <v>66</v>
      </c>
      <c r="B26" s="5"/>
      <c r="C26" s="5"/>
      <c r="D26" s="5"/>
      <c r="E26" s="5"/>
      <c r="F26" s="5"/>
      <c r="G26" s="6"/>
    </row>
    <row r="27" ht="15.75" customHeight="1">
      <c r="A27" s="38" t="s">
        <v>67</v>
      </c>
      <c r="B27" s="5"/>
      <c r="C27" s="5"/>
      <c r="D27" s="6"/>
      <c r="E27" s="37">
        <f>E5*12*Data!$AI41</f>
        <v>264000</v>
      </c>
      <c r="F27" s="37">
        <f>F5*12*Data!$AI41</f>
        <v>528000</v>
      </c>
      <c r="G27" s="37">
        <f>G5*12*Data!$AI41</f>
        <v>792000</v>
      </c>
    </row>
    <row r="28" ht="15.75" customHeight="1">
      <c r="A28" s="38" t="s">
        <v>68</v>
      </c>
      <c r="B28" s="5"/>
      <c r="C28" s="5"/>
      <c r="D28" s="6"/>
      <c r="E28" s="37">
        <f>E5*12/Data!$AI43*$E7*Data!$AI44*Data!$AI45</f>
        <v>24000</v>
      </c>
      <c r="F28" s="37">
        <f>F5*12/Data!$AI43*$E7*Data!$AI44*Data!$AI45</f>
        <v>48000</v>
      </c>
      <c r="G28" s="37">
        <f>G5*12/Data!$AI43*$E7*Data!$AI44*Data!$AI45</f>
        <v>72000</v>
      </c>
    </row>
    <row r="29" ht="15.75" customHeight="1">
      <c r="A29" s="32" t="s">
        <v>70</v>
      </c>
      <c r="B29" s="5"/>
      <c r="C29" s="5"/>
      <c r="D29" s="5"/>
      <c r="E29" s="5"/>
      <c r="F29" s="5"/>
      <c r="G29" s="6"/>
    </row>
    <row r="30" ht="15.75" customHeight="1">
      <c r="A30" s="38" t="s">
        <v>71</v>
      </c>
      <c r="B30" s="5"/>
      <c r="C30" s="5"/>
      <c r="D30" s="6"/>
      <c r="E30" s="37">
        <f>E5*12/Data!$AI55*$E7*Data!$AI56*Data!$AI57</f>
        <v>108000</v>
      </c>
      <c r="F30" s="37">
        <f>F5*12/Data!$AI55*$E7*Data!$AI56*Data!$AI57</f>
        <v>216000</v>
      </c>
      <c r="G30" s="37">
        <f>G5*12/Data!$AI55*$E7*Data!$AI56*Data!$AI57</f>
        <v>324000</v>
      </c>
    </row>
    <row r="31" ht="15.75" customHeight="1">
      <c r="A31" s="38" t="s">
        <v>73</v>
      </c>
      <c r="B31" s="5"/>
      <c r="C31" s="5"/>
      <c r="D31" s="6"/>
      <c r="E31" s="37">
        <f>E5*Data!$AI5*Data!$AI60*Data!$AI61</f>
        <v>50800</v>
      </c>
      <c r="F31" s="37">
        <f>F5*Data!$AI5*Data!$AI60*Data!$AI61</f>
        <v>101600</v>
      </c>
      <c r="G31" s="37">
        <f>G5*Data!$AI5*Data!$AI60*Data!$AI61</f>
        <v>152400</v>
      </c>
    </row>
    <row r="32" ht="15.75" customHeight="1">
      <c r="A32" s="38" t="s">
        <v>75</v>
      </c>
      <c r="B32" s="5"/>
      <c r="C32" s="5"/>
      <c r="D32" s="6"/>
      <c r="E32" s="37">
        <f>E5*12/Data!$AI71*Data!$AI72</f>
        <v>57600</v>
      </c>
      <c r="F32" s="37">
        <f>F5*12/Data!$AI71*Data!$AI72</f>
        <v>115200</v>
      </c>
      <c r="G32" s="37">
        <f>G5*12/Data!$AI71*Data!$AI72</f>
        <v>172800</v>
      </c>
    </row>
    <row r="33" ht="15.75" customHeight="1">
      <c r="A33" s="38" t="s">
        <v>76</v>
      </c>
      <c r="B33" s="5"/>
      <c r="C33" s="5"/>
      <c r="D33" s="6"/>
      <c r="E33" s="37">
        <f>E5*12*Data!$AI75*Data!$AI76</f>
        <v>33600</v>
      </c>
      <c r="F33" s="37">
        <f>F5*12*Data!$AI75*Data!$AI76</f>
        <v>67200</v>
      </c>
      <c r="G33" s="37">
        <f>G5*12*Data!$AI75*Data!$AI76</f>
        <v>100800</v>
      </c>
    </row>
    <row r="34" ht="15.75" customHeight="1">
      <c r="A34" s="38" t="s">
        <v>77</v>
      </c>
      <c r="B34" s="5"/>
      <c r="C34" s="5"/>
      <c r="D34" s="6"/>
      <c r="E34" s="37">
        <f>E5*Data!$AI5*Data!$AI3*($E6+$E7)*Data!$AI77*(Data!$AI78/1000)</f>
        <v>12192</v>
      </c>
      <c r="F34" s="37">
        <f>F5*Data!$AI5*Data!$AI3*($E6+$E7)*Data!$AI77*(Data!$AI78/1000)</f>
        <v>24384</v>
      </c>
      <c r="G34" s="37">
        <f>G5*Data!$AI5*Data!$AI3*($E6+$E7)*Data!$AI77*(Data!$AI78/1000)</f>
        <v>36576</v>
      </c>
    </row>
    <row r="35" ht="15.75" customHeight="1">
      <c r="A35" s="38" t="s">
        <v>78</v>
      </c>
      <c r="B35" s="5"/>
      <c r="C35" s="5"/>
      <c r="D35" s="6"/>
      <c r="E35" s="37">
        <f>E5*12*$E7*Data!$AI56*Data!$AI57</f>
        <v>108000</v>
      </c>
      <c r="F35" s="37">
        <f>F5*12*$E7*Data!$AI56*Data!$AI57</f>
        <v>216000</v>
      </c>
      <c r="G35" s="37">
        <f>G5*12*$E7*Data!$AI56*Data!$AI57</f>
        <v>324000</v>
      </c>
    </row>
    <row r="36" ht="15.75" customHeight="1">
      <c r="A36" s="38" t="s">
        <v>61</v>
      </c>
      <c r="B36" s="5"/>
      <c r="C36" s="5"/>
      <c r="D36" s="6"/>
      <c r="E36" s="37">
        <f t="shared" ref="E36:G36" si="2">E25+SUM(E27:E28)+SUM(E30:E35)</f>
        <v>722192</v>
      </c>
      <c r="F36" s="37">
        <f t="shared" si="2"/>
        <v>1444384</v>
      </c>
      <c r="G36" s="37">
        <f t="shared" si="2"/>
        <v>2166576</v>
      </c>
    </row>
    <row r="37" ht="15.75" customHeight="1"/>
    <row r="38" ht="15.75" customHeight="1">
      <c r="A38" s="40" t="s">
        <v>79</v>
      </c>
      <c r="B38" s="5"/>
      <c r="C38" s="5"/>
      <c r="D38" s="6"/>
      <c r="E38" s="37">
        <f t="shared" ref="E38:G38" si="3">E22+E36</f>
        <v>871992</v>
      </c>
      <c r="F38" s="37">
        <f t="shared" si="3"/>
        <v>1599184</v>
      </c>
      <c r="G38" s="37">
        <f t="shared" si="3"/>
        <v>2326376</v>
      </c>
    </row>
    <row r="39" ht="15.75" customHeight="1">
      <c r="A39" s="40" t="s">
        <v>80</v>
      </c>
      <c r="B39" s="5"/>
      <c r="C39" s="5"/>
      <c r="D39" s="6"/>
      <c r="E39" s="37">
        <f t="shared" ref="E39:G39" si="4">E38/(E5*12)/($E6+$E7)</f>
        <v>6055.5</v>
      </c>
      <c r="F39" s="37">
        <f t="shared" si="4"/>
        <v>5552.722222</v>
      </c>
      <c r="G39" s="37">
        <f t="shared" si="4"/>
        <v>5385.12963</v>
      </c>
    </row>
    <row r="40" ht="15.75" customHeight="1"/>
    <row r="41" ht="15.75" customHeight="1"/>
    <row r="42" ht="15.75" customHeight="1">
      <c r="A42" s="29" t="s">
        <v>81</v>
      </c>
    </row>
    <row r="43" ht="15.75" customHeight="1"/>
    <row r="44" ht="15.75" customHeight="1">
      <c r="A44" s="35" t="s">
        <v>40</v>
      </c>
      <c r="B44" s="5"/>
      <c r="C44" s="5"/>
      <c r="D44" s="5"/>
      <c r="E44" s="5"/>
      <c r="F44" s="5"/>
      <c r="G44" s="6"/>
    </row>
    <row r="45" ht="15.75" customHeight="1">
      <c r="A45" s="32" t="s">
        <v>41</v>
      </c>
      <c r="B45" s="5"/>
      <c r="C45" s="5"/>
      <c r="D45" s="6"/>
      <c r="E45" s="37">
        <f>Data!$AI15</f>
        <v>7000</v>
      </c>
      <c r="F45" s="37">
        <f>Data!$AI15</f>
        <v>7000</v>
      </c>
      <c r="G45" s="37">
        <f>Data!$AI15</f>
        <v>7000</v>
      </c>
    </row>
    <row r="46" ht="15.75" customHeight="1">
      <c r="A46" s="32" t="s">
        <v>43</v>
      </c>
      <c r="B46" s="5"/>
      <c r="C46" s="5"/>
      <c r="D46" s="6"/>
      <c r="E46" s="37">
        <f>Data!$AI16</f>
        <v>5000</v>
      </c>
      <c r="F46" s="37">
        <f>Data!$AI16</f>
        <v>5000</v>
      </c>
      <c r="G46" s="37">
        <f>Data!$AI16</f>
        <v>5000</v>
      </c>
    </row>
    <row r="47" ht="15.75" customHeight="1">
      <c r="A47" s="32" t="s">
        <v>44</v>
      </c>
      <c r="B47" s="5"/>
      <c r="C47" s="5"/>
      <c r="D47" s="5"/>
      <c r="E47" s="5"/>
      <c r="F47" s="5"/>
      <c r="G47" s="6"/>
    </row>
    <row r="48" ht="15.75" customHeight="1">
      <c r="A48" s="38" t="s">
        <v>46</v>
      </c>
      <c r="B48" s="5"/>
      <c r="C48" s="5"/>
      <c r="D48" s="6"/>
      <c r="E48" s="37">
        <f>Data!$AI18</f>
        <v>18500</v>
      </c>
      <c r="F48" s="37">
        <f>Data!$AI18</f>
        <v>18500</v>
      </c>
      <c r="G48" s="37">
        <f>Data!$AI18</f>
        <v>18500</v>
      </c>
    </row>
    <row r="49" ht="15.75" customHeight="1">
      <c r="A49" s="38" t="s">
        <v>48</v>
      </c>
      <c r="B49" s="5"/>
      <c r="C49" s="5"/>
      <c r="D49" s="6"/>
      <c r="E49" s="37">
        <f>($E6+$E7)*Data!$AI19</f>
        <v>18000</v>
      </c>
      <c r="F49" s="37">
        <f>($E6+$E7)*Data!$AI19</f>
        <v>18000</v>
      </c>
      <c r="G49" s="37">
        <f>($E6+$E7)*Data!$AI19</f>
        <v>18000</v>
      </c>
    </row>
    <row r="50" ht="15.75" customHeight="1">
      <c r="A50" s="38" t="s">
        <v>84</v>
      </c>
      <c r="B50" s="5"/>
      <c r="C50" s="5"/>
      <c r="D50" s="6"/>
      <c r="E50" s="37">
        <f>Data!$AI20</f>
        <v>43000</v>
      </c>
      <c r="F50" s="37">
        <f>Data!$AI20</f>
        <v>43000</v>
      </c>
      <c r="G50" s="37">
        <f>Data!$AI20</f>
        <v>43000</v>
      </c>
    </row>
    <row r="51" ht="15.75" customHeight="1">
      <c r="A51" s="38" t="s">
        <v>85</v>
      </c>
      <c r="B51" s="5"/>
      <c r="C51" s="5"/>
      <c r="D51" s="6"/>
      <c r="E51" s="37">
        <f>$E7*Data!$AI21</f>
        <v>45000</v>
      </c>
      <c r="F51" s="37">
        <f>$E7*Data!$AI21</f>
        <v>45000</v>
      </c>
      <c r="G51" s="37">
        <f>$E7*Data!$AI21</f>
        <v>45000</v>
      </c>
    </row>
    <row r="52" ht="15.75" customHeight="1">
      <c r="A52" s="41" t="s">
        <v>86</v>
      </c>
      <c r="B52" s="5"/>
      <c r="C52" s="5"/>
      <c r="D52" s="6"/>
      <c r="E52" s="37">
        <v>0.0</v>
      </c>
      <c r="F52" s="37">
        <v>0.0</v>
      </c>
      <c r="G52" s="37">
        <v>0.0</v>
      </c>
    </row>
    <row r="53" ht="15.75" customHeight="1">
      <c r="A53" s="32" t="s">
        <v>52</v>
      </c>
      <c r="B53" s="5"/>
      <c r="C53" s="5"/>
      <c r="D53" s="5"/>
      <c r="E53" s="5"/>
      <c r="F53" s="5"/>
      <c r="G53" s="6"/>
    </row>
    <row r="54" ht="15.75" customHeight="1">
      <c r="A54" s="38" t="s">
        <v>87</v>
      </c>
      <c r="B54" s="5"/>
      <c r="C54" s="5"/>
      <c r="D54" s="6"/>
      <c r="E54" s="37">
        <f>Data!$AI31</f>
        <v>100000</v>
      </c>
      <c r="F54" s="37">
        <f>Data!$AI31</f>
        <v>100000</v>
      </c>
      <c r="G54" s="37">
        <f>Data!$AI31</f>
        <v>100000</v>
      </c>
    </row>
    <row r="55" ht="15.75" customHeight="1">
      <c r="A55" s="38" t="s">
        <v>88</v>
      </c>
      <c r="B55" s="5"/>
      <c r="C55" s="5"/>
      <c r="D55" s="6"/>
      <c r="E55" s="37">
        <f>($E6+$E7)*Data!$AI32</f>
        <v>180000</v>
      </c>
      <c r="F55" s="37">
        <f>($E6+$E7)*Data!$AI32</f>
        <v>180000</v>
      </c>
      <c r="G55" s="37">
        <f>($E6+$E7)*Data!$AI32</f>
        <v>180000</v>
      </c>
    </row>
    <row r="56" ht="15.75" customHeight="1">
      <c r="A56" s="38" t="s">
        <v>89</v>
      </c>
      <c r="B56" s="5"/>
      <c r="C56" s="5"/>
      <c r="D56" s="6"/>
      <c r="E56" s="37">
        <f>Data!$AI28*ROUNDUP(E5/4)</f>
        <v>11000</v>
      </c>
      <c r="F56" s="37">
        <f>Data!$AI28*ROUNDUP(F5/4)</f>
        <v>11000</v>
      </c>
      <c r="G56" s="37">
        <f>Data!$AI28*ROUNDUP(G5/4)</f>
        <v>22000</v>
      </c>
    </row>
    <row r="57" ht="15.75" customHeight="1">
      <c r="A57" s="38" t="s">
        <v>91</v>
      </c>
      <c r="B57" s="5"/>
      <c r="C57" s="5"/>
      <c r="D57" s="6"/>
      <c r="E57" s="37">
        <f>($E6+$E7)*Data!$AI29</f>
        <v>22200</v>
      </c>
      <c r="F57" s="37">
        <f>($E6+$E7)*Data!$AI29</f>
        <v>22200</v>
      </c>
      <c r="G57" s="37">
        <f>($E6+$E7)*Data!$AI29</f>
        <v>22200</v>
      </c>
    </row>
    <row r="58" ht="15.75" customHeight="1">
      <c r="A58" s="38" t="s">
        <v>59</v>
      </c>
      <c r="B58" s="5"/>
      <c r="C58" s="5"/>
      <c r="D58" s="6"/>
      <c r="E58" s="37">
        <f>Data!$AI30</f>
        <v>1600</v>
      </c>
      <c r="F58" s="37">
        <f>Data!$AI30</f>
        <v>1600</v>
      </c>
      <c r="G58" s="37">
        <f>Data!$AI30</f>
        <v>1600</v>
      </c>
    </row>
    <row r="59" ht="15.75" customHeight="1">
      <c r="A59" s="38" t="s">
        <v>61</v>
      </c>
      <c r="B59" s="5"/>
      <c r="C59" s="5"/>
      <c r="D59" s="6"/>
      <c r="E59" s="37">
        <f t="shared" ref="E59:G59" si="5">SUM(E45:E46)+SUM(E48:E52)+SUM(E54:E58)</f>
        <v>451300</v>
      </c>
      <c r="F59" s="37">
        <f t="shared" si="5"/>
        <v>451300</v>
      </c>
      <c r="G59" s="37">
        <f t="shared" si="5"/>
        <v>462300</v>
      </c>
    </row>
    <row r="60" ht="15.75" customHeight="1"/>
    <row r="61" ht="15.75" customHeight="1">
      <c r="A61" s="35" t="s">
        <v>63</v>
      </c>
      <c r="B61" s="5"/>
      <c r="C61" s="5"/>
      <c r="D61" s="5"/>
      <c r="E61" s="5"/>
      <c r="F61" s="5"/>
      <c r="G61" s="6"/>
    </row>
    <row r="62" ht="15.75" customHeight="1">
      <c r="A62" s="32" t="s">
        <v>93</v>
      </c>
      <c r="B62" s="5"/>
      <c r="C62" s="5"/>
      <c r="D62" s="6"/>
      <c r="E62" s="37">
        <f>MAX(0, E5-1)*Data!$AI37</f>
        <v>12000</v>
      </c>
      <c r="F62" s="37">
        <f>MAX(0, F5-1)*Data!$AI37</f>
        <v>36000</v>
      </c>
      <c r="G62" s="37">
        <f>MAX(0, G5-1)*Data!$AI37</f>
        <v>60000</v>
      </c>
    </row>
    <row r="63" ht="15.75" customHeight="1">
      <c r="A63" s="32" t="s">
        <v>66</v>
      </c>
      <c r="B63" s="5"/>
      <c r="C63" s="5"/>
      <c r="D63" s="5"/>
      <c r="E63" s="5"/>
      <c r="F63" s="5"/>
      <c r="G63" s="6"/>
    </row>
    <row r="64" ht="15.75" customHeight="1">
      <c r="A64" s="38" t="s">
        <v>67</v>
      </c>
      <c r="B64" s="5"/>
      <c r="C64" s="5"/>
      <c r="D64" s="6"/>
      <c r="E64" s="37">
        <f>E5*12*Data!$AI47</f>
        <v>216000</v>
      </c>
      <c r="F64" s="37">
        <f>F5*12*Data!$AI47</f>
        <v>432000</v>
      </c>
      <c r="G64" s="37">
        <f>G5*12*Data!$AI47</f>
        <v>648000</v>
      </c>
    </row>
    <row r="65" ht="15.75" customHeight="1">
      <c r="A65" s="38" t="s">
        <v>68</v>
      </c>
      <c r="B65" s="5"/>
      <c r="C65" s="5"/>
      <c r="D65" s="6"/>
      <c r="E65" s="37">
        <f>E5*12/Data!$AI49*$E7*Data!$AI50*Data!$AI51</f>
        <v>12000</v>
      </c>
      <c r="F65" s="37">
        <f>F5*12/Data!$AI49*$E7*Data!$AI50*Data!$AI51</f>
        <v>24000</v>
      </c>
      <c r="G65" s="37">
        <f>G5*12/Data!$AI49*$E7*Data!$AI50*Data!$AI51</f>
        <v>36000</v>
      </c>
    </row>
    <row r="66" ht="15.75" customHeight="1">
      <c r="A66" s="32" t="s">
        <v>70</v>
      </c>
      <c r="B66" s="5"/>
      <c r="C66" s="5"/>
      <c r="D66" s="5"/>
      <c r="E66" s="5"/>
      <c r="F66" s="5"/>
      <c r="G66" s="6"/>
    </row>
    <row r="67" ht="15.75" customHeight="1">
      <c r="A67" s="38" t="s">
        <v>71</v>
      </c>
      <c r="B67" s="5"/>
      <c r="C67" s="5"/>
      <c r="D67" s="6"/>
      <c r="E67" s="37">
        <f>E5*12/Data!$AI64*$E7*Data!$AI65*Data!$AI66</f>
        <v>36000</v>
      </c>
      <c r="F67" s="37">
        <f>F5*12/Data!$AI64*$E7*Data!$AI65*Data!$AI66</f>
        <v>72000</v>
      </c>
      <c r="G67" s="37">
        <f>G5*12/Data!$AI64*$E7*Data!$AI65*Data!$AI66</f>
        <v>108000</v>
      </c>
    </row>
    <row r="68" ht="15.75" customHeight="1">
      <c r="A68" s="38" t="s">
        <v>73</v>
      </c>
      <c r="B68" s="5"/>
      <c r="C68" s="5"/>
      <c r="D68" s="6"/>
      <c r="E68" s="37">
        <f>E5*Data!$AI5/Data!$AI68*Data!$AI69*Data!$AI70</f>
        <v>50800</v>
      </c>
      <c r="F68" s="37">
        <f>F5*Data!$AI5/Data!$AI68*Data!$AI69*Data!$AI70</f>
        <v>101600</v>
      </c>
      <c r="G68" s="37">
        <f>G5*Data!$AI5/Data!$AI68*Data!$AI69*Data!$AI70</f>
        <v>152400</v>
      </c>
    </row>
    <row r="69" ht="15.75" customHeight="1">
      <c r="A69" s="38" t="s">
        <v>95</v>
      </c>
      <c r="B69" s="5"/>
      <c r="C69" s="5"/>
      <c r="D69" s="6"/>
      <c r="E69" s="37">
        <f>E5*Data!$AI73*Data!$AI74</f>
        <v>25600</v>
      </c>
      <c r="F69" s="37">
        <f>F5*Data!$AI73*Data!$AI74</f>
        <v>51200</v>
      </c>
      <c r="G69" s="37">
        <f>G5*Data!$AI73*Data!$AI74</f>
        <v>76800</v>
      </c>
    </row>
    <row r="70" ht="15.75" customHeight="1">
      <c r="A70" s="38" t="s">
        <v>76</v>
      </c>
      <c r="B70" s="5"/>
      <c r="C70" s="5"/>
      <c r="D70" s="6"/>
      <c r="E70" s="37">
        <f>E5*12*Data!$AI75*Data!$AI76</f>
        <v>33600</v>
      </c>
      <c r="F70" s="37">
        <f>F5*12*Data!$AI75*Data!$AI76</f>
        <v>67200</v>
      </c>
      <c r="G70" s="37">
        <f>G5*12*Data!$AI75*Data!$AI76</f>
        <v>100800</v>
      </c>
    </row>
    <row r="71" ht="15.75" customHeight="1">
      <c r="A71" s="38" t="s">
        <v>77</v>
      </c>
      <c r="B71" s="5"/>
      <c r="C71" s="5"/>
      <c r="D71" s="6"/>
      <c r="E71" s="37">
        <f>E5*Data!$AI5*Data!$AI3*($E6+$E7)*Data!$AI77*(Data!$AI78/1000)</f>
        <v>12192</v>
      </c>
      <c r="F71" s="37">
        <f>F5*Data!$AI5*Data!$AI3*($E6+$E7)*Data!$AI77*(Data!$AI78/1000)</f>
        <v>24384</v>
      </c>
      <c r="G71" s="37">
        <f>G5*Data!$AI5*Data!$AI3*($E6+$E7)*Data!$AI77*(Data!$AI78/1000)</f>
        <v>36576</v>
      </c>
    </row>
    <row r="72" ht="15.75" customHeight="1">
      <c r="A72" s="38" t="s">
        <v>78</v>
      </c>
      <c r="B72" s="5"/>
      <c r="C72" s="5"/>
      <c r="D72" s="6"/>
      <c r="E72" s="37">
        <f>E5*12*$E7*Data!$AI50*Data!$AI51</f>
        <v>12000</v>
      </c>
      <c r="F72" s="37">
        <f>F5*12*$E7*Data!$AI50*Data!$AI51</f>
        <v>24000</v>
      </c>
      <c r="G72" s="37">
        <f>G5*12*$E7*Data!$AI50*Data!$AI51</f>
        <v>36000</v>
      </c>
    </row>
    <row r="73" ht="15.75" customHeight="1">
      <c r="A73" s="38" t="s">
        <v>61</v>
      </c>
      <c r="B73" s="5"/>
      <c r="C73" s="5"/>
      <c r="D73" s="6"/>
      <c r="E73" s="37">
        <f t="shared" ref="E73:G73" si="6">E62+SUM(E64:E65)+SUM(E67:E72)</f>
        <v>410192</v>
      </c>
      <c r="F73" s="37">
        <f t="shared" si="6"/>
        <v>832384</v>
      </c>
      <c r="G73" s="37">
        <f t="shared" si="6"/>
        <v>1254576</v>
      </c>
    </row>
    <row r="74" ht="15.75" customHeight="1"/>
    <row r="75" ht="15.75" customHeight="1">
      <c r="A75" s="40" t="s">
        <v>79</v>
      </c>
      <c r="B75" s="5"/>
      <c r="C75" s="5"/>
      <c r="D75" s="6"/>
      <c r="E75" s="37">
        <f t="shared" ref="E75:G75" si="7">E59+E73</f>
        <v>861492</v>
      </c>
      <c r="F75" s="37">
        <f t="shared" si="7"/>
        <v>1283684</v>
      </c>
      <c r="G75" s="37">
        <f t="shared" si="7"/>
        <v>1716876</v>
      </c>
    </row>
    <row r="76" ht="15.75" customHeight="1">
      <c r="A76" s="40" t="s">
        <v>80</v>
      </c>
      <c r="B76" s="5"/>
      <c r="C76" s="5"/>
      <c r="D76" s="6"/>
      <c r="E76" s="37">
        <f t="shared" ref="E76:G76" si="8">E75/(E5*12)/($E6+$E7)</f>
        <v>5982.583333</v>
      </c>
      <c r="F76" s="37">
        <f t="shared" si="8"/>
        <v>4457.236111</v>
      </c>
      <c r="G76" s="37">
        <f t="shared" si="8"/>
        <v>3974.25</v>
      </c>
    </row>
    <row r="77" ht="15.75" customHeight="1"/>
    <row r="78" ht="15.75" customHeight="1"/>
    <row r="79" ht="15.75" customHeight="1">
      <c r="A79" s="42" t="s">
        <v>96</v>
      </c>
    </row>
    <row r="80" ht="15.75" customHeight="1"/>
    <row r="81" ht="15.75" customHeight="1"/>
    <row r="82" ht="15.75" customHeight="1">
      <c r="A82" s="43" t="s">
        <v>97</v>
      </c>
      <c r="B82" s="4" t="s">
        <v>98</v>
      </c>
      <c r="C82" s="6"/>
      <c r="D82" s="4" t="s">
        <v>99</v>
      </c>
      <c r="E82" s="6"/>
    </row>
    <row r="83" ht="15.75" customHeight="1">
      <c r="A83" s="20"/>
      <c r="B83" s="11" t="s">
        <v>100</v>
      </c>
      <c r="C83" s="11" t="s">
        <v>101</v>
      </c>
      <c r="D83" s="11" t="s">
        <v>100</v>
      </c>
      <c r="E83" s="11" t="s">
        <v>101</v>
      </c>
    </row>
    <row r="84" ht="15.75" customHeight="1">
      <c r="A84" s="11" t="s">
        <v>102</v>
      </c>
      <c r="B84" s="37">
        <f>E22-E10-E11-E15</f>
        <v>107800</v>
      </c>
      <c r="C84" s="37">
        <f t="shared" ref="C84:C90" si="9">B84/B$91</f>
        <v>0.1236249874</v>
      </c>
      <c r="D84" s="37">
        <f>E59-E45-E46</f>
        <v>439300</v>
      </c>
      <c r="E84" s="37">
        <f t="shared" ref="E84:E90" si="10">D84/D$91</f>
        <v>0.5099292855</v>
      </c>
    </row>
    <row r="85" ht="15.75" customHeight="1">
      <c r="A85" s="11" t="s">
        <v>104</v>
      </c>
      <c r="B85" s="37">
        <f>E27+E31</f>
        <v>314800</v>
      </c>
      <c r="C85" s="37">
        <f t="shared" si="9"/>
        <v>0.3610124864</v>
      </c>
      <c r="D85" s="37">
        <f>E64+E68</f>
        <v>266800</v>
      </c>
      <c r="E85" s="37">
        <f t="shared" si="10"/>
        <v>0.3096952729</v>
      </c>
    </row>
    <row r="86" ht="15.75" customHeight="1">
      <c r="A86" s="11" t="s">
        <v>105</v>
      </c>
      <c r="B86" s="37">
        <f>E34+E33+E32+E28</f>
        <v>127392</v>
      </c>
      <c r="C86" s="37">
        <f t="shared" si="9"/>
        <v>0.1460930834</v>
      </c>
      <c r="D86" s="37">
        <f>E71+E70+E69+E65+E62</f>
        <v>95392</v>
      </c>
      <c r="E86" s="37">
        <f t="shared" si="10"/>
        <v>0.1107288286</v>
      </c>
    </row>
    <row r="87" ht="15.75" customHeight="1">
      <c r="A87" s="11" t="s">
        <v>106</v>
      </c>
      <c r="B87" s="37">
        <f>E10+E15+E11+E25</f>
        <v>106000</v>
      </c>
      <c r="C87" s="37">
        <f t="shared" si="9"/>
        <v>0.1215607483</v>
      </c>
      <c r="D87" s="37">
        <f>E45+E46</f>
        <v>12000</v>
      </c>
      <c r="E87" s="37">
        <f t="shared" si="10"/>
        <v>0.01392932262</v>
      </c>
    </row>
    <row r="88" ht="15.75" customHeight="1">
      <c r="A88" s="11" t="s">
        <v>107</v>
      </c>
      <c r="B88" s="37">
        <v>0.0</v>
      </c>
      <c r="C88" s="37">
        <f t="shared" si="9"/>
        <v>0</v>
      </c>
      <c r="D88" s="37">
        <v>0.0</v>
      </c>
      <c r="E88" s="37">
        <f t="shared" si="10"/>
        <v>0</v>
      </c>
    </row>
    <row r="89" ht="15.75" customHeight="1">
      <c r="A89" s="11" t="s">
        <v>108</v>
      </c>
      <c r="B89" s="37">
        <f>E35</f>
        <v>108000</v>
      </c>
      <c r="C89" s="37">
        <f t="shared" si="9"/>
        <v>0.1238543473</v>
      </c>
      <c r="D89" s="37">
        <f>E72</f>
        <v>12000</v>
      </c>
      <c r="E89" s="37">
        <f t="shared" si="10"/>
        <v>0.01392932262</v>
      </c>
    </row>
    <row r="90" ht="15.75" customHeight="1">
      <c r="A90" s="11" t="s">
        <v>109</v>
      </c>
      <c r="B90" s="37">
        <f>E30</f>
        <v>108000</v>
      </c>
      <c r="C90" s="37">
        <f t="shared" si="9"/>
        <v>0.1238543473</v>
      </c>
      <c r="D90" s="37">
        <f>E67</f>
        <v>36000</v>
      </c>
      <c r="E90" s="37">
        <f t="shared" si="10"/>
        <v>0.04178796785</v>
      </c>
    </row>
    <row r="91" ht="15.75" customHeight="1">
      <c r="A91" s="11" t="s">
        <v>111</v>
      </c>
      <c r="B91" s="37">
        <f t="shared" ref="B91:E91" si="11">SUM(B84:B90)</f>
        <v>871992</v>
      </c>
      <c r="C91" s="37">
        <f t="shared" si="11"/>
        <v>1</v>
      </c>
      <c r="D91" s="37">
        <f t="shared" si="11"/>
        <v>861492</v>
      </c>
      <c r="E91" s="37">
        <f t="shared" si="11"/>
        <v>1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>
      <c r="A100" s="32" t="s">
        <v>113</v>
      </c>
      <c r="B100" s="5"/>
      <c r="C100" s="5"/>
      <c r="D100" s="5"/>
      <c r="E100" s="6"/>
    </row>
    <row r="101" ht="15.75" customHeight="1">
      <c r="A101" s="11" t="s">
        <v>114</v>
      </c>
      <c r="B101" s="11">
        <v>0.0</v>
      </c>
      <c r="C101" s="11">
        <v>2.0</v>
      </c>
      <c r="D101" s="11">
        <v>4.0</v>
      </c>
      <c r="E101" s="11">
        <v>6.0</v>
      </c>
    </row>
    <row r="102" ht="15.75" customHeight="1">
      <c r="A102" s="11" t="s">
        <v>98</v>
      </c>
      <c r="B102" s="37">
        <f t="shared" ref="B102:B103" si="13">C102-(D102-C102)</f>
        <v>144800</v>
      </c>
      <c r="C102" s="37">
        <f t="shared" ref="C102:E102" si="12">E38</f>
        <v>871992</v>
      </c>
      <c r="D102" s="37">
        <f t="shared" si="12"/>
        <v>1599184</v>
      </c>
      <c r="E102" s="37">
        <f t="shared" si="12"/>
        <v>2326376</v>
      </c>
    </row>
    <row r="103" ht="15.75" customHeight="1">
      <c r="A103" s="11" t="s">
        <v>99</v>
      </c>
      <c r="B103" s="37">
        <f t="shared" si="13"/>
        <v>439300</v>
      </c>
      <c r="C103" s="37">
        <f t="shared" ref="C103:E103" si="14">E75</f>
        <v>861492</v>
      </c>
      <c r="D103" s="37">
        <f t="shared" si="14"/>
        <v>1283684</v>
      </c>
      <c r="E103" s="37">
        <f t="shared" si="14"/>
        <v>1716876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2">
    <mergeCell ref="A7:D7"/>
    <mergeCell ref="A10:D10"/>
    <mergeCell ref="A11:D11"/>
    <mergeCell ref="A9:G9"/>
    <mergeCell ref="A13:D13"/>
    <mergeCell ref="A12:G12"/>
    <mergeCell ref="A15:D15"/>
    <mergeCell ref="A18:D18"/>
    <mergeCell ref="A19:D19"/>
    <mergeCell ref="A20:D20"/>
    <mergeCell ref="A21:D21"/>
    <mergeCell ref="A22:D22"/>
    <mergeCell ref="A17:D17"/>
    <mergeCell ref="A6:D6"/>
    <mergeCell ref="A2:G2"/>
    <mergeCell ref="A4:D5"/>
    <mergeCell ref="E6:G6"/>
    <mergeCell ref="A14:D14"/>
    <mergeCell ref="A16:G16"/>
    <mergeCell ref="E7:G7"/>
    <mergeCell ref="A71:D71"/>
    <mergeCell ref="A76:D76"/>
    <mergeCell ref="A75:D75"/>
    <mergeCell ref="A72:D72"/>
    <mergeCell ref="A73:D73"/>
    <mergeCell ref="A69:D69"/>
    <mergeCell ref="A70:D70"/>
    <mergeCell ref="A82:A83"/>
    <mergeCell ref="B82:C82"/>
    <mergeCell ref="D82:E82"/>
    <mergeCell ref="A100:E100"/>
    <mergeCell ref="A79:G79"/>
    <mergeCell ref="A27:D27"/>
    <mergeCell ref="A28:D28"/>
    <mergeCell ref="A26:G26"/>
    <mergeCell ref="A29:G29"/>
    <mergeCell ref="A25:D25"/>
    <mergeCell ref="A24:G24"/>
    <mergeCell ref="A50:D50"/>
    <mergeCell ref="A53:G53"/>
    <mergeCell ref="A52:D52"/>
    <mergeCell ref="A51:D51"/>
    <mergeCell ref="A54:D54"/>
    <mergeCell ref="A55:D55"/>
    <mergeCell ref="A57:D57"/>
    <mergeCell ref="A56:D56"/>
    <mergeCell ref="A65:D65"/>
    <mergeCell ref="A64:D64"/>
    <mergeCell ref="A58:D58"/>
    <mergeCell ref="A62:D62"/>
    <mergeCell ref="A59:D59"/>
    <mergeCell ref="A61:G61"/>
    <mergeCell ref="A68:D68"/>
    <mergeCell ref="A66:G66"/>
    <mergeCell ref="A63:G63"/>
    <mergeCell ref="A67:D67"/>
    <mergeCell ref="A30:D30"/>
    <mergeCell ref="A32:D32"/>
    <mergeCell ref="A34:D34"/>
    <mergeCell ref="A33:D33"/>
    <mergeCell ref="A35:D35"/>
    <mergeCell ref="A36:D36"/>
    <mergeCell ref="A31:D31"/>
    <mergeCell ref="A45:D45"/>
    <mergeCell ref="A46:D46"/>
    <mergeCell ref="A38:D38"/>
    <mergeCell ref="A48:D48"/>
    <mergeCell ref="A49:D49"/>
    <mergeCell ref="A39:D39"/>
    <mergeCell ref="A42:G42"/>
    <mergeCell ref="A44:G44"/>
    <mergeCell ref="A47:G47"/>
  </mergeCells>
  <drawing r:id="rId1"/>
</worksheet>
</file>