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/Desktop/Code/wop/"/>
    </mc:Choice>
  </mc:AlternateContent>
  <xr:revisionPtr revIDLastSave="0" documentId="13_ncr:1_{1F600F86-80C6-9541-88CB-E52948629AA1}" xr6:coauthVersionLast="47" xr6:coauthVersionMax="47" xr10:uidLastSave="{00000000-0000-0000-0000-000000000000}"/>
  <bookViews>
    <workbookView xWindow="11400" yWindow="860" windowWidth="22800" windowHeight="19640" xr2:uid="{E802D505-D5BC-B748-BD6C-E7BDC44AAC7F}"/>
  </bookViews>
  <sheets>
    <sheet name="pastWorkoutsScreenshots" sheetId="8" r:id="rId1"/>
    <sheet name="screenshots" sheetId="6" r:id="rId2"/>
    <sheet name="goals (2)" sheetId="4" r:id="rId3"/>
    <sheet name="goals" sheetId="1" r:id="rId4"/>
    <sheet name="pastWorkouts" sheetId="2" r:id="rId5"/>
    <sheet name="Broadcasts" sheetId="3" r:id="rId6"/>
    <sheet name="Reusables" sheetId="7" r:id="rId7"/>
  </sheets>
  <definedNames>
    <definedName name="_xlnm._FilterDatabase" localSheetId="5" hidden="1">Broadcasts!$A$1:$A$96</definedName>
    <definedName name="DayInMs">Reusables!$C$2</definedName>
    <definedName name="NowInMs">Reusables!$C$3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8" l="1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B15" i="7"/>
  <c r="C15" i="7" s="1"/>
  <c r="D3" i="6"/>
  <c r="D4" i="6"/>
  <c r="D5" i="6"/>
  <c r="D6" i="6"/>
  <c r="D7" i="6"/>
  <c r="D8" i="6"/>
  <c r="D9" i="6"/>
  <c r="D10" i="6"/>
  <c r="D11" i="6"/>
  <c r="D12" i="6"/>
  <c r="D13" i="6"/>
  <c r="D14" i="6"/>
  <c r="L14" i="6"/>
  <c r="B16" i="7"/>
  <c r="C16" i="7" s="1"/>
  <c r="B5" i="7"/>
  <c r="B3" i="7"/>
  <c r="B4" i="7"/>
  <c r="B14" i="7"/>
  <c r="C14" i="7" s="1"/>
  <c r="F5" i="6" s="1"/>
  <c r="B13" i="7"/>
  <c r="C13" i="7" s="1"/>
  <c r="F4" i="6" s="1"/>
  <c r="B12" i="7"/>
  <c r="C12" i="7" s="1"/>
  <c r="B11" i="7"/>
  <c r="C11" i="7" s="1"/>
  <c r="C2" i="7"/>
  <c r="C8" i="7" s="1"/>
  <c r="E8" i="7" s="1"/>
  <c r="D2" i="7"/>
  <c r="L13" i="6"/>
  <c r="L12" i="6"/>
  <c r="L11" i="6"/>
  <c r="L10" i="6"/>
  <c r="L9" i="6"/>
  <c r="L8" i="6"/>
  <c r="L7" i="6"/>
  <c r="L6" i="6"/>
  <c r="L5" i="6"/>
  <c r="L4" i="6"/>
  <c r="L3" i="6"/>
  <c r="M9" i="4"/>
  <c r="M10" i="4"/>
  <c r="N13" i="4"/>
  <c r="L13" i="4"/>
  <c r="M13" i="4" s="1"/>
  <c r="N12" i="4"/>
  <c r="L12" i="4"/>
  <c r="M12" i="4" s="1"/>
  <c r="N11" i="4"/>
  <c r="L11" i="4"/>
  <c r="M11" i="4" s="1"/>
  <c r="N10" i="4"/>
  <c r="L10" i="4"/>
  <c r="N9" i="4"/>
  <c r="L9" i="4"/>
  <c r="N8" i="4"/>
  <c r="L8" i="4"/>
  <c r="M8" i="4" s="1"/>
  <c r="N7" i="4"/>
  <c r="L7" i="4"/>
  <c r="M7" i="4" s="1"/>
  <c r="N6" i="4"/>
  <c r="L6" i="4"/>
  <c r="M6" i="4" s="1"/>
  <c r="N5" i="4"/>
  <c r="L5" i="4"/>
  <c r="M5" i="4" s="1"/>
  <c r="N4" i="4"/>
  <c r="L4" i="4"/>
  <c r="M4" i="4" s="1"/>
  <c r="N3" i="4"/>
  <c r="L3" i="4"/>
  <c r="M3" i="4" s="1"/>
  <c r="L20" i="1"/>
  <c r="M20" i="1" s="1"/>
  <c r="N20" i="1"/>
  <c r="L21" i="1"/>
  <c r="M21" i="1" s="1"/>
  <c r="N21" i="1"/>
  <c r="L22" i="1"/>
  <c r="M22" i="1" s="1"/>
  <c r="N22" i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L17" i="1"/>
  <c r="M17" i="1" s="1"/>
  <c r="L18" i="1"/>
  <c r="M18" i="1" s="1"/>
  <c r="L19" i="1"/>
  <c r="M19" i="1" s="1"/>
  <c r="N17" i="1"/>
  <c r="N18" i="1"/>
  <c r="N19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F22" i="2"/>
  <c r="F21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9" i="2"/>
  <c r="C3" i="7"/>
  <c r="E3" i="7" s="1"/>
  <c r="E2" i="7"/>
  <c r="C4" i="7"/>
  <c r="C5" i="7" s="1"/>
  <c r="F6" i="6" l="1"/>
  <c r="N5" i="6"/>
  <c r="E16" i="7"/>
  <c r="D16" i="7"/>
  <c r="E15" i="7"/>
  <c r="D15" i="7"/>
  <c r="F3" i="6"/>
  <c r="N3" i="6" s="1"/>
  <c r="F13" i="6"/>
  <c r="N13" i="6" s="1"/>
  <c r="F10" i="6"/>
  <c r="N10" i="6" s="1"/>
  <c r="F12" i="6"/>
  <c r="N12" i="6" s="1"/>
  <c r="F14" i="6"/>
  <c r="F8" i="6"/>
  <c r="N8" i="6" s="1"/>
  <c r="F9" i="6"/>
  <c r="N9" i="6" s="1"/>
  <c r="F7" i="6"/>
  <c r="N7" i="6" s="1"/>
  <c r="M5" i="6"/>
  <c r="D4" i="7"/>
  <c r="E14" i="7"/>
  <c r="D14" i="7"/>
  <c r="E13" i="7"/>
  <c r="D13" i="7"/>
  <c r="E12" i="7"/>
  <c r="D12" i="7"/>
  <c r="E11" i="7"/>
  <c r="D11" i="7"/>
  <c r="C9" i="7"/>
  <c r="E9" i="7" s="1"/>
  <c r="C7" i="7"/>
  <c r="D9" i="7"/>
  <c r="D8" i="7"/>
  <c r="D7" i="7"/>
  <c r="E7" i="7"/>
  <c r="E5" i="7"/>
  <c r="D5" i="7"/>
  <c r="E4" i="7"/>
  <c r="D3" i="7"/>
  <c r="M4" i="6" l="1"/>
  <c r="N4" i="6"/>
  <c r="N6" i="6"/>
  <c r="F11" i="6"/>
  <c r="N11" i="6" s="1"/>
  <c r="M14" i="6"/>
  <c r="N14" i="6"/>
  <c r="M12" i="6"/>
  <c r="M13" i="6"/>
  <c r="M10" i="6"/>
  <c r="M8" i="6"/>
  <c r="M6" i="6"/>
  <c r="M3" i="6"/>
  <c r="M7" i="6"/>
  <c r="M9" i="6"/>
  <c r="M11" i="6" l="1"/>
</calcChain>
</file>

<file path=xl/sharedStrings.xml><?xml version="1.0" encoding="utf-8"?>
<sst xmlns="http://schemas.openxmlformats.org/spreadsheetml/2006/main" count="261" uniqueCount="170">
  <si>
    <t>GREEN</t>
  </si>
  <si>
    <t>Floss</t>
  </si>
  <si>
    <t>Pflanze</t>
  </si>
  <si>
    <t>Asthma</t>
  </si>
  <si>
    <t>Laufe</t>
  </si>
  <si>
    <t xml:space="preserve">VALUES </t>
  </si>
  <si>
    <t>ID</t>
  </si>
  <si>
    <t>Title</t>
  </si>
  <si>
    <t>Last Workout</t>
  </si>
  <si>
    <t>Interval Blue</t>
  </si>
  <si>
    <t>Interval Red</t>
  </si>
  <si>
    <t>Show Date</t>
  </si>
  <si>
    <t>Show Time</t>
  </si>
  <si>
    <t>Current Status</t>
  </si>
  <si>
    <t>Number</t>
  </si>
  <si>
    <t>UID</t>
  </si>
  <si>
    <t>FN</t>
  </si>
  <si>
    <t>Haar</t>
  </si>
  <si>
    <t>Last Workout Date</t>
  </si>
  <si>
    <t>Widget UID</t>
  </si>
  <si>
    <t>Time</t>
  </si>
  <si>
    <t>Active</t>
  </si>
  <si>
    <t>VALUES</t>
  </si>
  <si>
    <r>
      <t>REPLACE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0000CD"/>
        <rFont val="Calibri"/>
        <family val="2"/>
        <scheme val="minor"/>
      </rPr>
      <t>INTO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 xml:space="preserve">pastWorkouts </t>
    </r>
  </si>
  <si>
    <t>appWidgetId clean</t>
  </si>
  <si>
    <r>
      <t xml:space="preserve">DELETE FROM </t>
    </r>
    <r>
      <rPr>
        <sz val="10"/>
        <color rgb="FFA9B7C6"/>
        <rFont val=".AppleSystemUIFont"/>
      </rPr>
      <t xml:space="preserve">pastWorkouts </t>
    </r>
    <r>
      <rPr>
        <sz val="10"/>
        <color rgb="FFCC7832"/>
        <rFont val=".AppleSystemUIFont"/>
      </rPr>
      <t xml:space="preserve">WHERE </t>
    </r>
    <r>
      <rPr>
        <sz val="10"/>
        <color rgb="FFA9B7C6"/>
        <rFont val=".AppleSystemUIFont"/>
      </rPr>
      <t xml:space="preserve">widgetUid </t>
    </r>
    <r>
      <rPr>
        <sz val="10"/>
        <color rgb="FFCC7832"/>
        <rFont val=".AppleSystemUIFont"/>
      </rPr>
      <t xml:space="preserve">IN </t>
    </r>
    <r>
      <rPr>
        <sz val="10"/>
        <color rgb="FFA9B7C6"/>
        <rFont val=".AppleSystemUIFont"/>
      </rPr>
      <t>(</t>
    </r>
    <r>
      <rPr>
        <sz val="10"/>
        <color rgb="FF6897BB"/>
        <rFont val=".AppleSystemUIFont"/>
      </rPr>
      <t>15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14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11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16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17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18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19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20</t>
    </r>
    <r>
      <rPr>
        <sz val="10"/>
        <color rgb="FFCC7832"/>
        <rFont val=".AppleSystemUIFont"/>
      </rPr>
      <t xml:space="preserve">, </t>
    </r>
    <r>
      <rPr>
        <sz val="10"/>
        <color rgb="FF6897BB"/>
        <rFont val=".AppleSystemUIFont"/>
      </rPr>
      <t>21</t>
    </r>
    <r>
      <rPr>
        <sz val="10"/>
        <color rgb="FFA9B7C6"/>
        <rFont val=".AppleSystemUIFont"/>
      </rPr>
      <t>)</t>
    </r>
  </si>
  <si>
    <t>BLUE</t>
  </si>
  <si>
    <t>AB</t>
  </si>
  <si>
    <t>Los cho</t>
  </si>
  <si>
    <r>
      <t>INSERT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CD"/>
        <rFont val="Calibri"/>
        <family val="2"/>
        <scheme val="minor"/>
      </rPr>
      <t>INTO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i/>
        <sz val="12"/>
        <color rgb="FF000000"/>
        <rFont val="Calibri"/>
        <family val="2"/>
        <scheme val="minor"/>
      </rPr>
      <t xml:space="preserve">goals </t>
    </r>
  </si>
  <si>
    <t>RED</t>
  </si>
  <si>
    <t>Start</t>
  </si>
  <si>
    <t>Positives</t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</si>
  <si>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07:10"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</si>
  <si>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07:10"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</si>
  <si>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</si>
  <si>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</si>
  <si>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</si>
  <si>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</si>
  <si>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</si>
  <si>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</si>
  <si>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19:37"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</si>
  <si>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</si>
  <si>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</si>
  <si>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01:04"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</si>
  <si>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02:19"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</si>
  <si>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</si>
  <si>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02:19"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</si>
  <si>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</si>
  <si>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01:04"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</si>
  <si>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16:13"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</si>
  <si>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</si>
  <si>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</si>
  <si>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01:44"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</si>
  <si>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</si>
  <si>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</si>
  <si>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</si>
  <si>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</si>
  <si>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</si>
  <si>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</si>
  <si>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</si>
  <si>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</si>
  <si>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19:12"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</si>
  <si>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01:10"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</si>
  <si>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08:08"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</si>
  <si>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16:15"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</si>
  <si>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08:04"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</si>
  <si>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16:16"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</si>
  <si>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</si>
  <si>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08:08"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</si>
  <si>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</si>
  <si>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07:32"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</si>
  <si>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</si>
  <si>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19:12"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</si>
  <si>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01:10"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</si>
  <si>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01:12"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</si>
  <si>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08:04"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</si>
  <si>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20:21"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</si>
  <si>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20:20"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</si>
  <si>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</si>
  <si>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</si>
  <si>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20:07"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</si>
  <si>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</si>
  <si>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</si>
  <si>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</si>
  <si>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="ACTION_ALARM_UPDATE 08.10.21, 03:24"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</si>
  <si>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12:30"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</si>
  <si>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</si>
  <si>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10:30"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</si>
  <si>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="ACTION_ALARM_UPDATE 09.10.21, 03:08"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</si>
  <si>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</si>
  <si>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08.10.21, 07:21"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</si>
  <si>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</si>
  <si>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</si>
  <si>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</si>
  <si>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01:44"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</si>
  <si>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</si>
  <si>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="onAppWidgetOptionsChanged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</si>
  <si>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</si>
  <si>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08.10.21, 07:21"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</si>
  <si>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</si>
  <si>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02:04"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</si>
  <si>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23:45"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</si>
  <si>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</si>
  <si>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02:04"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</si>
  <si>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17:46"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</si>
  <si>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17:45"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</si>
  <si>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19:37"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</si>
  <si>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</si>
  <si>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01:32"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</si>
  <si>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07.10.21, 18:16"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</si>
  <si>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</si>
  <si>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</si>
  <si>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</si>
  <si>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16:02"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</si>
  <si>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</si>
  <si>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17:58"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</si>
  <si>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20:19"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</si>
  <si>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</si>
  <si>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17:56"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</si>
  <si>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12:41"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</si>
  <si>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17:53"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</si>
  <si>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="onDeleted 09.10.21, 00:20"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</si>
  <si>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07.10.21, 17:52"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</si>
  <si>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="onUpdate 09.10.21, 00:27"</t>
    </r>
    <r>
      <rPr>
        <sz val="10"/>
        <color rgb="FFE8BF6A"/>
        <rFont val="JetBrains Mono"/>
        <family val="3"/>
      </rPr>
      <t>&gt;&lt;/string&gt;</t>
    </r>
  </si>
  <si>
    <r>
      <t xml:space="preserve">    &lt;string </t>
    </r>
    <r>
      <rPr>
        <sz val="10"/>
        <color rgb="FFBABABA"/>
        <rFont val="JetBrains Mono"/>
        <family val="3"/>
      </rPr>
      <t>name</t>
    </r>
    <r>
      <rPr>
        <sz val="10"/>
        <color rgb="FF6A8759"/>
        <rFont val="JetBrains Mono"/>
        <family val="3"/>
      </rPr>
      <t>="WidgetAlarm startAlarm 09.10.21, 11:33"</t>
    </r>
    <r>
      <rPr>
        <sz val="10"/>
        <color rgb="FFE8BF6A"/>
        <rFont val="JetBrains Mono"/>
        <family val="3"/>
      </rPr>
      <t>&gt;&lt;/string&gt;</t>
    </r>
  </si>
  <si>
    <t>Rugge- Üebige</t>
  </si>
  <si>
    <t>Freue</t>
  </si>
  <si>
    <t>Train</t>
  </si>
  <si>
    <t>Smile</t>
  </si>
  <si>
    <t>Rugge + Schu</t>
  </si>
  <si>
    <t>Stretch</t>
  </si>
  <si>
    <t>Lala</t>
  </si>
  <si>
    <t>Test</t>
  </si>
  <si>
    <t>AppWidgetId(appWidgetId=122)</t>
  </si>
  <si>
    <t>Lade</t>
  </si>
  <si>
    <t>AppWidgetId(appWidgetId=124)</t>
  </si>
  <si>
    <t>Rtngaf</t>
  </si>
  <si>
    <t>Column1</t>
  </si>
  <si>
    <t>Vitamin D</t>
  </si>
  <si>
    <t>AppWidgetId(appWidgetId=19)</t>
  </si>
  <si>
    <t>Stretch 5s</t>
  </si>
  <si>
    <t>Never</t>
  </si>
  <si>
    <t>Not connected</t>
  </si>
  <si>
    <t>Push ups</t>
  </si>
  <si>
    <t>GlanceId</t>
  </si>
  <si>
    <t>appWidgetId clean2</t>
  </si>
  <si>
    <t>appWidgetId</t>
  </si>
  <si>
    <t>Water plants</t>
  </si>
  <si>
    <t>Go for a walk</t>
  </si>
  <si>
    <t>Back exercises</t>
  </si>
  <si>
    <t>Day in ms</t>
  </si>
  <si>
    <t>Now in ms</t>
  </si>
  <si>
    <t>Today in ms</t>
  </si>
  <si>
    <t>Today 08:34</t>
  </si>
  <si>
    <t>1970, 08:34</t>
  </si>
  <si>
    <t>Yesterday in ms</t>
  </si>
  <si>
    <t>Yesterday, 08:34</t>
  </si>
  <si>
    <t>1970, 09:12</t>
  </si>
  <si>
    <t>1970, 3am</t>
  </si>
  <si>
    <t>Label</t>
  </si>
  <si>
    <t>ms</t>
  </si>
  <si>
    <t>date</t>
  </si>
  <si>
    <t>time</t>
  </si>
  <si>
    <t>Today 09:12</t>
  </si>
  <si>
    <t>Yesterday, 09:12</t>
  </si>
  <si>
    <t>input date</t>
  </si>
  <si>
    <t>Visualize your day</t>
  </si>
  <si>
    <t>2d ago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</si>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</sst>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1" formatCode="[$-F400]h:mm:ss\ AM/PM"/>
    <numFmt numFmtId="173" formatCode="[$]hh:mm;@" x16r2:formatCode16="[$-en-CH,1]hh:mm;@"/>
  </numFmts>
  <fonts count="1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CD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A9B7C6"/>
      <name val=".AppleSystemUIFont"/>
    </font>
    <font>
      <sz val="10"/>
      <color rgb="FFCC7832"/>
      <name val=".AppleSystemUIFont"/>
    </font>
    <font>
      <sz val="10"/>
      <color rgb="FF6897BB"/>
      <name val=".AppleSystemUIFont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CD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0"/>
      <color rgb="FFE8BF6A"/>
      <name val="JetBrains Mono"/>
      <family val="3"/>
    </font>
    <font>
      <sz val="10"/>
      <color rgb="FFBABABA"/>
      <name val="JetBrains Mono"/>
      <family val="3"/>
    </font>
    <font>
      <sz val="10"/>
      <color rgb="FF6A8759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6" fillId="0" borderId="0" xfId="0" applyFont="1"/>
    <xf numFmtId="0" fontId="8" fillId="0" borderId="0" xfId="0" applyFont="1"/>
    <xf numFmtId="0" fontId="12" fillId="0" borderId="0" xfId="0" applyFont="1"/>
    <xf numFmtId="14" fontId="0" fillId="0" borderId="0" xfId="0" applyNumberFormat="1"/>
    <xf numFmtId="1" fontId="0" fillId="0" borderId="0" xfId="0" applyNumberFormat="1"/>
    <xf numFmtId="171" fontId="0" fillId="0" borderId="0" xfId="0" applyNumberFormat="1"/>
    <xf numFmtId="20" fontId="0" fillId="0" borderId="0" xfId="0" applyNumberFormat="1"/>
    <xf numFmtId="173" fontId="0" fillId="0" borderId="0" xfId="0" applyNumberFormat="1"/>
    <xf numFmtId="1" fontId="0" fillId="3" borderId="0" xfId="0" applyNumberFormat="1" applyFill="1"/>
    <xf numFmtId="14" fontId="0" fillId="3" borderId="0" xfId="0" applyNumberFormat="1" applyFill="1"/>
    <xf numFmtId="173" fontId="0" fillId="3" borderId="0" xfId="0" applyNumberFormat="1" applyFill="1"/>
    <xf numFmtId="22" fontId="0" fillId="2" borderId="0" xfId="0" applyNumberFormat="1" applyFill="1"/>
    <xf numFmtId="22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1" formatCode="0"/>
    </dxf>
    <dxf>
      <numFmt numFmtId="173" formatCode="[$]hh:mm;@" x16r2:formatCode16="[$-en-CH,1]hh:mm;@"/>
    </dxf>
    <dxf>
      <numFmt numFmtId="19" formatCode="dd/mm/yyyy"/>
    </dxf>
    <dxf>
      <numFmt numFmtId="1" formatCode="0"/>
    </dxf>
    <dxf>
      <numFmt numFmtId="1" formatCode="0"/>
    </dxf>
    <dxf>
      <numFmt numFmtId="164" formatCode="[$-F800]dddd\,\ mmmm\ dd\,\ yyyy"/>
    </dxf>
    <dxf>
      <font>
        <b/>
      </font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font>
        <b/>
      </font>
      <numFmt numFmtId="0" formatCode="General"/>
    </dxf>
    <dxf>
      <numFmt numFmtId="0" formatCode="General"/>
    </dxf>
    <dxf>
      <numFmt numFmtId="164" formatCode="[$-F800]dddd\,\ mmmm\ dd\,\ yyyy"/>
    </dxf>
    <dxf>
      <font>
        <b/>
      </font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2C4DB2-21B7-3248-AAF7-B2F28DC09440}" name="Table18" displayName="Table18" ref="A2:F1385" totalsRowShown="0">
  <autoFilter ref="A2:F1385" xr:uid="{DC06D2C4-B1A1-0543-993A-B4E670E0E026}"/>
  <tableColumns count="6">
    <tableColumn id="1" xr3:uid="{14714A49-6745-B140-A21A-BC3E6EEB08FB}" name="Number"/>
    <tableColumn id="2" xr3:uid="{6D6B57F6-7ED3-F044-B343-E8DFCE2A9CBE}" name="UID"/>
    <tableColumn id="3" xr3:uid="{6131E3D8-410B-3B41-B28F-C9EA7379B1DD}" name="Widget UID"/>
    <tableColumn id="4" xr3:uid="{9C8A4145-1D0F-CA49-8FFC-4BEC31718C3B}" name="Time"/>
    <tableColumn id="5" xr3:uid="{9647EC7C-4606-AD48-B003-114D9699E18C}" name="Active"/>
    <tableColumn id="6" xr3:uid="{2AC697C8-6F86-1B47-B0AF-B1071F9750E4}" name="VALUES" dataDxfId="0">
      <calculatedColumnFormula>"("&amp;Table18[[#This Row],[UID]]&amp;", "&amp;Table18[[#This Row],[Widget UID]]&amp;", "&amp;Table18[[#This Row],[Time]]&amp;", "&amp;Table18[[#This Row],[Active]]&amp;"), 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D212D-4EA6-584A-88EC-E3CBB67126B9}" name="Table246" displayName="Table246" ref="A2:N14" totalsRowShown="0">
  <autoFilter ref="A2:N14" xr:uid="{3DFEDF83-37DE-2043-9529-430998150CEA}"/>
  <tableColumns count="14">
    <tableColumn id="1" xr3:uid="{814AB27C-E981-9942-9DBE-A791376C1CBB}" name="Number"/>
    <tableColumn id="2" xr3:uid="{679BEF21-7EE2-934D-A3DE-EC6522E00E3C}" name="UID"/>
    <tableColumn id="3" xr3:uid="{A62D3B45-DA9D-3D49-8843-6BD53A8B5A61}" name="appWidgetId"/>
    <tableColumn id="14" xr3:uid="{7C5E03F0-1200-9044-B5ED-78F65A0B865F}" name="GlanceId" dataDxfId="1">
      <calculatedColumnFormula>"AppWidgetId(appWidgetId="&amp;Table246[[#This Row],[appWidgetId]]&amp;")"</calculatedColumnFormula>
    </tableColumn>
    <tableColumn id="4" xr3:uid="{E4B95992-5DC0-9F49-AE22-799AFD8DF711}" name="Title"/>
    <tableColumn id="5" xr3:uid="{98A6C351-CB7D-A845-A9AA-BFFCBF1EAF9E}" name="Last Workout" dataDxfId="6"/>
    <tableColumn id="6" xr3:uid="{3232E3E0-FF5B-D84B-8BA6-0E29D477CA9D}" name="Interval Blue"/>
    <tableColumn id="7" xr3:uid="{479E451C-F961-6444-9306-F79C97437133}" name="Interval Red"/>
    <tableColumn id="8" xr3:uid="{839614AB-32CA-7346-A8AC-47B2369331F6}" name="Show Date"/>
    <tableColumn id="9" xr3:uid="{A4667590-4E96-A141-808D-9711DF113590}" name="Show Time"/>
    <tableColumn id="10" xr3:uid="{ECAB14C1-C109-4043-A898-2CDB832B9238}" name="Current Status"/>
    <tableColumn id="13" xr3:uid="{E05788A9-ECDA-2848-AF9A-5085855DE7F4}" name="appWidgetId clean2" dataDxfId="9">
      <calculatedColumnFormula>IF(Table246[[#This Row],[appWidgetId]]="", "null", Table246[[#This Row],[appWidgetId]])</calculatedColumnFormula>
    </tableColumn>
    <tableColumn id="11" xr3:uid="{56C6B8B2-CA20-9741-ADBD-CDCDD081F644}" name="VALUES " dataDxfId="8">
      <calculatedColumnFormula>"("&amp;B3&amp;", "&amp;L3&amp;", "&amp;""""&amp;E3&amp;""""&amp;", "&amp;F3&amp;", "&amp;G3&amp;", "&amp;H3&amp;", "&amp;I3&amp;", "&amp;J3&amp;", "&amp;""""&amp;K3&amp;""""&amp;"), "</calculatedColumnFormula>
    </tableColumn>
    <tableColumn id="12" xr3:uid="{30E94B79-625F-DB4B-9C5B-0A4F619500A2}" name="Last Workout Date" dataDxfId="7">
      <calculatedColumnFormula>(Table246[[#This Row],[Last Workout]]/(24*60*60*1000))+DATE(1970,1,1)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B092B8-79C2-9548-9105-929BA71E9733}" name="Table24" displayName="Table24" ref="A2:N22" totalsRowShown="0">
  <autoFilter ref="A2:N22" xr:uid="{3DFEDF83-37DE-2043-9529-430998150CEA}"/>
  <tableColumns count="14">
    <tableColumn id="1" xr3:uid="{0678DB5E-9018-7B41-84EE-F472333EAC56}" name="Number"/>
    <tableColumn id="2" xr3:uid="{E02CA17B-536C-F243-A22E-D7A9A2989B4E}" name="UID"/>
    <tableColumn id="3" xr3:uid="{DE2BDDE9-A204-4C43-9A5B-28213767BBCE}" name="appWidgetId"/>
    <tableColumn id="14" xr3:uid="{5E59B9AF-A3E9-5741-92C8-200401689CA0}" name="GlanceId"/>
    <tableColumn id="4" xr3:uid="{14490A21-9B10-C744-A515-795384909D02}" name="Title"/>
    <tableColumn id="5" xr3:uid="{16315BB2-0544-9449-A187-5F4E8DD15822}" name="Last Workout" dataDxfId="5"/>
    <tableColumn id="6" xr3:uid="{A24957B7-D204-C34B-A898-F03D07983745}" name="Interval Blue"/>
    <tableColumn id="7" xr3:uid="{EDF10DD1-2084-BB4B-8A18-1ED0E40582EB}" name="Interval Red"/>
    <tableColumn id="8" xr3:uid="{9B355C2D-1C22-E946-A0DF-8829930D1E90}" name="Show Date"/>
    <tableColumn id="9" xr3:uid="{57FEF5C5-073D-BC47-9DC5-DE154A64BAE0}" name="Show Time"/>
    <tableColumn id="10" xr3:uid="{C790A82E-636C-2840-9437-C0A04EAB4D4E}" name="Current Status"/>
    <tableColumn id="13" xr3:uid="{F8843991-6853-CF47-82D5-8141FAE0785B}" name="appWidgetId clean2" dataDxfId="16">
      <calculatedColumnFormula>IF(Table24[[#This Row],[appWidgetId]]="", "null", Table24[[#This Row],[appWidgetId]])</calculatedColumnFormula>
    </tableColumn>
    <tableColumn id="11" xr3:uid="{FA8C9574-88AC-864E-B3C6-02ED4BF90AA2}" name="VALUES " dataDxfId="15">
      <calculatedColumnFormula>"("&amp;B3&amp;", "&amp;L3&amp;", "&amp;""""&amp;E3&amp;""""&amp;", "&amp;F3&amp;", "&amp;G3&amp;", "&amp;H3&amp;", "&amp;I3&amp;", "&amp;J3&amp;", "&amp;""""&amp;K3&amp;""""&amp;"), "</calculatedColumnFormula>
    </tableColumn>
    <tableColumn id="12" xr3:uid="{7790B698-4974-F44A-B77F-983488441B2E}" name="Last Workout Date" dataDxfId="14">
      <calculatedColumnFormula>(Table24[[#This Row],[Last Workout]]/(24*60*60*1000))+DATE(1970,1,1)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4FB09-CEAD-4C40-98A2-8AB22752E6B4}" name="Table2" displayName="Table2" ref="A2:N22" totalsRowShown="0">
  <autoFilter ref="A2:N22" xr:uid="{3DFEDF83-37DE-2043-9529-430998150CEA}"/>
  <tableColumns count="14">
    <tableColumn id="1" xr3:uid="{7414AA42-8DF8-0544-A2E8-5117DCB4E7C2}" name="Number"/>
    <tableColumn id="2" xr3:uid="{A8466BA3-5C81-8743-8D83-71AE605DF5C9}" name="UID"/>
    <tableColumn id="3" xr3:uid="{F8B8A1DC-3C59-6F44-85C1-818CD4C9B933}" name="ID"/>
    <tableColumn id="14" xr3:uid="{D7A837CA-EF9D-094A-92FB-030416E07217}" name="Column1"/>
    <tableColumn id="4" xr3:uid="{4468B6A1-F325-5148-B634-220CB2E00040}" name="Title"/>
    <tableColumn id="5" xr3:uid="{4121C429-DF52-1E42-B32C-1774B7EE2112}" name="Last Workout"/>
    <tableColumn id="6" xr3:uid="{8CE62D27-DE1D-3B49-B215-848C27545812}" name="Interval Blue"/>
    <tableColumn id="7" xr3:uid="{A13AD4EB-65B2-6C49-9C0B-777DF38CEC59}" name="Interval Red"/>
    <tableColumn id="8" xr3:uid="{1C84E1ED-437B-AA43-B365-CE9A76989917}" name="Show Date"/>
    <tableColumn id="9" xr3:uid="{1F959CFD-900E-FC4C-AF32-7E4D715A1BE2}" name="Show Time"/>
    <tableColumn id="10" xr3:uid="{A27D28AE-F66E-6547-B530-D7FDF44F5E3D}" name="Current Status"/>
    <tableColumn id="13" xr3:uid="{3142216D-4CEE-A642-815F-B7C17C00F7FA}" name="appWidgetId clean" dataDxfId="13">
      <calculatedColumnFormula>IF(Table2[[#This Row],[ID]]="", "null", Table2[[#This Row],[ID]])</calculatedColumnFormula>
    </tableColumn>
    <tableColumn id="11" xr3:uid="{78A9F822-99EB-264B-A72B-CBF4777673E2}" name="VALUES " dataDxfId="12">
      <calculatedColumnFormula>"("&amp;B3&amp;", "&amp;L3&amp;", "&amp;""""&amp;E3&amp;""""&amp;", "&amp;F3&amp;", "&amp;G3&amp;", "&amp;H3&amp;", "&amp;I3&amp;", "&amp;J3&amp;", "&amp;""""&amp;K3&amp;""""&amp;"), "</calculatedColumnFormula>
    </tableColumn>
    <tableColumn id="12" xr3:uid="{46AF4184-332F-9D42-AA94-F227AF661EB8}" name="Last Workout Date" dataDxfId="11">
      <calculatedColumnFormula>(Table2[[#This Row],[Last Workout]]/(24*60*60*1000))+DATE(1970,1,1)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1BABC0-D959-0A4C-A7AE-8D730EBE57A4}" name="Table1" displayName="Table1" ref="A2:F1385" totalsRowShown="0">
  <autoFilter ref="A2:F1385" xr:uid="{DC06D2C4-B1A1-0543-993A-B4E670E0E026}"/>
  <tableColumns count="6">
    <tableColumn id="1" xr3:uid="{A54C9CAB-C7F2-D14C-92A8-F12904375BD5}" name="Number"/>
    <tableColumn id="2" xr3:uid="{DACE70D4-EAC8-9E4B-97A6-D4D52324E2EF}" name="UID"/>
    <tableColumn id="3" xr3:uid="{8F4DA61E-A03C-7A41-80B0-3CF8D78B2364}" name="Widget UID"/>
    <tableColumn id="4" xr3:uid="{705317BF-FCBB-A947-859F-3885BDDC6FBD}" name="Time"/>
    <tableColumn id="5" xr3:uid="{599F8BAC-DA92-D947-9E24-38EA80D89E81}" name="Active"/>
    <tableColumn id="6" xr3:uid="{3FF27E9D-07A6-464B-B3FE-1CEDF5601D6D}" name="VALUES" dataDxfId="10">
      <calculatedColumnFormula>"("&amp;Table1[[#This Row],[UID]]&amp;", "&amp;Table1[[#This Row],[Widget UID]]&amp;", "&amp;Table1[[#This Row],[Time]]&amp;", "&amp;Table1[[#This Row],[Active]]&amp;"), 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C25449-0568-D145-AFD7-30F2BBE78652}" name="Table6" displayName="Table6" ref="A1:E16" totalsRowShown="0">
  <autoFilter ref="A1:E16" xr:uid="{EFC25449-0568-D145-AFD7-30F2BBE78652}"/>
  <tableColumns count="5">
    <tableColumn id="1" xr3:uid="{92218025-53CC-CC4E-8DF9-200FB31D6FA5}" name="Label"/>
    <tableColumn id="6" xr3:uid="{07E3F06B-0C36-4449-8CCA-A5FC4B5FEA84}" name="input date"/>
    <tableColumn id="2" xr3:uid="{5F148B0A-C1B0-514B-A5E9-A33561889587}" name="ms" dataDxfId="2"/>
    <tableColumn id="3" xr3:uid="{5A763033-9F3B-4640-AED2-764E82C1FA79}" name="date" dataDxfId="4">
      <calculatedColumnFormula>DATE(1970,1,1)+C2/DayInMs</calculatedColumnFormula>
    </tableColumn>
    <tableColumn id="4" xr3:uid="{AE6D6537-2F51-CF45-96CE-12E040E75D60}" name="time" dataDxfId="3">
      <calculatedColumnFormula>DATE(1970,1,1)+C2/DayInMs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9CF1-BF8E-754B-84E7-A270B84EE8E1}">
  <dimension ref="A1:H176"/>
  <sheetViews>
    <sheetView showGridLines="0" tabSelected="1" topLeftCell="A62" zoomScale="99" workbookViewId="0">
      <selection activeCell="C86" sqref="B86:C99"/>
    </sheetView>
  </sheetViews>
  <sheetFormatPr baseColWidth="10" defaultRowHeight="16"/>
  <cols>
    <col min="3" max="3" width="13.1640625" customWidth="1"/>
    <col min="4" max="4" width="25.6640625" customWidth="1"/>
    <col min="6" max="6" width="28" bestFit="1" customWidth="1"/>
  </cols>
  <sheetData>
    <row r="1" spans="1:8">
      <c r="F1" t="s">
        <v>23</v>
      </c>
      <c r="H1" s="2" t="s">
        <v>25</v>
      </c>
    </row>
    <row r="2" spans="1:8">
      <c r="A2" t="s">
        <v>14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</row>
    <row r="3" spans="1:8">
      <c r="B3">
        <v>175</v>
      </c>
      <c r="C3">
        <v>3</v>
      </c>
      <c r="D3">
        <v>1706138670553</v>
      </c>
      <c r="E3">
        <v>1</v>
      </c>
      <c r="F3" t="str">
        <f>"("&amp;Table18[[#This Row],[UID]]&amp;", "&amp;Table18[[#This Row],[Widget UID]]&amp;", "&amp;Table18[[#This Row],[Time]]&amp;", "&amp;Table18[[#This Row],[Active]]&amp;"), "</f>
        <v xml:space="preserve">(175, 3, 1706138670553, 1), </v>
      </c>
    </row>
    <row r="4" spans="1:8">
      <c r="B4">
        <v>176</v>
      </c>
      <c r="C4">
        <v>5</v>
      </c>
      <c r="D4">
        <v>1706138850626</v>
      </c>
      <c r="E4">
        <v>1</v>
      </c>
      <c r="F4" t="str">
        <f>"("&amp;Table18[[#This Row],[UID]]&amp;", "&amp;Table18[[#This Row],[Widget UID]]&amp;", "&amp;Table18[[#This Row],[Time]]&amp;", "&amp;Table18[[#This Row],[Active]]&amp;"), "</f>
        <v xml:space="preserve">(176, 5, 1706138850626, 1), </v>
      </c>
    </row>
    <row r="5" spans="1:8">
      <c r="B5">
        <v>177</v>
      </c>
      <c r="C5">
        <v>4</v>
      </c>
      <c r="D5">
        <v>1706138850903</v>
      </c>
      <c r="E5">
        <v>1</v>
      </c>
      <c r="F5" t="str">
        <f>"("&amp;Table18[[#This Row],[UID]]&amp;", "&amp;Table18[[#This Row],[Widget UID]]&amp;", "&amp;Table18[[#This Row],[Time]]&amp;", "&amp;Table18[[#This Row],[Active]]&amp;"), "</f>
        <v xml:space="preserve">(177, 4, 1706138850903, 1), </v>
      </c>
    </row>
    <row r="6" spans="1:8">
      <c r="B6">
        <v>178</v>
      </c>
      <c r="C6">
        <v>9</v>
      </c>
      <c r="D6">
        <v>1706138851224</v>
      </c>
      <c r="E6">
        <v>1</v>
      </c>
      <c r="F6" t="str">
        <f>"("&amp;Table18[[#This Row],[UID]]&amp;", "&amp;Table18[[#This Row],[Widget UID]]&amp;", "&amp;Table18[[#This Row],[Time]]&amp;", "&amp;Table18[[#This Row],[Active]]&amp;"), "</f>
        <v xml:space="preserve">(178, 9, 1706138851224, 1), </v>
      </c>
    </row>
    <row r="7" spans="1:8">
      <c r="B7">
        <v>179</v>
      </c>
      <c r="C7">
        <v>3</v>
      </c>
      <c r="D7">
        <v>1706138670553</v>
      </c>
      <c r="E7">
        <v>1</v>
      </c>
      <c r="F7" t="str">
        <f>"("&amp;Table18[[#This Row],[UID]]&amp;", "&amp;Table18[[#This Row],[Widget UID]]&amp;", "&amp;Table18[[#This Row],[Time]]&amp;", "&amp;Table18[[#This Row],[Active]]&amp;"), "</f>
        <v xml:space="preserve">(179, 3, 1706138670553, 1), </v>
      </c>
    </row>
    <row r="8" spans="1:8">
      <c r="B8">
        <v>180</v>
      </c>
      <c r="C8">
        <v>3</v>
      </c>
      <c r="D8">
        <v>1706138670553</v>
      </c>
      <c r="E8">
        <v>1</v>
      </c>
      <c r="F8" t="str">
        <f>"("&amp;Table18[[#This Row],[UID]]&amp;", "&amp;Table18[[#This Row],[Widget UID]]&amp;", "&amp;Table18[[#This Row],[Time]]&amp;", "&amp;Table18[[#This Row],[Active]]&amp;"), "</f>
        <v xml:space="preserve">(180, 3, 1706138670553, 1), </v>
      </c>
    </row>
    <row r="9" spans="1:8">
      <c r="B9">
        <v>181</v>
      </c>
      <c r="C9">
        <v>3</v>
      </c>
      <c r="D9">
        <v>1706138670553</v>
      </c>
      <c r="E9">
        <v>1</v>
      </c>
      <c r="F9" t="str">
        <f>"("&amp;Table18[[#This Row],[UID]]&amp;", "&amp;Table18[[#This Row],[Widget UID]]&amp;", "&amp;Table18[[#This Row],[Time]]&amp;", "&amp;Table18[[#This Row],[Active]]&amp;"), "</f>
        <v xml:space="preserve">(181, 3, 1706138670553, 1), </v>
      </c>
    </row>
    <row r="10" spans="1:8">
      <c r="B10">
        <v>182</v>
      </c>
      <c r="C10">
        <v>3</v>
      </c>
      <c r="D10">
        <v>1706138670553</v>
      </c>
      <c r="E10">
        <v>1</v>
      </c>
      <c r="F10" t="str">
        <f>"("&amp;Table18[[#This Row],[UID]]&amp;", "&amp;Table18[[#This Row],[Widget UID]]&amp;", "&amp;Table18[[#This Row],[Time]]&amp;", "&amp;Table18[[#This Row],[Active]]&amp;"), "</f>
        <v xml:space="preserve">(182, 3, 1706138670553, 1), </v>
      </c>
    </row>
    <row r="11" spans="1:8">
      <c r="B11">
        <v>183</v>
      </c>
      <c r="C11">
        <v>3</v>
      </c>
      <c r="D11">
        <v>1706138670553</v>
      </c>
      <c r="E11">
        <v>1</v>
      </c>
      <c r="F11" t="str">
        <f>"("&amp;Table18[[#This Row],[UID]]&amp;", "&amp;Table18[[#This Row],[Widget UID]]&amp;", "&amp;Table18[[#This Row],[Time]]&amp;", "&amp;Table18[[#This Row],[Active]]&amp;"), "</f>
        <v xml:space="preserve">(183, 3, 1706138670553, 1), </v>
      </c>
    </row>
    <row r="12" spans="1:8">
      <c r="B12">
        <v>184</v>
      </c>
      <c r="C12">
        <v>3</v>
      </c>
      <c r="D12">
        <v>1706138670553</v>
      </c>
      <c r="E12">
        <v>1</v>
      </c>
      <c r="F12" t="str">
        <f>"("&amp;Table18[[#This Row],[UID]]&amp;", "&amp;Table18[[#This Row],[Widget UID]]&amp;", "&amp;Table18[[#This Row],[Time]]&amp;", "&amp;Table18[[#This Row],[Active]]&amp;"), "</f>
        <v xml:space="preserve">(184, 3, 1706138670553, 1), </v>
      </c>
    </row>
    <row r="13" spans="1:8">
      <c r="B13">
        <v>185</v>
      </c>
      <c r="C13">
        <v>3</v>
      </c>
      <c r="D13">
        <v>1706138670553</v>
      </c>
      <c r="E13">
        <v>1</v>
      </c>
      <c r="F13" t="str">
        <f>"("&amp;Table18[[#This Row],[UID]]&amp;", "&amp;Table18[[#This Row],[Widget UID]]&amp;", "&amp;Table18[[#This Row],[Time]]&amp;", "&amp;Table18[[#This Row],[Active]]&amp;"), "</f>
        <v xml:space="preserve">(185, 3, 1706138670553, 1), </v>
      </c>
    </row>
    <row r="14" spans="1:8">
      <c r="B14">
        <v>186</v>
      </c>
      <c r="C14">
        <v>3</v>
      </c>
      <c r="D14">
        <v>1706138670553</v>
      </c>
      <c r="E14">
        <v>1</v>
      </c>
      <c r="F14" t="str">
        <f>"("&amp;Table18[[#This Row],[UID]]&amp;", "&amp;Table18[[#This Row],[Widget UID]]&amp;", "&amp;Table18[[#This Row],[Time]]&amp;", "&amp;Table18[[#This Row],[Active]]&amp;"), "</f>
        <v xml:space="preserve">(186, 3, 1706138670553, 1), </v>
      </c>
    </row>
    <row r="15" spans="1:8">
      <c r="B15">
        <v>187</v>
      </c>
      <c r="C15">
        <v>3</v>
      </c>
      <c r="D15">
        <v>1706138670553</v>
      </c>
      <c r="E15">
        <v>1</v>
      </c>
      <c r="F15" t="str">
        <f>"("&amp;Table18[[#This Row],[UID]]&amp;", "&amp;Table18[[#This Row],[Widget UID]]&amp;", "&amp;Table18[[#This Row],[Time]]&amp;", "&amp;Table18[[#This Row],[Active]]&amp;"), "</f>
        <v xml:space="preserve">(187, 3, 1706138670553, 1), </v>
      </c>
    </row>
    <row r="16" spans="1:8">
      <c r="B16">
        <v>188</v>
      </c>
      <c r="C16">
        <v>3</v>
      </c>
      <c r="D16">
        <v>1706138670553</v>
      </c>
      <c r="E16">
        <v>1</v>
      </c>
      <c r="F16" t="str">
        <f>"("&amp;Table18[[#This Row],[UID]]&amp;", "&amp;Table18[[#This Row],[Widget UID]]&amp;", "&amp;Table18[[#This Row],[Time]]&amp;", "&amp;Table18[[#This Row],[Active]]&amp;"), "</f>
        <v xml:space="preserve">(188, 3, 1706138670553, 1), </v>
      </c>
    </row>
    <row r="17" spans="2:6">
      <c r="B17">
        <v>189</v>
      </c>
      <c r="C17">
        <v>3</v>
      </c>
      <c r="D17">
        <v>1706138670553</v>
      </c>
      <c r="E17">
        <v>1</v>
      </c>
      <c r="F17" t="str">
        <f>"("&amp;Table18[[#This Row],[UID]]&amp;", "&amp;Table18[[#This Row],[Widget UID]]&amp;", "&amp;Table18[[#This Row],[Time]]&amp;", "&amp;Table18[[#This Row],[Active]]&amp;"), "</f>
        <v xml:space="preserve">(189, 3, 1706138670553, 1), </v>
      </c>
    </row>
    <row r="18" spans="2:6">
      <c r="B18">
        <v>190</v>
      </c>
      <c r="C18">
        <v>3</v>
      </c>
      <c r="D18">
        <v>1706138670553</v>
      </c>
      <c r="E18">
        <v>1</v>
      </c>
      <c r="F18" t="str">
        <f>"("&amp;Table18[[#This Row],[UID]]&amp;", "&amp;Table18[[#This Row],[Widget UID]]&amp;", "&amp;Table18[[#This Row],[Time]]&amp;", "&amp;Table18[[#This Row],[Active]]&amp;"), "</f>
        <v xml:space="preserve">(190, 3, 1706138670553, 1), </v>
      </c>
    </row>
    <row r="19" spans="2:6">
      <c r="B19">
        <v>191</v>
      </c>
      <c r="C19">
        <v>5</v>
      </c>
      <c r="D19">
        <v>1706138850626</v>
      </c>
      <c r="E19">
        <v>1</v>
      </c>
      <c r="F19" t="str">
        <f>"("&amp;Table18[[#This Row],[UID]]&amp;", "&amp;Table18[[#This Row],[Widget UID]]&amp;", "&amp;Table18[[#This Row],[Time]]&amp;", "&amp;Table18[[#This Row],[Active]]&amp;"), "</f>
        <v xml:space="preserve">(191, 5, 1706138850626, 1), </v>
      </c>
    </row>
    <row r="20" spans="2:6">
      <c r="B20">
        <v>192</v>
      </c>
      <c r="C20">
        <v>5</v>
      </c>
      <c r="D20">
        <v>1706138850626</v>
      </c>
      <c r="E20">
        <v>1</v>
      </c>
      <c r="F20" t="str">
        <f>"("&amp;Table18[[#This Row],[UID]]&amp;", "&amp;Table18[[#This Row],[Widget UID]]&amp;", "&amp;Table18[[#This Row],[Time]]&amp;", "&amp;Table18[[#This Row],[Active]]&amp;"), "</f>
        <v xml:space="preserve">(192, 5, 1706138850626, 1), </v>
      </c>
    </row>
    <row r="21" spans="2:6">
      <c r="B21">
        <v>193</v>
      </c>
      <c r="C21">
        <v>5</v>
      </c>
      <c r="D21">
        <v>1706138850626</v>
      </c>
      <c r="E21">
        <v>1</v>
      </c>
      <c r="F21" t="str">
        <f>"("&amp;Table18[[#This Row],[UID]]&amp;", "&amp;Table18[[#This Row],[Widget UID]]&amp;", "&amp;Table18[[#This Row],[Time]]&amp;", "&amp;Table18[[#This Row],[Active]]&amp;"), "</f>
        <v xml:space="preserve">(193, 5, 1706138850626, 1), </v>
      </c>
    </row>
    <row r="22" spans="2:6">
      <c r="B22">
        <v>194</v>
      </c>
      <c r="C22">
        <v>5</v>
      </c>
      <c r="D22">
        <v>1706138850626</v>
      </c>
      <c r="E22">
        <v>1</v>
      </c>
      <c r="F22" t="str">
        <f>"("&amp;Table18[[#This Row],[UID]]&amp;", "&amp;Table18[[#This Row],[Widget UID]]&amp;", "&amp;Table18[[#This Row],[Time]]&amp;", "&amp;Table18[[#This Row],[Active]]&amp;"), "</f>
        <v xml:space="preserve">(194, 5, 1706138850626, 1), </v>
      </c>
    </row>
    <row r="23" spans="2:6">
      <c r="B23">
        <v>195</v>
      </c>
      <c r="C23">
        <v>5</v>
      </c>
      <c r="D23">
        <v>1706138850626</v>
      </c>
      <c r="E23">
        <v>1</v>
      </c>
      <c r="F23" t="str">
        <f>"("&amp;Table18[[#This Row],[UID]]&amp;", "&amp;Table18[[#This Row],[Widget UID]]&amp;", "&amp;Table18[[#This Row],[Time]]&amp;", "&amp;Table18[[#This Row],[Active]]&amp;"), "</f>
        <v xml:space="preserve">(195, 5, 1706138850626, 1), </v>
      </c>
    </row>
    <row r="24" spans="2:6">
      <c r="B24">
        <v>196</v>
      </c>
      <c r="C24">
        <v>5</v>
      </c>
      <c r="D24">
        <v>1706138850626</v>
      </c>
      <c r="E24">
        <v>1</v>
      </c>
      <c r="F24" t="str">
        <f>"("&amp;Table18[[#This Row],[UID]]&amp;", "&amp;Table18[[#This Row],[Widget UID]]&amp;", "&amp;Table18[[#This Row],[Time]]&amp;", "&amp;Table18[[#This Row],[Active]]&amp;"), "</f>
        <v xml:space="preserve">(196, 5, 1706138850626, 1), </v>
      </c>
    </row>
    <row r="25" spans="2:6">
      <c r="B25">
        <v>197</v>
      </c>
      <c r="C25">
        <v>5</v>
      </c>
      <c r="D25">
        <v>1706138850626</v>
      </c>
      <c r="E25">
        <v>1</v>
      </c>
      <c r="F25" t="str">
        <f>"("&amp;Table18[[#This Row],[UID]]&amp;", "&amp;Table18[[#This Row],[Widget UID]]&amp;", "&amp;Table18[[#This Row],[Time]]&amp;", "&amp;Table18[[#This Row],[Active]]&amp;"), "</f>
        <v xml:space="preserve">(197, 5, 1706138850626, 1), </v>
      </c>
    </row>
    <row r="26" spans="2:6">
      <c r="B26">
        <v>198</v>
      </c>
      <c r="C26">
        <v>5</v>
      </c>
      <c r="D26">
        <v>1706138850626</v>
      </c>
      <c r="E26">
        <v>1</v>
      </c>
      <c r="F26" t="str">
        <f>"("&amp;Table18[[#This Row],[UID]]&amp;", "&amp;Table18[[#This Row],[Widget UID]]&amp;", "&amp;Table18[[#This Row],[Time]]&amp;", "&amp;Table18[[#This Row],[Active]]&amp;"), "</f>
        <v xml:space="preserve">(198, 5, 1706138850626, 1), </v>
      </c>
    </row>
    <row r="27" spans="2:6">
      <c r="B27">
        <v>199</v>
      </c>
      <c r="C27">
        <v>5</v>
      </c>
      <c r="D27">
        <v>1706138850626</v>
      </c>
      <c r="E27">
        <v>1</v>
      </c>
      <c r="F27" t="str">
        <f>"("&amp;Table18[[#This Row],[UID]]&amp;", "&amp;Table18[[#This Row],[Widget UID]]&amp;", "&amp;Table18[[#This Row],[Time]]&amp;", "&amp;Table18[[#This Row],[Active]]&amp;"), "</f>
        <v xml:space="preserve">(199, 5, 1706138850626, 1), </v>
      </c>
    </row>
    <row r="28" spans="2:6">
      <c r="B28">
        <v>200</v>
      </c>
      <c r="C28">
        <v>5</v>
      </c>
      <c r="D28">
        <v>1706138850626</v>
      </c>
      <c r="E28">
        <v>1</v>
      </c>
      <c r="F28" t="str">
        <f>"("&amp;Table18[[#This Row],[UID]]&amp;", "&amp;Table18[[#This Row],[Widget UID]]&amp;", "&amp;Table18[[#This Row],[Time]]&amp;", "&amp;Table18[[#This Row],[Active]]&amp;"), "</f>
        <v xml:space="preserve">(200, 5, 1706138850626, 1), </v>
      </c>
    </row>
    <row r="29" spans="2:6">
      <c r="B29">
        <v>201</v>
      </c>
      <c r="C29">
        <v>5</v>
      </c>
      <c r="D29">
        <v>1706138850626</v>
      </c>
      <c r="E29">
        <v>1</v>
      </c>
      <c r="F29" t="str">
        <f>"("&amp;Table18[[#This Row],[UID]]&amp;", "&amp;Table18[[#This Row],[Widget UID]]&amp;", "&amp;Table18[[#This Row],[Time]]&amp;", "&amp;Table18[[#This Row],[Active]]&amp;"), "</f>
        <v xml:space="preserve">(201, 5, 1706138850626, 1), </v>
      </c>
    </row>
    <row r="30" spans="2:6">
      <c r="B30">
        <v>202</v>
      </c>
      <c r="C30">
        <v>5</v>
      </c>
      <c r="D30">
        <v>1706138850626</v>
      </c>
      <c r="E30">
        <v>1</v>
      </c>
      <c r="F30" t="str">
        <f>"("&amp;Table18[[#This Row],[UID]]&amp;", "&amp;Table18[[#This Row],[Widget UID]]&amp;", "&amp;Table18[[#This Row],[Time]]&amp;", "&amp;Table18[[#This Row],[Active]]&amp;"), "</f>
        <v xml:space="preserve">(202, 5, 1706138850626, 1), </v>
      </c>
    </row>
    <row r="31" spans="2:6">
      <c r="B31">
        <v>203</v>
      </c>
      <c r="C31">
        <v>5</v>
      </c>
      <c r="D31">
        <v>1706138850626</v>
      </c>
      <c r="E31">
        <v>1</v>
      </c>
      <c r="F31" t="str">
        <f>"("&amp;Table18[[#This Row],[UID]]&amp;", "&amp;Table18[[#This Row],[Widget UID]]&amp;", "&amp;Table18[[#This Row],[Time]]&amp;", "&amp;Table18[[#This Row],[Active]]&amp;"), "</f>
        <v xml:space="preserve">(203, 5, 1706138850626, 1), </v>
      </c>
    </row>
    <row r="32" spans="2:6">
      <c r="B32">
        <v>204</v>
      </c>
      <c r="C32">
        <v>5</v>
      </c>
      <c r="D32">
        <v>1706138850626</v>
      </c>
      <c r="E32">
        <v>1</v>
      </c>
      <c r="F32" t="str">
        <f>"("&amp;Table18[[#This Row],[UID]]&amp;", "&amp;Table18[[#This Row],[Widget UID]]&amp;", "&amp;Table18[[#This Row],[Time]]&amp;", "&amp;Table18[[#This Row],[Active]]&amp;"), "</f>
        <v xml:space="preserve">(204, 5, 1706138850626, 1), </v>
      </c>
    </row>
    <row r="33" spans="2:6">
      <c r="B33">
        <v>205</v>
      </c>
      <c r="C33">
        <v>5</v>
      </c>
      <c r="D33">
        <v>1706138850626</v>
      </c>
      <c r="E33">
        <v>1</v>
      </c>
      <c r="F33" t="str">
        <f>"("&amp;Table18[[#This Row],[UID]]&amp;", "&amp;Table18[[#This Row],[Widget UID]]&amp;", "&amp;Table18[[#This Row],[Time]]&amp;", "&amp;Table18[[#This Row],[Active]]&amp;"), "</f>
        <v xml:space="preserve">(205, 5, 1706138850626, 1), </v>
      </c>
    </row>
    <row r="34" spans="2:6">
      <c r="B34">
        <v>206</v>
      </c>
      <c r="C34">
        <v>4</v>
      </c>
      <c r="D34">
        <v>1706138850626</v>
      </c>
      <c r="E34">
        <v>1</v>
      </c>
      <c r="F34" t="str">
        <f>"("&amp;Table18[[#This Row],[UID]]&amp;", "&amp;Table18[[#This Row],[Widget UID]]&amp;", "&amp;Table18[[#This Row],[Time]]&amp;", "&amp;Table18[[#This Row],[Active]]&amp;"), "</f>
        <v xml:space="preserve">(206, 4, 1706138850626, 1), </v>
      </c>
    </row>
    <row r="35" spans="2:6">
      <c r="B35">
        <v>207</v>
      </c>
      <c r="C35">
        <v>4</v>
      </c>
      <c r="D35">
        <v>1706138850626</v>
      </c>
      <c r="E35">
        <v>1</v>
      </c>
      <c r="F35" t="str">
        <f>"("&amp;Table18[[#This Row],[UID]]&amp;", "&amp;Table18[[#This Row],[Widget UID]]&amp;", "&amp;Table18[[#This Row],[Time]]&amp;", "&amp;Table18[[#This Row],[Active]]&amp;"), "</f>
        <v xml:space="preserve">(207, 4, 1706138850626, 1), </v>
      </c>
    </row>
    <row r="36" spans="2:6">
      <c r="B36">
        <v>208</v>
      </c>
      <c r="C36">
        <v>4</v>
      </c>
      <c r="D36">
        <v>1706138850626</v>
      </c>
      <c r="E36">
        <v>1</v>
      </c>
      <c r="F36" t="str">
        <f>"("&amp;Table18[[#This Row],[UID]]&amp;", "&amp;Table18[[#This Row],[Widget UID]]&amp;", "&amp;Table18[[#This Row],[Time]]&amp;", "&amp;Table18[[#This Row],[Active]]&amp;"), "</f>
        <v xml:space="preserve">(208, 4, 1706138850626, 1), </v>
      </c>
    </row>
    <row r="37" spans="2:6">
      <c r="B37">
        <v>209</v>
      </c>
      <c r="C37">
        <v>4</v>
      </c>
      <c r="D37">
        <v>1706138850626</v>
      </c>
      <c r="E37">
        <v>1</v>
      </c>
      <c r="F37" t="str">
        <f>"("&amp;Table18[[#This Row],[UID]]&amp;", "&amp;Table18[[#This Row],[Widget UID]]&amp;", "&amp;Table18[[#This Row],[Time]]&amp;", "&amp;Table18[[#This Row],[Active]]&amp;"), "</f>
        <v xml:space="preserve">(209, 4, 1706138850626, 1), </v>
      </c>
    </row>
    <row r="38" spans="2:6">
      <c r="B38">
        <v>210</v>
      </c>
      <c r="C38">
        <v>4</v>
      </c>
      <c r="D38">
        <v>1706138850626</v>
      </c>
      <c r="E38">
        <v>1</v>
      </c>
      <c r="F38" t="str">
        <f>"("&amp;Table18[[#This Row],[UID]]&amp;", "&amp;Table18[[#This Row],[Widget UID]]&amp;", "&amp;Table18[[#This Row],[Time]]&amp;", "&amp;Table18[[#This Row],[Active]]&amp;"), "</f>
        <v xml:space="preserve">(210, 4, 1706138850626, 1), </v>
      </c>
    </row>
    <row r="39" spans="2:6">
      <c r="B39">
        <v>211</v>
      </c>
      <c r="C39">
        <v>4</v>
      </c>
      <c r="D39">
        <v>1706138850626</v>
      </c>
      <c r="E39">
        <v>1</v>
      </c>
      <c r="F39" t="str">
        <f>"("&amp;Table18[[#This Row],[UID]]&amp;", "&amp;Table18[[#This Row],[Widget UID]]&amp;", "&amp;Table18[[#This Row],[Time]]&amp;", "&amp;Table18[[#This Row],[Active]]&amp;"), "</f>
        <v xml:space="preserve">(211, 4, 1706138850626, 1), </v>
      </c>
    </row>
    <row r="40" spans="2:6">
      <c r="B40">
        <v>212</v>
      </c>
      <c r="C40">
        <v>4</v>
      </c>
      <c r="D40">
        <v>1706138850626</v>
      </c>
      <c r="E40">
        <v>1</v>
      </c>
      <c r="F40" t="str">
        <f>"("&amp;Table18[[#This Row],[UID]]&amp;", "&amp;Table18[[#This Row],[Widget UID]]&amp;", "&amp;Table18[[#This Row],[Time]]&amp;", "&amp;Table18[[#This Row],[Active]]&amp;"), "</f>
        <v xml:space="preserve">(212, 4, 1706138850626, 1), </v>
      </c>
    </row>
    <row r="41" spans="2:6">
      <c r="B41">
        <v>213</v>
      </c>
      <c r="C41">
        <v>4</v>
      </c>
      <c r="D41">
        <v>1706138850626</v>
      </c>
      <c r="E41">
        <v>1</v>
      </c>
      <c r="F41" t="str">
        <f>"("&amp;Table18[[#This Row],[UID]]&amp;", "&amp;Table18[[#This Row],[Widget UID]]&amp;", "&amp;Table18[[#This Row],[Time]]&amp;", "&amp;Table18[[#This Row],[Active]]&amp;"), "</f>
        <v xml:space="preserve">(213, 4, 1706138850626, 1), </v>
      </c>
    </row>
    <row r="42" spans="2:6">
      <c r="B42">
        <v>214</v>
      </c>
      <c r="C42">
        <v>4</v>
      </c>
      <c r="D42">
        <v>1706138850626</v>
      </c>
      <c r="E42">
        <v>1</v>
      </c>
      <c r="F42" t="str">
        <f>"("&amp;Table18[[#This Row],[UID]]&amp;", "&amp;Table18[[#This Row],[Widget UID]]&amp;", "&amp;Table18[[#This Row],[Time]]&amp;", "&amp;Table18[[#This Row],[Active]]&amp;"), "</f>
        <v xml:space="preserve">(214, 4, 1706138850626, 1), </v>
      </c>
    </row>
    <row r="43" spans="2:6">
      <c r="B43">
        <v>215</v>
      </c>
      <c r="C43">
        <v>4</v>
      </c>
      <c r="D43">
        <v>1706138850626</v>
      </c>
      <c r="E43">
        <v>1</v>
      </c>
      <c r="F43" t="str">
        <f>"("&amp;Table18[[#This Row],[UID]]&amp;", "&amp;Table18[[#This Row],[Widget UID]]&amp;", "&amp;Table18[[#This Row],[Time]]&amp;", "&amp;Table18[[#This Row],[Active]]&amp;"), "</f>
        <v xml:space="preserve">(215, 4, 1706138850626, 1), </v>
      </c>
    </row>
    <row r="44" spans="2:6">
      <c r="B44">
        <v>216</v>
      </c>
      <c r="C44">
        <v>4</v>
      </c>
      <c r="D44">
        <v>1706138850626</v>
      </c>
      <c r="E44">
        <v>1</v>
      </c>
      <c r="F44" t="str">
        <f>"("&amp;Table18[[#This Row],[UID]]&amp;", "&amp;Table18[[#This Row],[Widget UID]]&amp;", "&amp;Table18[[#This Row],[Time]]&amp;", "&amp;Table18[[#This Row],[Active]]&amp;"), "</f>
        <v xml:space="preserve">(216, 4, 1706138850626, 1), </v>
      </c>
    </row>
    <row r="45" spans="2:6">
      <c r="B45">
        <v>217</v>
      </c>
      <c r="C45">
        <v>4</v>
      </c>
      <c r="D45">
        <v>1706138850626</v>
      </c>
      <c r="E45">
        <v>1</v>
      </c>
      <c r="F45" t="str">
        <f>"("&amp;Table18[[#This Row],[UID]]&amp;", "&amp;Table18[[#This Row],[Widget UID]]&amp;", "&amp;Table18[[#This Row],[Time]]&amp;", "&amp;Table18[[#This Row],[Active]]&amp;"), "</f>
        <v xml:space="preserve">(217, 4, 1706138850626, 1), </v>
      </c>
    </row>
    <row r="46" spans="2:6">
      <c r="B46">
        <v>218</v>
      </c>
      <c r="C46">
        <v>4</v>
      </c>
      <c r="D46">
        <v>1706138850626</v>
      </c>
      <c r="E46">
        <v>1</v>
      </c>
      <c r="F46" t="str">
        <f>"("&amp;Table18[[#This Row],[UID]]&amp;", "&amp;Table18[[#This Row],[Widget UID]]&amp;", "&amp;Table18[[#This Row],[Time]]&amp;", "&amp;Table18[[#This Row],[Active]]&amp;"), "</f>
        <v xml:space="preserve">(218, 4, 1706138850626, 1), </v>
      </c>
    </row>
    <row r="47" spans="2:6">
      <c r="B47">
        <v>219</v>
      </c>
      <c r="C47">
        <v>4</v>
      </c>
      <c r="D47">
        <v>1706138850626</v>
      </c>
      <c r="E47">
        <v>1</v>
      </c>
      <c r="F47" t="str">
        <f>"("&amp;Table18[[#This Row],[UID]]&amp;", "&amp;Table18[[#This Row],[Widget UID]]&amp;", "&amp;Table18[[#This Row],[Time]]&amp;", "&amp;Table18[[#This Row],[Active]]&amp;"), "</f>
        <v xml:space="preserve">(219, 4, 1706138850626, 1), </v>
      </c>
    </row>
    <row r="48" spans="2:6">
      <c r="B48">
        <v>220</v>
      </c>
      <c r="C48">
        <v>4</v>
      </c>
      <c r="D48">
        <v>1706138850626</v>
      </c>
      <c r="E48">
        <v>1</v>
      </c>
      <c r="F48" t="str">
        <f>"("&amp;Table18[[#This Row],[UID]]&amp;", "&amp;Table18[[#This Row],[Widget UID]]&amp;", "&amp;Table18[[#This Row],[Time]]&amp;", "&amp;Table18[[#This Row],[Active]]&amp;"), "</f>
        <v xml:space="preserve">(220, 4, 1706138850626, 1), </v>
      </c>
    </row>
    <row r="49" spans="2:6">
      <c r="B49">
        <v>221</v>
      </c>
      <c r="C49">
        <v>4</v>
      </c>
      <c r="D49">
        <v>1706138850626</v>
      </c>
      <c r="E49">
        <v>1</v>
      </c>
      <c r="F49" t="str">
        <f>"("&amp;Table18[[#This Row],[UID]]&amp;", "&amp;Table18[[#This Row],[Widget UID]]&amp;", "&amp;Table18[[#This Row],[Time]]&amp;", "&amp;Table18[[#This Row],[Active]]&amp;"), "</f>
        <v xml:space="preserve">(221, 4, 1706138850626, 1), </v>
      </c>
    </row>
    <row r="50" spans="2:6">
      <c r="B50">
        <v>222</v>
      </c>
      <c r="C50">
        <v>4</v>
      </c>
      <c r="D50">
        <v>1706138850903</v>
      </c>
      <c r="E50">
        <v>1</v>
      </c>
      <c r="F50" t="str">
        <f>"("&amp;Table18[[#This Row],[UID]]&amp;", "&amp;Table18[[#This Row],[Widget UID]]&amp;", "&amp;Table18[[#This Row],[Time]]&amp;", "&amp;Table18[[#This Row],[Active]]&amp;"), "</f>
        <v xml:space="preserve">(222, 4, 1706138850903, 1), </v>
      </c>
    </row>
    <row r="51" spans="2:6">
      <c r="B51">
        <v>223</v>
      </c>
      <c r="C51">
        <v>4</v>
      </c>
      <c r="D51">
        <v>1706138850903</v>
      </c>
      <c r="E51">
        <v>1</v>
      </c>
      <c r="F51" t="str">
        <f>"("&amp;Table18[[#This Row],[UID]]&amp;", "&amp;Table18[[#This Row],[Widget UID]]&amp;", "&amp;Table18[[#This Row],[Time]]&amp;", "&amp;Table18[[#This Row],[Active]]&amp;"), "</f>
        <v xml:space="preserve">(223, 4, 1706138850903, 1), </v>
      </c>
    </row>
    <row r="52" spans="2:6">
      <c r="B52">
        <v>224</v>
      </c>
      <c r="C52">
        <v>4</v>
      </c>
      <c r="D52">
        <v>1706138850903</v>
      </c>
      <c r="E52">
        <v>1</v>
      </c>
      <c r="F52" t="str">
        <f>"("&amp;Table18[[#This Row],[UID]]&amp;", "&amp;Table18[[#This Row],[Widget UID]]&amp;", "&amp;Table18[[#This Row],[Time]]&amp;", "&amp;Table18[[#This Row],[Active]]&amp;"), "</f>
        <v xml:space="preserve">(224, 4, 1706138850903, 1), </v>
      </c>
    </row>
    <row r="53" spans="2:6">
      <c r="B53">
        <v>225</v>
      </c>
      <c r="C53">
        <v>4</v>
      </c>
      <c r="D53">
        <v>1706138850903</v>
      </c>
      <c r="E53">
        <v>1</v>
      </c>
      <c r="F53" t="str">
        <f>"("&amp;Table18[[#This Row],[UID]]&amp;", "&amp;Table18[[#This Row],[Widget UID]]&amp;", "&amp;Table18[[#This Row],[Time]]&amp;", "&amp;Table18[[#This Row],[Active]]&amp;"), "</f>
        <v xml:space="preserve">(225, 4, 1706138850903, 1), </v>
      </c>
    </row>
    <row r="54" spans="2:6">
      <c r="B54">
        <v>226</v>
      </c>
      <c r="C54">
        <v>4</v>
      </c>
      <c r="D54">
        <v>1706138850903</v>
      </c>
      <c r="E54">
        <v>1</v>
      </c>
      <c r="F54" t="str">
        <f>"("&amp;Table18[[#This Row],[UID]]&amp;", "&amp;Table18[[#This Row],[Widget UID]]&amp;", "&amp;Table18[[#This Row],[Time]]&amp;", "&amp;Table18[[#This Row],[Active]]&amp;"), "</f>
        <v xml:space="preserve">(226, 4, 1706138850903, 1), </v>
      </c>
    </row>
    <row r="55" spans="2:6">
      <c r="B55">
        <v>227</v>
      </c>
      <c r="C55">
        <v>4</v>
      </c>
      <c r="D55">
        <v>1706138850903</v>
      </c>
      <c r="E55">
        <v>1</v>
      </c>
      <c r="F55" t="str">
        <f>"("&amp;Table18[[#This Row],[UID]]&amp;", "&amp;Table18[[#This Row],[Widget UID]]&amp;", "&amp;Table18[[#This Row],[Time]]&amp;", "&amp;Table18[[#This Row],[Active]]&amp;"), "</f>
        <v xml:space="preserve">(227, 4, 1706138850903, 1), </v>
      </c>
    </row>
    <row r="56" spans="2:6">
      <c r="B56">
        <v>228</v>
      </c>
      <c r="C56">
        <v>4</v>
      </c>
      <c r="D56">
        <v>1706138850903</v>
      </c>
      <c r="E56">
        <v>1</v>
      </c>
      <c r="F56" t="str">
        <f>"("&amp;Table18[[#This Row],[UID]]&amp;", "&amp;Table18[[#This Row],[Widget UID]]&amp;", "&amp;Table18[[#This Row],[Time]]&amp;", "&amp;Table18[[#This Row],[Active]]&amp;"), "</f>
        <v xml:space="preserve">(228, 4, 1706138850903, 1), </v>
      </c>
    </row>
    <row r="57" spans="2:6">
      <c r="B57">
        <v>229</v>
      </c>
      <c r="C57">
        <v>4</v>
      </c>
      <c r="D57">
        <v>1706138850903</v>
      </c>
      <c r="E57">
        <v>1</v>
      </c>
      <c r="F57" t="str">
        <f>"("&amp;Table18[[#This Row],[UID]]&amp;", "&amp;Table18[[#This Row],[Widget UID]]&amp;", "&amp;Table18[[#This Row],[Time]]&amp;", "&amp;Table18[[#This Row],[Active]]&amp;"), "</f>
        <v xml:space="preserve">(229, 4, 1706138850903, 1), </v>
      </c>
    </row>
    <row r="58" spans="2:6">
      <c r="B58">
        <v>230</v>
      </c>
      <c r="C58">
        <v>4</v>
      </c>
      <c r="D58">
        <v>1706138850903</v>
      </c>
      <c r="E58">
        <v>1</v>
      </c>
      <c r="F58" t="str">
        <f>"("&amp;Table18[[#This Row],[UID]]&amp;", "&amp;Table18[[#This Row],[Widget UID]]&amp;", "&amp;Table18[[#This Row],[Time]]&amp;", "&amp;Table18[[#This Row],[Active]]&amp;"), "</f>
        <v xml:space="preserve">(230, 4, 1706138850903, 1), </v>
      </c>
    </row>
    <row r="59" spans="2:6">
      <c r="B59">
        <v>231</v>
      </c>
      <c r="C59">
        <v>4</v>
      </c>
      <c r="D59">
        <v>1706138850903</v>
      </c>
      <c r="E59">
        <v>1</v>
      </c>
      <c r="F59" t="str">
        <f>"("&amp;Table18[[#This Row],[UID]]&amp;", "&amp;Table18[[#This Row],[Widget UID]]&amp;", "&amp;Table18[[#This Row],[Time]]&amp;", "&amp;Table18[[#This Row],[Active]]&amp;"), "</f>
        <v xml:space="preserve">(231, 4, 1706138850903, 1), </v>
      </c>
    </row>
    <row r="60" spans="2:6">
      <c r="B60">
        <v>232</v>
      </c>
      <c r="C60">
        <v>4</v>
      </c>
      <c r="D60">
        <v>1706138850903</v>
      </c>
      <c r="E60">
        <v>1</v>
      </c>
      <c r="F60" t="str">
        <f>"("&amp;Table18[[#This Row],[UID]]&amp;", "&amp;Table18[[#This Row],[Widget UID]]&amp;", "&amp;Table18[[#This Row],[Time]]&amp;", "&amp;Table18[[#This Row],[Active]]&amp;"), "</f>
        <v xml:space="preserve">(232, 4, 1706138850903, 1), </v>
      </c>
    </row>
    <row r="61" spans="2:6">
      <c r="B61">
        <v>233</v>
      </c>
      <c r="C61">
        <v>4</v>
      </c>
      <c r="D61">
        <v>1706138850903</v>
      </c>
      <c r="E61">
        <v>1</v>
      </c>
      <c r="F61" t="str">
        <f>"("&amp;Table18[[#This Row],[UID]]&amp;", "&amp;Table18[[#This Row],[Widget UID]]&amp;", "&amp;Table18[[#This Row],[Time]]&amp;", "&amp;Table18[[#This Row],[Active]]&amp;"), "</f>
        <v xml:space="preserve">(233, 4, 1706138850903, 1), </v>
      </c>
    </row>
    <row r="62" spans="2:6">
      <c r="B62">
        <v>234</v>
      </c>
      <c r="C62">
        <v>4</v>
      </c>
      <c r="D62">
        <v>1706138850903</v>
      </c>
      <c r="E62">
        <v>1</v>
      </c>
      <c r="F62" t="str">
        <f>"("&amp;Table18[[#This Row],[UID]]&amp;", "&amp;Table18[[#This Row],[Widget UID]]&amp;", "&amp;Table18[[#This Row],[Time]]&amp;", "&amp;Table18[[#This Row],[Active]]&amp;"), "</f>
        <v xml:space="preserve">(234, 4, 1706138850903, 1), </v>
      </c>
    </row>
    <row r="63" spans="2:6">
      <c r="B63">
        <v>235</v>
      </c>
      <c r="C63">
        <v>4</v>
      </c>
      <c r="D63">
        <v>1706138850903</v>
      </c>
      <c r="E63">
        <v>1</v>
      </c>
      <c r="F63" t="str">
        <f>"("&amp;Table18[[#This Row],[UID]]&amp;", "&amp;Table18[[#This Row],[Widget UID]]&amp;", "&amp;Table18[[#This Row],[Time]]&amp;", "&amp;Table18[[#This Row],[Active]]&amp;"), "</f>
        <v xml:space="preserve">(235, 4, 1706138850903, 1), </v>
      </c>
    </row>
    <row r="64" spans="2:6">
      <c r="B64">
        <v>236</v>
      </c>
      <c r="C64">
        <v>4</v>
      </c>
      <c r="D64">
        <v>1706138850903</v>
      </c>
      <c r="E64">
        <v>1</v>
      </c>
      <c r="F64" t="str">
        <f>"("&amp;Table18[[#This Row],[UID]]&amp;", "&amp;Table18[[#This Row],[Widget UID]]&amp;", "&amp;Table18[[#This Row],[Time]]&amp;", "&amp;Table18[[#This Row],[Active]]&amp;"), "</f>
        <v xml:space="preserve">(236, 4, 1706138850903, 1), </v>
      </c>
    </row>
    <row r="65" spans="2:6">
      <c r="B65">
        <v>237</v>
      </c>
      <c r="C65">
        <v>9</v>
      </c>
      <c r="D65">
        <v>1706138851224</v>
      </c>
      <c r="E65">
        <v>1</v>
      </c>
      <c r="F65" t="str">
        <f>"("&amp;Table18[[#This Row],[UID]]&amp;", "&amp;Table18[[#This Row],[Widget UID]]&amp;", "&amp;Table18[[#This Row],[Time]]&amp;", "&amp;Table18[[#This Row],[Active]]&amp;"), "</f>
        <v xml:space="preserve">(237, 9, 1706138851224, 1), </v>
      </c>
    </row>
    <row r="66" spans="2:6">
      <c r="B66">
        <v>238</v>
      </c>
      <c r="C66">
        <v>9</v>
      </c>
      <c r="D66">
        <v>1706138851224</v>
      </c>
      <c r="E66">
        <v>1</v>
      </c>
      <c r="F66" t="str">
        <f>"("&amp;Table18[[#This Row],[UID]]&amp;", "&amp;Table18[[#This Row],[Widget UID]]&amp;", "&amp;Table18[[#This Row],[Time]]&amp;", "&amp;Table18[[#This Row],[Active]]&amp;"), "</f>
        <v xml:space="preserve">(238, 9, 1706138851224, 1), </v>
      </c>
    </row>
    <row r="67" spans="2:6">
      <c r="B67">
        <v>239</v>
      </c>
      <c r="C67">
        <v>9</v>
      </c>
      <c r="D67">
        <v>1706138851224</v>
      </c>
      <c r="E67">
        <v>1</v>
      </c>
      <c r="F67" t="str">
        <f>"("&amp;Table18[[#This Row],[UID]]&amp;", "&amp;Table18[[#This Row],[Widget UID]]&amp;", "&amp;Table18[[#This Row],[Time]]&amp;", "&amp;Table18[[#This Row],[Active]]&amp;"), "</f>
        <v xml:space="preserve">(239, 9, 1706138851224, 1), </v>
      </c>
    </row>
    <row r="68" spans="2:6">
      <c r="B68">
        <v>240</v>
      </c>
      <c r="C68">
        <v>9</v>
      </c>
      <c r="D68">
        <v>1706138851224</v>
      </c>
      <c r="E68">
        <v>1</v>
      </c>
      <c r="F68" t="str">
        <f>"("&amp;Table18[[#This Row],[UID]]&amp;", "&amp;Table18[[#This Row],[Widget UID]]&amp;", "&amp;Table18[[#This Row],[Time]]&amp;", "&amp;Table18[[#This Row],[Active]]&amp;"), "</f>
        <v xml:space="preserve">(240, 9, 1706138851224, 1), </v>
      </c>
    </row>
    <row r="69" spans="2:6">
      <c r="B69">
        <v>241</v>
      </c>
      <c r="C69">
        <v>9</v>
      </c>
      <c r="D69">
        <v>1706138851224</v>
      </c>
      <c r="E69">
        <v>1</v>
      </c>
      <c r="F69" t="str">
        <f>"("&amp;Table18[[#This Row],[UID]]&amp;", "&amp;Table18[[#This Row],[Widget UID]]&amp;", "&amp;Table18[[#This Row],[Time]]&amp;", "&amp;Table18[[#This Row],[Active]]&amp;"), "</f>
        <v xml:space="preserve">(241, 9, 1706138851224, 1), </v>
      </c>
    </row>
    <row r="70" spans="2:6">
      <c r="B70">
        <v>242</v>
      </c>
      <c r="C70">
        <v>9</v>
      </c>
      <c r="D70">
        <v>1706138851224</v>
      </c>
      <c r="E70">
        <v>1</v>
      </c>
      <c r="F70" t="str">
        <f>"("&amp;Table18[[#This Row],[UID]]&amp;", "&amp;Table18[[#This Row],[Widget UID]]&amp;", "&amp;Table18[[#This Row],[Time]]&amp;", "&amp;Table18[[#This Row],[Active]]&amp;"), "</f>
        <v xml:space="preserve">(242, 9, 1706138851224, 1), </v>
      </c>
    </row>
    <row r="71" spans="2:6">
      <c r="B71">
        <v>243</v>
      </c>
      <c r="C71">
        <v>9</v>
      </c>
      <c r="D71">
        <v>1706138851224</v>
      </c>
      <c r="E71">
        <v>1</v>
      </c>
      <c r="F71" t="str">
        <f>"("&amp;Table18[[#This Row],[UID]]&amp;", "&amp;Table18[[#This Row],[Widget UID]]&amp;", "&amp;Table18[[#This Row],[Time]]&amp;", "&amp;Table18[[#This Row],[Active]]&amp;"), "</f>
        <v xml:space="preserve">(243, 9, 1706138851224, 1), </v>
      </c>
    </row>
    <row r="72" spans="2:6">
      <c r="B72">
        <v>244</v>
      </c>
      <c r="C72">
        <v>9</v>
      </c>
      <c r="D72">
        <v>1706138851224</v>
      </c>
      <c r="E72">
        <v>1</v>
      </c>
      <c r="F72" t="str">
        <f>"("&amp;Table18[[#This Row],[UID]]&amp;", "&amp;Table18[[#This Row],[Widget UID]]&amp;", "&amp;Table18[[#This Row],[Time]]&amp;", "&amp;Table18[[#This Row],[Active]]&amp;"), "</f>
        <v xml:space="preserve">(244, 9, 1706138851224, 1), </v>
      </c>
    </row>
    <row r="73" spans="2:6">
      <c r="B73">
        <v>245</v>
      </c>
      <c r="C73">
        <v>9</v>
      </c>
      <c r="D73">
        <v>1706138851224</v>
      </c>
      <c r="E73">
        <v>1</v>
      </c>
      <c r="F73" t="str">
        <f>"("&amp;Table18[[#This Row],[UID]]&amp;", "&amp;Table18[[#This Row],[Widget UID]]&amp;", "&amp;Table18[[#This Row],[Time]]&amp;", "&amp;Table18[[#This Row],[Active]]&amp;"), "</f>
        <v xml:space="preserve">(245, 9, 1706138851224, 1), </v>
      </c>
    </row>
    <row r="74" spans="2:6">
      <c r="B74">
        <v>246</v>
      </c>
      <c r="C74">
        <v>9</v>
      </c>
      <c r="D74">
        <v>1706138851224</v>
      </c>
      <c r="E74">
        <v>1</v>
      </c>
      <c r="F74" t="str">
        <f>"("&amp;Table18[[#This Row],[UID]]&amp;", "&amp;Table18[[#This Row],[Widget UID]]&amp;", "&amp;Table18[[#This Row],[Time]]&amp;", "&amp;Table18[[#This Row],[Active]]&amp;"), "</f>
        <v xml:space="preserve">(246, 9, 1706138851224, 1), </v>
      </c>
    </row>
    <row r="75" spans="2:6">
      <c r="B75">
        <v>247</v>
      </c>
      <c r="C75">
        <v>9</v>
      </c>
      <c r="D75">
        <v>1706138851224</v>
      </c>
      <c r="E75">
        <v>1</v>
      </c>
      <c r="F75" t="str">
        <f>"("&amp;Table18[[#This Row],[UID]]&amp;", "&amp;Table18[[#This Row],[Widget UID]]&amp;", "&amp;Table18[[#This Row],[Time]]&amp;", "&amp;Table18[[#This Row],[Active]]&amp;"), "</f>
        <v xml:space="preserve">(247, 9, 1706138851224, 1), </v>
      </c>
    </row>
    <row r="76" spans="2:6">
      <c r="B76">
        <v>248</v>
      </c>
      <c r="C76">
        <v>9</v>
      </c>
      <c r="D76">
        <v>1706138851224</v>
      </c>
      <c r="E76">
        <v>1</v>
      </c>
      <c r="F76" t="str">
        <f>"("&amp;Table18[[#This Row],[UID]]&amp;", "&amp;Table18[[#This Row],[Widget UID]]&amp;", "&amp;Table18[[#This Row],[Time]]&amp;", "&amp;Table18[[#This Row],[Active]]&amp;"), "</f>
        <v xml:space="preserve">(248, 9, 1706138851224, 1), </v>
      </c>
    </row>
    <row r="77" spans="2:6">
      <c r="B77">
        <v>249</v>
      </c>
      <c r="C77">
        <v>9</v>
      </c>
      <c r="D77">
        <v>1706138851224</v>
      </c>
      <c r="E77">
        <v>1</v>
      </c>
      <c r="F77" t="str">
        <f>"("&amp;Table18[[#This Row],[UID]]&amp;", "&amp;Table18[[#This Row],[Widget UID]]&amp;", "&amp;Table18[[#This Row],[Time]]&amp;", "&amp;Table18[[#This Row],[Active]]&amp;"), "</f>
        <v xml:space="preserve">(249, 9, 1706138851224, 1), </v>
      </c>
    </row>
    <row r="78" spans="2:6">
      <c r="B78">
        <v>250</v>
      </c>
      <c r="C78">
        <v>7</v>
      </c>
      <c r="D78">
        <v>1706139571070</v>
      </c>
      <c r="E78">
        <v>1</v>
      </c>
      <c r="F78" t="str">
        <f>"("&amp;Table18[[#This Row],[UID]]&amp;", "&amp;Table18[[#This Row],[Widget UID]]&amp;", "&amp;Table18[[#This Row],[Time]]&amp;", "&amp;Table18[[#This Row],[Active]]&amp;"), "</f>
        <v xml:space="preserve">(250, 7, 1706139571070, 1), </v>
      </c>
    </row>
    <row r="79" spans="2:6">
      <c r="B79">
        <v>251</v>
      </c>
      <c r="C79">
        <v>7</v>
      </c>
      <c r="D79">
        <v>1706139571070</v>
      </c>
      <c r="E79">
        <v>1</v>
      </c>
      <c r="F79" t="str">
        <f>"("&amp;Table18[[#This Row],[UID]]&amp;", "&amp;Table18[[#This Row],[Widget UID]]&amp;", "&amp;Table18[[#This Row],[Time]]&amp;", "&amp;Table18[[#This Row],[Active]]&amp;"), "</f>
        <v xml:space="preserve">(251, 7, 1706139571070, 1), </v>
      </c>
    </row>
    <row r="80" spans="2:6">
      <c r="B80">
        <v>252</v>
      </c>
      <c r="C80">
        <v>7</v>
      </c>
      <c r="D80">
        <v>1706139571070</v>
      </c>
      <c r="E80">
        <v>1</v>
      </c>
      <c r="F80" t="str">
        <f>"("&amp;Table18[[#This Row],[UID]]&amp;", "&amp;Table18[[#This Row],[Widget UID]]&amp;", "&amp;Table18[[#This Row],[Time]]&amp;", "&amp;Table18[[#This Row],[Active]]&amp;"), "</f>
        <v xml:space="preserve">(252, 7, 1706139571070, 1), </v>
      </c>
    </row>
    <row r="81" spans="2:6">
      <c r="B81">
        <v>253</v>
      </c>
      <c r="C81">
        <v>7</v>
      </c>
      <c r="D81">
        <v>1706139571070</v>
      </c>
      <c r="E81">
        <v>1</v>
      </c>
      <c r="F81" t="str">
        <f>"("&amp;Table18[[#This Row],[UID]]&amp;", "&amp;Table18[[#This Row],[Widget UID]]&amp;", "&amp;Table18[[#This Row],[Time]]&amp;", "&amp;Table18[[#This Row],[Active]]&amp;"), "</f>
        <v xml:space="preserve">(253, 7, 1706139571070, 1), </v>
      </c>
    </row>
    <row r="82" spans="2:6">
      <c r="B82">
        <v>254</v>
      </c>
      <c r="C82">
        <v>7</v>
      </c>
      <c r="D82">
        <v>1706139571070</v>
      </c>
      <c r="E82">
        <v>1</v>
      </c>
      <c r="F82" t="str">
        <f>"("&amp;Table18[[#This Row],[UID]]&amp;", "&amp;Table18[[#This Row],[Widget UID]]&amp;", "&amp;Table18[[#This Row],[Time]]&amp;", "&amp;Table18[[#This Row],[Active]]&amp;"), "</f>
        <v xml:space="preserve">(254, 7, 1706139571070, 1), </v>
      </c>
    </row>
    <row r="83" spans="2:6">
      <c r="B83">
        <v>255</v>
      </c>
      <c r="C83">
        <v>7</v>
      </c>
      <c r="D83">
        <v>1706139571070</v>
      </c>
      <c r="E83">
        <v>1</v>
      </c>
      <c r="F83" t="str">
        <f>"("&amp;Table18[[#This Row],[UID]]&amp;", "&amp;Table18[[#This Row],[Widget UID]]&amp;", "&amp;Table18[[#This Row],[Time]]&amp;", "&amp;Table18[[#This Row],[Active]]&amp;"), "</f>
        <v xml:space="preserve">(255, 7, 1706139571070, 1), </v>
      </c>
    </row>
    <row r="84" spans="2:6">
      <c r="B84">
        <v>256</v>
      </c>
      <c r="C84">
        <v>7</v>
      </c>
      <c r="D84">
        <v>1706139571070</v>
      </c>
      <c r="E84">
        <v>1</v>
      </c>
      <c r="F84" t="str">
        <f>"("&amp;Table18[[#This Row],[UID]]&amp;", "&amp;Table18[[#This Row],[Widget UID]]&amp;", "&amp;Table18[[#This Row],[Time]]&amp;", "&amp;Table18[[#This Row],[Active]]&amp;"), "</f>
        <v xml:space="preserve">(256, 7, 1706139571070, 1), </v>
      </c>
    </row>
    <row r="85" spans="2:6">
      <c r="B85">
        <v>257</v>
      </c>
      <c r="C85">
        <v>7</v>
      </c>
      <c r="D85">
        <v>1706139571070</v>
      </c>
      <c r="E85">
        <v>1</v>
      </c>
      <c r="F85" t="str">
        <f>"("&amp;Table18[[#This Row],[UID]]&amp;", "&amp;Table18[[#This Row],[Widget UID]]&amp;", "&amp;Table18[[#This Row],[Time]]&amp;", "&amp;Table18[[#This Row],[Active]]&amp;"), "</f>
        <v xml:space="preserve">(257, 7, 1706139571070, 1), </v>
      </c>
    </row>
    <row r="100" spans="2:2">
      <c r="B100">
        <v>272</v>
      </c>
    </row>
    <row r="101" spans="2:2">
      <c r="B101">
        <v>273</v>
      </c>
    </row>
    <row r="102" spans="2:2">
      <c r="B102">
        <v>274</v>
      </c>
    </row>
    <row r="103" spans="2:2">
      <c r="B103">
        <v>275</v>
      </c>
    </row>
    <row r="104" spans="2:2">
      <c r="B104">
        <v>276</v>
      </c>
    </row>
    <row r="105" spans="2:2">
      <c r="B105">
        <v>277</v>
      </c>
    </row>
    <row r="106" spans="2:2">
      <c r="B106">
        <v>278</v>
      </c>
    </row>
    <row r="107" spans="2:2">
      <c r="B107">
        <v>279</v>
      </c>
    </row>
    <row r="108" spans="2:2">
      <c r="B108">
        <v>280</v>
      </c>
    </row>
    <row r="109" spans="2:2">
      <c r="B109">
        <v>281</v>
      </c>
    </row>
    <row r="110" spans="2:2">
      <c r="B110">
        <v>282</v>
      </c>
    </row>
    <row r="111" spans="2:2">
      <c r="B111">
        <v>283</v>
      </c>
    </row>
    <row r="112" spans="2:2">
      <c r="B112">
        <v>284</v>
      </c>
    </row>
    <row r="113" spans="2:2">
      <c r="B113">
        <v>285</v>
      </c>
    </row>
    <row r="114" spans="2:2">
      <c r="B114">
        <v>286</v>
      </c>
    </row>
    <row r="115" spans="2:2">
      <c r="B115">
        <v>287</v>
      </c>
    </row>
    <row r="116" spans="2:2">
      <c r="B116">
        <v>288</v>
      </c>
    </row>
    <row r="117" spans="2:2">
      <c r="B117">
        <v>289</v>
      </c>
    </row>
    <row r="118" spans="2:2">
      <c r="B118">
        <v>290</v>
      </c>
    </row>
    <row r="119" spans="2:2">
      <c r="B119">
        <v>291</v>
      </c>
    </row>
    <row r="120" spans="2:2">
      <c r="B120">
        <v>292</v>
      </c>
    </row>
    <row r="121" spans="2:2">
      <c r="B121">
        <v>293</v>
      </c>
    </row>
    <row r="122" spans="2:2">
      <c r="B122">
        <v>294</v>
      </c>
    </row>
    <row r="123" spans="2:2">
      <c r="B123">
        <v>295</v>
      </c>
    </row>
    <row r="124" spans="2:2">
      <c r="B124">
        <v>296</v>
      </c>
    </row>
    <row r="125" spans="2:2">
      <c r="B125">
        <v>297</v>
      </c>
    </row>
    <row r="126" spans="2:2">
      <c r="B126">
        <v>298</v>
      </c>
    </row>
    <row r="127" spans="2:2">
      <c r="B127">
        <v>299</v>
      </c>
    </row>
    <row r="128" spans="2:2">
      <c r="B128">
        <v>300</v>
      </c>
    </row>
    <row r="129" spans="2:2">
      <c r="B129">
        <v>301</v>
      </c>
    </row>
    <row r="130" spans="2:2">
      <c r="B130">
        <v>302</v>
      </c>
    </row>
    <row r="131" spans="2:2">
      <c r="B131">
        <v>303</v>
      </c>
    </row>
    <row r="132" spans="2:2">
      <c r="B132">
        <v>304</v>
      </c>
    </row>
    <row r="133" spans="2:2">
      <c r="B133">
        <v>305</v>
      </c>
    </row>
    <row r="134" spans="2:2">
      <c r="B134">
        <v>306</v>
      </c>
    </row>
    <row r="135" spans="2:2">
      <c r="B135">
        <v>307</v>
      </c>
    </row>
    <row r="136" spans="2:2">
      <c r="B136">
        <v>308</v>
      </c>
    </row>
    <row r="137" spans="2:2">
      <c r="B137">
        <v>309</v>
      </c>
    </row>
    <row r="138" spans="2:2">
      <c r="B138">
        <v>310</v>
      </c>
    </row>
    <row r="139" spans="2:2">
      <c r="B139">
        <v>311</v>
      </c>
    </row>
    <row r="140" spans="2:2">
      <c r="B140">
        <v>312</v>
      </c>
    </row>
    <row r="141" spans="2:2">
      <c r="B141">
        <v>313</v>
      </c>
    </row>
    <row r="142" spans="2:2">
      <c r="B142">
        <v>314</v>
      </c>
    </row>
    <row r="143" spans="2:2">
      <c r="B143">
        <v>315</v>
      </c>
    </row>
    <row r="144" spans="2:2">
      <c r="B144">
        <v>316</v>
      </c>
    </row>
    <row r="145" spans="2:2">
      <c r="B145">
        <v>317</v>
      </c>
    </row>
    <row r="146" spans="2:2">
      <c r="B146">
        <v>318</v>
      </c>
    </row>
    <row r="147" spans="2:2">
      <c r="B147">
        <v>319</v>
      </c>
    </row>
    <row r="148" spans="2:2">
      <c r="B148">
        <v>320</v>
      </c>
    </row>
    <row r="149" spans="2:2">
      <c r="B149">
        <v>321</v>
      </c>
    </row>
    <row r="150" spans="2:2">
      <c r="B150">
        <v>322</v>
      </c>
    </row>
    <row r="151" spans="2:2">
      <c r="B151">
        <v>323</v>
      </c>
    </row>
    <row r="152" spans="2:2">
      <c r="B152">
        <v>324</v>
      </c>
    </row>
    <row r="153" spans="2:2">
      <c r="B153">
        <v>325</v>
      </c>
    </row>
    <row r="154" spans="2:2">
      <c r="B154">
        <v>326</v>
      </c>
    </row>
    <row r="155" spans="2:2">
      <c r="B155">
        <v>327</v>
      </c>
    </row>
    <row r="156" spans="2:2">
      <c r="B156">
        <v>328</v>
      </c>
    </row>
    <row r="157" spans="2:2">
      <c r="B157">
        <v>329</v>
      </c>
    </row>
    <row r="158" spans="2:2">
      <c r="B158">
        <v>330</v>
      </c>
    </row>
    <row r="159" spans="2:2">
      <c r="B159">
        <v>331</v>
      </c>
    </row>
    <row r="160" spans="2:2">
      <c r="B160">
        <v>332</v>
      </c>
    </row>
    <row r="161" spans="2:2">
      <c r="B161">
        <v>333</v>
      </c>
    </row>
    <row r="162" spans="2:2">
      <c r="B162">
        <v>334</v>
      </c>
    </row>
    <row r="163" spans="2:2">
      <c r="B163">
        <v>335</v>
      </c>
    </row>
    <row r="164" spans="2:2">
      <c r="B164">
        <v>336</v>
      </c>
    </row>
    <row r="165" spans="2:2">
      <c r="B165">
        <v>337</v>
      </c>
    </row>
    <row r="166" spans="2:2">
      <c r="B166">
        <v>338</v>
      </c>
    </row>
    <row r="167" spans="2:2">
      <c r="B167">
        <v>339</v>
      </c>
    </row>
    <row r="168" spans="2:2">
      <c r="B168">
        <v>340</v>
      </c>
    </row>
    <row r="169" spans="2:2">
      <c r="B169">
        <v>341</v>
      </c>
    </row>
    <row r="170" spans="2:2">
      <c r="B170">
        <v>342</v>
      </c>
    </row>
    <row r="171" spans="2:2">
      <c r="B171">
        <v>343</v>
      </c>
    </row>
    <row r="172" spans="2:2">
      <c r="B172">
        <v>344</v>
      </c>
    </row>
    <row r="173" spans="2:2">
      <c r="B173">
        <v>345</v>
      </c>
    </row>
    <row r="174" spans="2:2">
      <c r="B174">
        <v>346</v>
      </c>
    </row>
    <row r="175" spans="2:2">
      <c r="B175">
        <v>347</v>
      </c>
    </row>
    <row r="176" spans="2:2">
      <c r="B176">
        <v>348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1E07-1EDC-E44F-A021-0C5164047789}">
  <dimension ref="A1:N14"/>
  <sheetViews>
    <sheetView showGridLines="0" workbookViewId="0">
      <selection activeCell="B6" sqref="B6"/>
    </sheetView>
  </sheetViews>
  <sheetFormatPr baseColWidth="10" defaultRowHeight="16"/>
  <cols>
    <col min="1" max="1" width="10.33203125" bestFit="1" customWidth="1"/>
    <col min="2" max="2" width="6.83203125" bestFit="1" customWidth="1"/>
    <col min="3" max="3" width="14.1640625" bestFit="1" customWidth="1"/>
    <col min="4" max="4" width="27.1640625" bestFit="1" customWidth="1"/>
    <col min="5" max="5" width="16.1640625" customWidth="1"/>
    <col min="6" max="6" width="14.6640625" bestFit="1" customWidth="1"/>
    <col min="7" max="7" width="14.1640625" bestFit="1" customWidth="1"/>
    <col min="8" max="8" width="13.6640625" bestFit="1" customWidth="1"/>
    <col min="9" max="9" width="12.6640625" bestFit="1" customWidth="1"/>
    <col min="10" max="10" width="12.83203125" bestFit="1" customWidth="1"/>
    <col min="11" max="11" width="15.33203125" bestFit="1" customWidth="1"/>
    <col min="12" max="12" width="19.1640625" bestFit="1" customWidth="1"/>
    <col min="13" max="13" width="64" bestFit="1" customWidth="1"/>
    <col min="14" max="14" width="25.1640625" bestFit="1" customWidth="1"/>
    <col min="16" max="16" width="23.33203125" bestFit="1" customWidth="1"/>
  </cols>
  <sheetData>
    <row r="1" spans="1:14">
      <c r="F1" t="s">
        <v>169</v>
      </c>
      <c r="G1" t="b">
        <v>1</v>
      </c>
      <c r="M1" s="3" t="s">
        <v>29</v>
      </c>
    </row>
    <row r="2" spans="1:14">
      <c r="A2" t="s">
        <v>14</v>
      </c>
      <c r="B2" t="s">
        <v>15</v>
      </c>
      <c r="C2" t="s">
        <v>147</v>
      </c>
      <c r="D2" t="s">
        <v>145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146</v>
      </c>
      <c r="M2" s="3" t="s">
        <v>5</v>
      </c>
      <c r="N2" t="s">
        <v>18</v>
      </c>
    </row>
    <row r="3" spans="1:14">
      <c r="A3">
        <v>1</v>
      </c>
      <c r="B3">
        <v>3</v>
      </c>
      <c r="C3">
        <v>68</v>
      </c>
      <c r="D3" t="str">
        <f>"AppWidgetId(appWidgetId="&amp;Table246[[#This Row],[appWidgetId]]&amp;")"</f>
        <v>AppWidgetId(appWidgetId=68)</v>
      </c>
      <c r="E3" t="s">
        <v>148</v>
      </c>
      <c r="F3" s="15">
        <f ca="1">Reusables!C15</f>
        <v>1706001137000</v>
      </c>
      <c r="G3">
        <v>5</v>
      </c>
      <c r="H3">
        <v>9999</v>
      </c>
      <c r="I3">
        <v>0</v>
      </c>
      <c r="J3">
        <v>0</v>
      </c>
      <c r="K3" t="s">
        <v>0</v>
      </c>
      <c r="L3">
        <f>IF(Table246[[#This Row],[appWidgetId]]="", "null", Table246[[#This Row],[appWidgetId]])</f>
        <v>68</v>
      </c>
      <c r="M3" s="3" t="str">
        <f ca="1">"("&amp;B3&amp;", "&amp;L3&amp;", "&amp;""""&amp;D3&amp;""""&amp;", "&amp;""""&amp;E3&amp;""""&amp;", "&amp;F3&amp;", "&amp;G3&amp;", "&amp;H3&amp;", "&amp;I3&amp;", "&amp;J3&amp;"), "</f>
        <v xml:space="preserve">(3, 68, "AppWidgetId(appWidgetId=68)", "Water plants", 1706001137000, 5, 9999, 0, 0), </v>
      </c>
      <c r="N3" s="1">
        <f ca="1">(Table246[[#This Row],[Last Workout]]/(24*60*60*1000))+DATE(1970,1,1)</f>
        <v>45314.383530092593</v>
      </c>
    </row>
    <row r="4" spans="1:14">
      <c r="A4">
        <v>2</v>
      </c>
      <c r="B4">
        <v>4</v>
      </c>
      <c r="C4">
        <v>69</v>
      </c>
      <c r="D4" t="str">
        <f>"AppWidgetId(appWidgetId="&amp;Table246[[#This Row],[appWidgetId]]&amp;")"</f>
        <v>AppWidgetId(appWidgetId=69)</v>
      </c>
      <c r="E4" t="s">
        <v>167</v>
      </c>
      <c r="F4" s="16">
        <f ca="1">IF(G1,Reusables!$C$13,Reusables!$C$12)</f>
        <v>1706173937000</v>
      </c>
      <c r="G4">
        <v>1</v>
      </c>
      <c r="H4">
        <v>9999</v>
      </c>
      <c r="I4">
        <v>0</v>
      </c>
      <c r="J4">
        <v>0</v>
      </c>
      <c r="K4" t="s">
        <v>0</v>
      </c>
      <c r="L4">
        <f>IF(Table246[[#This Row],[appWidgetId]]="", "null", Table246[[#This Row],[appWidgetId]])</f>
        <v>69</v>
      </c>
      <c r="M4" s="3" t="str">
        <f t="shared" ref="M4:M14" ca="1" si="0">"("&amp;B4&amp;", "&amp;L4&amp;", "&amp;""""&amp;D4&amp;""""&amp;", "&amp;""""&amp;E4&amp;""""&amp;", "&amp;F4&amp;", "&amp;G4&amp;", "&amp;H4&amp;", "&amp;I4&amp;", "&amp;J4&amp;"), "</f>
        <v xml:space="preserve">(4, 69, "AppWidgetId(appWidgetId=69)", "Visualize your day", 1706173937000, 1, 9999, 0, 0), </v>
      </c>
      <c r="N4" s="1">
        <f ca="1">(Table246[[#This Row],[Last Workout]]/(24*60*60*1000))+DATE(1970,1,1)</f>
        <v>45316.383530092593</v>
      </c>
    </row>
    <row r="5" spans="1:14">
      <c r="A5">
        <v>3</v>
      </c>
      <c r="B5">
        <v>5</v>
      </c>
      <c r="C5">
        <v>70</v>
      </c>
      <c r="D5" t="str">
        <f>"AppWidgetId(appWidgetId="&amp;Table246[[#This Row],[appWidgetId]]&amp;")"</f>
        <v>AppWidgetId(appWidgetId=70)</v>
      </c>
      <c r="E5" t="s">
        <v>149</v>
      </c>
      <c r="F5" s="15">
        <f ca="1">Reusables!C14</f>
        <v>1706087537000</v>
      </c>
      <c r="G5">
        <v>4</v>
      </c>
      <c r="H5">
        <v>9999</v>
      </c>
      <c r="I5">
        <v>0</v>
      </c>
      <c r="J5">
        <v>0</v>
      </c>
      <c r="K5" t="s">
        <v>0</v>
      </c>
      <c r="L5">
        <f>IF(Table246[[#This Row],[appWidgetId]]="", "null", Table246[[#This Row],[appWidgetId]])</f>
        <v>70</v>
      </c>
      <c r="M5" s="3" t="str">
        <f t="shared" ca="1" si="0"/>
        <v xml:space="preserve">(5, 70, "AppWidgetId(appWidgetId=70)", "Go for a walk", 1706087537000, 4, 9999, 0, 0), </v>
      </c>
      <c r="N5" s="1">
        <f ca="1">(Table246[[#This Row],[Last Workout]]/(24*60*60*1000))+DATE(1970,1,1)</f>
        <v>45315.383530092593</v>
      </c>
    </row>
    <row r="6" spans="1:14">
      <c r="A6">
        <v>4</v>
      </c>
      <c r="B6">
        <v>7</v>
      </c>
      <c r="C6">
        <v>71</v>
      </c>
      <c r="D6" t="str">
        <f>"AppWidgetId(appWidgetId="&amp;Table246[[#This Row],[appWidgetId]]&amp;")"</f>
        <v>AppWidgetId(appWidgetId=71)</v>
      </c>
      <c r="E6" t="s">
        <v>150</v>
      </c>
      <c r="F6" s="15">
        <f ca="1">Reusables!C14</f>
        <v>1706087537000</v>
      </c>
      <c r="G6">
        <v>10</v>
      </c>
      <c r="H6">
        <v>9999</v>
      </c>
      <c r="I6">
        <v>1</v>
      </c>
      <c r="J6">
        <v>0</v>
      </c>
      <c r="K6" t="s">
        <v>0</v>
      </c>
      <c r="L6">
        <f>IF(Table246[[#This Row],[appWidgetId]]="", "null", Table246[[#This Row],[appWidgetId]])</f>
        <v>71</v>
      </c>
      <c r="M6" s="3" t="str">
        <f t="shared" ca="1" si="0"/>
        <v xml:space="preserve">(7, 71, "AppWidgetId(appWidgetId=71)", "Back exercises", 1706087537000, 10, 9999, 1, 0), </v>
      </c>
      <c r="N6" s="1">
        <f ca="1">(Table246[[#This Row],[Last Workout]]/(24*60*60*1000))+DATE(1970,1,1)</f>
        <v>45315.383530092593</v>
      </c>
    </row>
    <row r="7" spans="1:14">
      <c r="A7">
        <v>5</v>
      </c>
      <c r="B7">
        <v>8</v>
      </c>
      <c r="C7">
        <v>72</v>
      </c>
      <c r="D7" t="str">
        <f>"AppWidgetId(appWidgetId="&amp;Table246[[#This Row],[appWidgetId]]&amp;")"</f>
        <v>AppWidgetId(appWidgetId=72)</v>
      </c>
      <c r="E7" t="s">
        <v>1</v>
      </c>
      <c r="F7" s="15">
        <f ca="1">Reusables!$C$11</f>
        <v>1706171657000.0002</v>
      </c>
      <c r="G7">
        <v>9999</v>
      </c>
      <c r="H7">
        <v>9999</v>
      </c>
      <c r="I7">
        <v>0</v>
      </c>
      <c r="J7">
        <v>0</v>
      </c>
      <c r="K7" t="s">
        <v>0</v>
      </c>
      <c r="L7">
        <f>IF(Table246[[#This Row],[appWidgetId]]="", "null", Table246[[#This Row],[appWidgetId]])</f>
        <v>72</v>
      </c>
      <c r="M7" s="3" t="str">
        <f t="shared" ca="1" si="0"/>
        <v xml:space="preserve">(8, 72, "AppWidgetId(appWidgetId=72)", "Floss", 1706171657000, 9999, 9999, 0, 0), </v>
      </c>
      <c r="N7" s="1">
        <f ca="1">(Table246[[#This Row],[Last Workout]]/(24*60*60*1000))+DATE(1970,1,1)</f>
        <v>45316.357141203705</v>
      </c>
    </row>
    <row r="8" spans="1:14">
      <c r="A8">
        <v>6</v>
      </c>
      <c r="B8">
        <v>9</v>
      </c>
      <c r="C8">
        <v>73</v>
      </c>
      <c r="D8" t="str">
        <f>"AppWidgetId(appWidgetId="&amp;Table246[[#This Row],[appWidgetId]]&amp;")"</f>
        <v>AppWidgetId(appWidgetId=73)</v>
      </c>
      <c r="E8" t="s">
        <v>141</v>
      </c>
      <c r="F8" s="16">
        <f ca="1">Reusables!$C$12</f>
        <v>1706085257000.0002</v>
      </c>
      <c r="G8">
        <v>1</v>
      </c>
      <c r="H8">
        <v>9999</v>
      </c>
      <c r="I8">
        <v>0</v>
      </c>
      <c r="J8">
        <v>0</v>
      </c>
      <c r="K8" t="s">
        <v>0</v>
      </c>
      <c r="L8">
        <f>IF(Table246[[#This Row],[appWidgetId]]="", "null", Table246[[#This Row],[appWidgetId]])</f>
        <v>73</v>
      </c>
      <c r="M8" s="3" t="str">
        <f t="shared" ca="1" si="0"/>
        <v xml:space="preserve">(9, 73, "AppWidgetId(appWidgetId=73)", "Stretch 5s", 1706085257000, 1, 9999, 0, 0), </v>
      </c>
      <c r="N8" s="1">
        <f ca="1">(Table246[[#This Row],[Last Workout]]/(24*60*60*1000))+DATE(1970,1,1)</f>
        <v>45315.357141203705</v>
      </c>
    </row>
    <row r="9" spans="1:14">
      <c r="A9">
        <v>7</v>
      </c>
      <c r="B9">
        <v>10</v>
      </c>
      <c r="C9">
        <v>74</v>
      </c>
      <c r="D9" t="str">
        <f>"AppWidgetId(appWidgetId="&amp;Table246[[#This Row],[appWidgetId]]&amp;")"</f>
        <v>AppWidgetId(appWidgetId=74)</v>
      </c>
      <c r="E9" t="s">
        <v>144</v>
      </c>
      <c r="F9" s="15">
        <f ca="1">Reusables!$C$11</f>
        <v>1706171657000.0002</v>
      </c>
      <c r="G9">
        <v>9999</v>
      </c>
      <c r="H9">
        <v>9999</v>
      </c>
      <c r="I9">
        <v>0</v>
      </c>
      <c r="J9">
        <v>0</v>
      </c>
      <c r="K9" t="s">
        <v>0</v>
      </c>
      <c r="L9">
        <f>IF(Table246[[#This Row],[appWidgetId]]="", "null", Table246[[#This Row],[appWidgetId]])</f>
        <v>74</v>
      </c>
      <c r="M9" s="3" t="str">
        <f t="shared" ca="1" si="0"/>
        <v xml:space="preserve">(10, 74, "AppWidgetId(appWidgetId=74)", "Push ups", 1706171657000, 9999, 9999, 0, 0), </v>
      </c>
      <c r="N9" s="1">
        <f ca="1">(Table246[[#This Row],[Last Workout]]/(24*60*60*1000))+DATE(1970,1,1)</f>
        <v>45316.357141203705</v>
      </c>
    </row>
    <row r="10" spans="1:14">
      <c r="A10">
        <v>8</v>
      </c>
      <c r="B10">
        <v>11</v>
      </c>
      <c r="C10">
        <v>75</v>
      </c>
      <c r="D10" t="str">
        <f>"AppWidgetId(appWidgetId="&amp;Table246[[#This Row],[appWidgetId]]&amp;")"</f>
        <v>AppWidgetId(appWidgetId=75)</v>
      </c>
      <c r="E10" t="s">
        <v>149</v>
      </c>
      <c r="F10" s="15">
        <f ca="1">Reusables!$C$11</f>
        <v>1706171657000.0002</v>
      </c>
      <c r="G10">
        <v>9999</v>
      </c>
      <c r="H10">
        <v>9999</v>
      </c>
      <c r="I10">
        <v>0</v>
      </c>
      <c r="J10">
        <v>0</v>
      </c>
      <c r="K10" t="s">
        <v>0</v>
      </c>
      <c r="L10">
        <f>IF(Table246[[#This Row],[appWidgetId]]="", "null", Table246[[#This Row],[appWidgetId]])</f>
        <v>75</v>
      </c>
      <c r="M10" s="3" t="str">
        <f t="shared" ca="1" si="0"/>
        <v xml:space="preserve">(11, 75, "AppWidgetId(appWidgetId=75)", "Go for a walk", 1706171657000, 9999, 9999, 0, 0), </v>
      </c>
      <c r="N10" s="1">
        <f ca="1">(Table246[[#This Row],[Last Workout]]/(24*60*60*1000))+DATE(1970,1,1)</f>
        <v>45316.357141203705</v>
      </c>
    </row>
    <row r="11" spans="1:14">
      <c r="A11">
        <v>9</v>
      </c>
      <c r="B11">
        <v>13</v>
      </c>
      <c r="C11">
        <v>76</v>
      </c>
      <c r="D11" t="str">
        <f>"AppWidgetId(appWidgetId="&amp;Table246[[#This Row],[appWidgetId]]&amp;")"</f>
        <v>AppWidgetId(appWidgetId=76)</v>
      </c>
      <c r="E11" t="s">
        <v>150</v>
      </c>
      <c r="F11" s="15">
        <f ca="1">F6</f>
        <v>1706087537000</v>
      </c>
      <c r="G11">
        <v>9999</v>
      </c>
      <c r="H11">
        <v>9999</v>
      </c>
      <c r="I11">
        <v>1</v>
      </c>
      <c r="J11">
        <v>0</v>
      </c>
      <c r="K11" t="s">
        <v>26</v>
      </c>
      <c r="L11">
        <f>IF(Table246[[#This Row],[appWidgetId]]="", "null", Table246[[#This Row],[appWidgetId]])</f>
        <v>76</v>
      </c>
      <c r="M11" s="3" t="str">
        <f t="shared" ca="1" si="0"/>
        <v xml:space="preserve">(13, 76, "AppWidgetId(appWidgetId=76)", "Back exercises", 1706087537000, 9999, 9999, 1, 0), </v>
      </c>
      <c r="N11" s="1">
        <f ca="1">(Table246[[#This Row],[Last Workout]]/(24*60*60*1000))+DATE(1970,1,1)</f>
        <v>45315.383530092593</v>
      </c>
    </row>
    <row r="12" spans="1:14">
      <c r="A12">
        <v>10</v>
      </c>
      <c r="B12">
        <v>17</v>
      </c>
      <c r="C12">
        <v>77</v>
      </c>
      <c r="D12" t="str">
        <f>"AppWidgetId(appWidgetId="&amp;Table246[[#This Row],[appWidgetId]]&amp;")"</f>
        <v>AppWidgetId(appWidgetId=77)</v>
      </c>
      <c r="E12" t="s">
        <v>1</v>
      </c>
      <c r="F12" s="15">
        <f ca="1">Reusables!$C$11</f>
        <v>1706171657000.0002</v>
      </c>
      <c r="G12">
        <v>9999</v>
      </c>
      <c r="H12">
        <v>9999</v>
      </c>
      <c r="I12">
        <v>0</v>
      </c>
      <c r="J12">
        <v>0</v>
      </c>
      <c r="K12" t="s">
        <v>0</v>
      </c>
      <c r="L12">
        <f>IF(Table246[[#This Row],[appWidgetId]]="", "null", Table246[[#This Row],[appWidgetId]])</f>
        <v>77</v>
      </c>
      <c r="M12" s="3" t="str">
        <f t="shared" ca="1" si="0"/>
        <v xml:space="preserve">(17, 77, "AppWidgetId(appWidgetId=77)", "Floss", 1706171657000, 9999, 9999, 0, 0), </v>
      </c>
      <c r="N12" s="1">
        <f ca="1">(Table246[[#This Row],[Last Workout]]/(24*60*60*1000))+DATE(1970,1,1)</f>
        <v>45316.357141203705</v>
      </c>
    </row>
    <row r="13" spans="1:14">
      <c r="A13">
        <v>11</v>
      </c>
      <c r="B13">
        <v>19</v>
      </c>
      <c r="C13">
        <v>78</v>
      </c>
      <c r="D13" t="str">
        <f>"AppWidgetId(appWidgetId="&amp;Table246[[#This Row],[appWidgetId]]&amp;")"</f>
        <v>AppWidgetId(appWidgetId=78)</v>
      </c>
      <c r="E13" t="s">
        <v>141</v>
      </c>
      <c r="F13" s="15">
        <f ca="1">Reusables!$C$11</f>
        <v>1706171657000.0002</v>
      </c>
      <c r="G13">
        <v>9999</v>
      </c>
      <c r="H13">
        <v>9999</v>
      </c>
      <c r="I13">
        <v>0</v>
      </c>
      <c r="J13">
        <v>0</v>
      </c>
      <c r="K13" t="s">
        <v>0</v>
      </c>
      <c r="L13">
        <f>IF(Table246[[#This Row],[appWidgetId]]="", "null", Table246[[#This Row],[appWidgetId]])</f>
        <v>78</v>
      </c>
      <c r="M13" s="3" t="str">
        <f t="shared" ca="1" si="0"/>
        <v xml:space="preserve">(19, 78, "AppWidgetId(appWidgetId=78)", "Stretch 5s", 1706171657000, 9999, 9999, 0, 0), </v>
      </c>
      <c r="N13" s="1">
        <f ca="1">(Table246[[#This Row],[Last Workout]]/(24*60*60*1000))+DATE(1970,1,1)</f>
        <v>45316.357141203705</v>
      </c>
    </row>
    <row r="14" spans="1:14">
      <c r="A14">
        <v>12</v>
      </c>
      <c r="B14">
        <v>20</v>
      </c>
      <c r="C14">
        <v>79</v>
      </c>
      <c r="D14" t="str">
        <f>"AppWidgetId(appWidgetId="&amp;Table246[[#This Row],[appWidgetId]]&amp;")"</f>
        <v>AppWidgetId(appWidgetId=79)</v>
      </c>
      <c r="E14" t="s">
        <v>144</v>
      </c>
      <c r="F14" s="15">
        <f ca="1">Reusables!$C$11</f>
        <v>1706171657000.0002</v>
      </c>
      <c r="G14">
        <v>9999</v>
      </c>
      <c r="H14">
        <v>9999</v>
      </c>
      <c r="I14">
        <v>0</v>
      </c>
      <c r="J14">
        <v>0</v>
      </c>
      <c r="K14" t="s">
        <v>0</v>
      </c>
      <c r="L14">
        <f>IF(Table246[[#This Row],[appWidgetId]]="", "null", Table246[[#This Row],[appWidgetId]])</f>
        <v>79</v>
      </c>
      <c r="M14" s="3" t="str">
        <f t="shared" ca="1" si="0"/>
        <v xml:space="preserve">(20, 79, "AppWidgetId(appWidgetId=79)", "Push ups", 1706171657000, 9999, 9999, 0, 0), </v>
      </c>
      <c r="N14" s="1">
        <f ca="1">(Table246[[#This Row],[Last Workout]]/(24*60*60*1000))+DATE(1970,1,1)</f>
        <v>45316.357141203705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8459-3B7F-C64A-BF42-D839A14B4D8F}">
  <dimension ref="A1:N22"/>
  <sheetViews>
    <sheetView showGridLines="0" workbookViewId="0">
      <selection activeCell="D7" sqref="D7"/>
    </sheetView>
  </sheetViews>
  <sheetFormatPr baseColWidth="10" defaultRowHeight="16"/>
  <cols>
    <col min="1" max="1" width="10.33203125" bestFit="1" customWidth="1"/>
    <col min="2" max="2" width="6.83203125" bestFit="1" customWidth="1"/>
    <col min="3" max="3" width="14.1640625" bestFit="1" customWidth="1"/>
    <col min="4" max="4" width="27.1640625" bestFit="1" customWidth="1"/>
    <col min="5" max="5" width="16.1640625" customWidth="1"/>
    <col min="6" max="6" width="14.6640625" bestFit="1" customWidth="1"/>
    <col min="7" max="7" width="14.1640625" bestFit="1" customWidth="1"/>
    <col min="8" max="8" width="13.6640625" bestFit="1" customWidth="1"/>
    <col min="9" max="9" width="12.6640625" bestFit="1" customWidth="1"/>
    <col min="10" max="10" width="12.83203125" bestFit="1" customWidth="1"/>
    <col min="11" max="11" width="15.33203125" bestFit="1" customWidth="1"/>
    <col min="12" max="12" width="19.1640625" bestFit="1" customWidth="1"/>
    <col min="13" max="13" width="64" bestFit="1" customWidth="1"/>
    <col min="14" max="14" width="22" bestFit="1" customWidth="1"/>
    <col min="16" max="16" width="23.33203125" bestFit="1" customWidth="1"/>
  </cols>
  <sheetData>
    <row r="1" spans="1:14">
      <c r="F1" s="6"/>
      <c r="M1" s="3" t="s">
        <v>29</v>
      </c>
    </row>
    <row r="2" spans="1:14">
      <c r="A2" t="s">
        <v>14</v>
      </c>
      <c r="B2" t="s">
        <v>15</v>
      </c>
      <c r="C2" t="s">
        <v>147</v>
      </c>
      <c r="D2" t="s">
        <v>145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146</v>
      </c>
      <c r="M2" s="3" t="s">
        <v>5</v>
      </c>
      <c r="N2" t="s">
        <v>18</v>
      </c>
    </row>
    <row r="3" spans="1:14">
      <c r="A3">
        <v>1</v>
      </c>
      <c r="B3">
        <v>3</v>
      </c>
      <c r="C3">
        <v>45</v>
      </c>
      <c r="E3" t="s">
        <v>148</v>
      </c>
      <c r="F3" s="6">
        <v>1705762780092</v>
      </c>
      <c r="G3">
        <v>5</v>
      </c>
      <c r="H3">
        <v>2</v>
      </c>
      <c r="I3">
        <v>1</v>
      </c>
      <c r="J3">
        <v>0</v>
      </c>
      <c r="K3" t="s">
        <v>0</v>
      </c>
      <c r="L3">
        <f>IF(Table24[[#This Row],[appWidgetId]]="", "null", Table24[[#This Row],[appWidgetId]])</f>
        <v>45</v>
      </c>
      <c r="M3" s="3" t="str">
        <f>"("&amp;B3&amp;", "&amp;L3&amp;", "&amp;""""&amp;D3&amp;""""&amp;", "&amp;""""&amp;E3&amp;""""&amp;", "&amp;F3&amp;", "&amp;G3&amp;", "&amp;H3&amp;", "&amp;I3&amp;", "&amp;J3&amp;"), "</f>
        <v xml:space="preserve">(3, 45, "", "Water plants", 1705762780092, 5, 2, 1, 0), </v>
      </c>
      <c r="N3" s="1">
        <f>(Table24[[#This Row],[Last Workout]]/(24*60*60*1000))+DATE(1970,1,1)</f>
        <v>45311.62476958333</v>
      </c>
    </row>
    <row r="4" spans="1:14">
      <c r="A4">
        <v>2</v>
      </c>
      <c r="B4">
        <v>4</v>
      </c>
      <c r="C4">
        <v>46</v>
      </c>
      <c r="E4" t="s">
        <v>1</v>
      </c>
      <c r="F4" s="6">
        <v>1705504016344</v>
      </c>
      <c r="G4">
        <v>5</v>
      </c>
      <c r="H4">
        <v>2</v>
      </c>
      <c r="I4">
        <v>1</v>
      </c>
      <c r="J4">
        <v>0</v>
      </c>
      <c r="K4" t="s">
        <v>0</v>
      </c>
      <c r="L4">
        <f>IF(Table24[[#This Row],[appWidgetId]]="", "null", Table24[[#This Row],[appWidgetId]])</f>
        <v>46</v>
      </c>
      <c r="M4" s="3" t="str">
        <f t="shared" ref="M4:M13" si="0">"("&amp;B4&amp;", "&amp;L4&amp;", "&amp;""""&amp;D4&amp;""""&amp;", "&amp;""""&amp;E4&amp;""""&amp;", "&amp;F4&amp;", "&amp;G4&amp;", "&amp;H4&amp;", "&amp;I4&amp;", "&amp;J4&amp;"), "</f>
        <v xml:space="preserve">(4, 46, "", "Floss", 1705504016344, 5, 2, 1, 0), </v>
      </c>
      <c r="N4" s="1">
        <f>(Table24[[#This Row],[Last Workout]]/(24*60*60*1000))+DATE(1970,1,1)</f>
        <v>45308.629818796297</v>
      </c>
    </row>
    <row r="5" spans="1:14">
      <c r="A5">
        <v>3</v>
      </c>
      <c r="B5">
        <v>5</v>
      </c>
      <c r="C5">
        <v>47</v>
      </c>
      <c r="E5" t="s">
        <v>139</v>
      </c>
      <c r="F5" s="6">
        <v>1706030180665</v>
      </c>
      <c r="G5">
        <v>1</v>
      </c>
      <c r="H5">
        <v>2</v>
      </c>
      <c r="I5">
        <v>0</v>
      </c>
      <c r="J5">
        <v>0</v>
      </c>
      <c r="K5" t="s">
        <v>0</v>
      </c>
      <c r="L5">
        <f>IF(Table24[[#This Row],[appWidgetId]]="", "null", Table24[[#This Row],[appWidgetId]])</f>
        <v>47</v>
      </c>
      <c r="M5" s="3" t="str">
        <f t="shared" si="0"/>
        <v xml:space="preserve">(5, 47, "", "Vitamin D", 1706030180665, 1, 2, 0, 0), </v>
      </c>
      <c r="N5" s="1">
        <f>(Table24[[#This Row],[Last Workout]]/(24*60*60*1000))+DATE(1970,1,1)</f>
        <v>45314.719683622687</v>
      </c>
    </row>
    <row r="6" spans="1:14">
      <c r="A6">
        <v>4</v>
      </c>
      <c r="B6">
        <v>7</v>
      </c>
      <c r="C6">
        <v>48</v>
      </c>
      <c r="E6" t="s">
        <v>16</v>
      </c>
      <c r="F6" s="6">
        <v>1705837030952</v>
      </c>
      <c r="G6">
        <v>10</v>
      </c>
      <c r="H6">
        <v>2</v>
      </c>
      <c r="I6">
        <v>0</v>
      </c>
      <c r="J6">
        <v>0</v>
      </c>
      <c r="K6" t="s">
        <v>0</v>
      </c>
      <c r="L6">
        <f>IF(Table24[[#This Row],[appWidgetId]]="", "null", Table24[[#This Row],[appWidgetId]])</f>
        <v>48</v>
      </c>
      <c r="M6" s="3" t="str">
        <f t="shared" si="0"/>
        <v xml:space="preserve">(7, 48, "", "FN", 1705837030952, 10, 2, 0, 0), </v>
      </c>
      <c r="N6" s="1">
        <f>(Table24[[#This Row],[Last Workout]]/(24*60*60*1000))+DATE(1970,1,1)</f>
        <v>45312.484154537036</v>
      </c>
    </row>
    <row r="7" spans="1:14">
      <c r="A7">
        <v>5</v>
      </c>
      <c r="B7">
        <v>8</v>
      </c>
      <c r="C7">
        <v>49</v>
      </c>
      <c r="D7" t="s">
        <v>140</v>
      </c>
      <c r="E7" t="s">
        <v>149</v>
      </c>
      <c r="F7" s="6">
        <v>1705843241219</v>
      </c>
      <c r="G7">
        <v>4</v>
      </c>
      <c r="H7">
        <v>2</v>
      </c>
      <c r="I7">
        <v>1</v>
      </c>
      <c r="J7">
        <v>0</v>
      </c>
      <c r="K7" t="s">
        <v>0</v>
      </c>
      <c r="L7">
        <f>IF(Table24[[#This Row],[appWidgetId]]="", "null", Table24[[#This Row],[appWidgetId]])</f>
        <v>49</v>
      </c>
      <c r="M7" s="3" t="str">
        <f t="shared" si="0"/>
        <v xml:space="preserve">(8, 49, "AppWidgetId(appWidgetId=19)", "Go for a walk", 1705843241219, 4, 2, 1, 0), </v>
      </c>
      <c r="N7" s="1">
        <f>(Table24[[#This Row],[Last Workout]]/(24*60*60*1000))+DATE(1970,1,1)</f>
        <v>45312.556032627312</v>
      </c>
    </row>
    <row r="8" spans="1:14">
      <c r="A8">
        <v>6</v>
      </c>
      <c r="B8">
        <v>9</v>
      </c>
      <c r="C8">
        <v>50</v>
      </c>
      <c r="E8" t="s">
        <v>150</v>
      </c>
      <c r="F8" s="6">
        <v>1705579799506</v>
      </c>
      <c r="G8">
        <v>7</v>
      </c>
      <c r="H8">
        <v>2</v>
      </c>
      <c r="I8">
        <v>0</v>
      </c>
      <c r="J8">
        <v>0</v>
      </c>
      <c r="K8" t="s">
        <v>0</v>
      </c>
      <c r="L8">
        <f>IF(Table24[[#This Row],[appWidgetId]]="", "null", Table24[[#This Row],[appWidgetId]])</f>
        <v>50</v>
      </c>
      <c r="M8" s="3" t="str">
        <f t="shared" si="0"/>
        <v xml:space="preserve">(9, 50, "", "Back exercises", 1705579799506, 7, 2, 0, 0), </v>
      </c>
      <c r="N8" s="1">
        <f>(Table24[[#This Row],[Last Workout]]/(24*60*60*1000))+DATE(1970,1,1)</f>
        <v>45309.506938726852</v>
      </c>
    </row>
    <row r="9" spans="1:14">
      <c r="A9">
        <v>7</v>
      </c>
      <c r="B9">
        <v>10</v>
      </c>
      <c r="C9">
        <v>51</v>
      </c>
      <c r="E9" t="s">
        <v>141</v>
      </c>
      <c r="F9" s="6">
        <v>1706030180785</v>
      </c>
      <c r="G9">
        <v>2</v>
      </c>
      <c r="H9">
        <v>2</v>
      </c>
      <c r="I9">
        <v>0</v>
      </c>
      <c r="J9">
        <v>0</v>
      </c>
      <c r="K9" t="s">
        <v>0</v>
      </c>
      <c r="L9">
        <f>IF(Table24[[#This Row],[appWidgetId]]="", "null", Table24[[#This Row],[appWidgetId]])</f>
        <v>51</v>
      </c>
      <c r="M9" s="3" t="str">
        <f t="shared" si="0"/>
        <v xml:space="preserve">(10, 51, "", "Stretch 5s", 1706030180785, 2, 2, 0, 0), </v>
      </c>
      <c r="N9" s="1">
        <f>(Table24[[#This Row],[Last Workout]]/(24*60*60*1000))+DATE(1970,1,1)</f>
        <v>45314.719685011572</v>
      </c>
    </row>
    <row r="10" spans="1:14">
      <c r="A10">
        <v>8</v>
      </c>
      <c r="B10">
        <v>11</v>
      </c>
      <c r="C10">
        <v>52</v>
      </c>
      <c r="E10" t="s">
        <v>142</v>
      </c>
      <c r="F10" s="6">
        <v>0</v>
      </c>
      <c r="G10">
        <v>5</v>
      </c>
      <c r="H10">
        <v>2</v>
      </c>
      <c r="I10">
        <v>0</v>
      </c>
      <c r="J10">
        <v>0</v>
      </c>
      <c r="K10" t="s">
        <v>0</v>
      </c>
      <c r="L10">
        <f>IF(Table24[[#This Row],[appWidgetId]]="", "null", Table24[[#This Row],[appWidgetId]])</f>
        <v>52</v>
      </c>
      <c r="M10" s="3" t="str">
        <f t="shared" si="0"/>
        <v xml:space="preserve">(11, 52, "", "Never", 0, 5, 2, 0, 0), </v>
      </c>
      <c r="N10" s="1">
        <f>(Table24[[#This Row],[Last Workout]]/(24*60*60*1000))+DATE(1970,1,1)</f>
        <v>25569</v>
      </c>
    </row>
    <row r="11" spans="1:14">
      <c r="A11">
        <v>9</v>
      </c>
      <c r="B11">
        <v>13</v>
      </c>
      <c r="C11">
        <v>0</v>
      </c>
      <c r="E11" t="s">
        <v>143</v>
      </c>
      <c r="F11" s="6">
        <v>1704552710786</v>
      </c>
      <c r="G11">
        <v>17</v>
      </c>
      <c r="H11">
        <v>2</v>
      </c>
      <c r="I11">
        <v>1</v>
      </c>
      <c r="J11">
        <v>1</v>
      </c>
      <c r="K11" t="s">
        <v>26</v>
      </c>
      <c r="L11">
        <f>IF(Table24[[#This Row],[appWidgetId]]="", "null", Table24[[#This Row],[appWidgetId]])</f>
        <v>0</v>
      </c>
      <c r="M11" s="3" t="str">
        <f t="shared" si="0"/>
        <v xml:space="preserve">(13, 0, "", "Not connected", 1704552710786, 17, 2, 1, 1), </v>
      </c>
      <c r="N11" s="1">
        <f>(Table24[[#This Row],[Last Workout]]/(24*60*60*1000))+DATE(1970,1,1)</f>
        <v>45297.619337800927</v>
      </c>
    </row>
    <row r="12" spans="1:14">
      <c r="A12">
        <v>10</v>
      </c>
      <c r="B12">
        <v>17</v>
      </c>
      <c r="C12">
        <v>53</v>
      </c>
      <c r="E12" t="s">
        <v>144</v>
      </c>
      <c r="F12" s="6">
        <v>1706030190584</v>
      </c>
      <c r="G12">
        <v>7</v>
      </c>
      <c r="H12">
        <v>2</v>
      </c>
      <c r="I12">
        <v>1</v>
      </c>
      <c r="J12">
        <v>0</v>
      </c>
      <c r="K12" t="s">
        <v>0</v>
      </c>
      <c r="L12">
        <f>IF(Table24[[#This Row],[appWidgetId]]="", "null", Table24[[#This Row],[appWidgetId]])</f>
        <v>53</v>
      </c>
      <c r="M12" s="3" t="str">
        <f t="shared" si="0"/>
        <v xml:space="preserve">(17, 53, "", "Push ups", 1706030190584, 7, 2, 1, 0), </v>
      </c>
      <c r="N12" s="1">
        <f>(Table24[[#This Row],[Last Workout]]/(24*60*60*1000))+DATE(1970,1,1)</f>
        <v>45314.719798425926</v>
      </c>
    </row>
    <row r="13" spans="1:14">
      <c r="A13">
        <v>11</v>
      </c>
      <c r="B13">
        <v>19</v>
      </c>
      <c r="C13">
        <v>54</v>
      </c>
      <c r="E13" t="s">
        <v>133</v>
      </c>
      <c r="F13" s="6">
        <v>1705958978537</v>
      </c>
      <c r="G13">
        <v>3</v>
      </c>
      <c r="H13">
        <v>2</v>
      </c>
      <c r="I13">
        <v>1</v>
      </c>
      <c r="J13">
        <v>1</v>
      </c>
      <c r="K13" t="s">
        <v>0</v>
      </c>
      <c r="L13">
        <f>IF(Table24[[#This Row],[appWidgetId]]="", "null", Table24[[#This Row],[appWidgetId]])</f>
        <v>54</v>
      </c>
      <c r="M13" s="3" t="str">
        <f t="shared" si="0"/>
        <v xml:space="preserve">(19, 54, "", "Test", 1705958978537, 3, 2, 1, 1), </v>
      </c>
      <c r="N13" s="1">
        <f>(Table24[[#This Row],[Last Workout]]/(24*60*60*1000))+DATE(1970,1,1)</f>
        <v>45313.895584918981</v>
      </c>
    </row>
    <row r="14" spans="1:14">
      <c r="F14" s="6"/>
      <c r="M14" s="3"/>
      <c r="N14" s="1"/>
    </row>
    <row r="15" spans="1:14">
      <c r="F15" s="6"/>
      <c r="M15" s="3"/>
      <c r="N15" s="1"/>
    </row>
    <row r="16" spans="1:14">
      <c r="F16" s="6"/>
      <c r="M16" s="3"/>
      <c r="N16" s="1"/>
    </row>
    <row r="17" spans="6:14">
      <c r="F17" s="6"/>
      <c r="M17" s="3"/>
      <c r="N17" s="1"/>
    </row>
    <row r="18" spans="6:14">
      <c r="F18" s="6"/>
      <c r="M18" s="3"/>
      <c r="N18" s="1"/>
    </row>
    <row r="19" spans="6:14">
      <c r="F19" s="6"/>
      <c r="M19" s="3"/>
      <c r="N19" s="1"/>
    </row>
    <row r="20" spans="6:14">
      <c r="F20" s="6"/>
      <c r="M20" s="3"/>
      <c r="N20" s="1"/>
    </row>
    <row r="21" spans="6:14">
      <c r="F21" s="6"/>
      <c r="M21" s="3"/>
      <c r="N21" s="1"/>
    </row>
    <row r="22" spans="6:14">
      <c r="F22" s="6"/>
      <c r="M22" s="3"/>
      <c r="N22" s="1"/>
    </row>
  </sheetData>
  <phoneticPr fontId="1" type="noConversion"/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showGridLines="0" workbookViewId="0">
      <selection activeCell="E26" sqref="E26"/>
    </sheetView>
  </sheetViews>
  <sheetFormatPr baseColWidth="10" defaultRowHeight="16"/>
  <cols>
    <col min="1" max="1" width="10.33203125" bestFit="1" customWidth="1"/>
    <col min="2" max="2" width="6.83203125" bestFit="1" customWidth="1"/>
    <col min="3" max="3" width="5.5" bestFit="1" customWidth="1"/>
    <col min="4" max="4" width="11.83203125" customWidth="1"/>
    <col min="5" max="5" width="16.1640625" customWidth="1"/>
    <col min="6" max="6" width="14.6640625" bestFit="1" customWidth="1"/>
    <col min="7" max="7" width="14.1640625" bestFit="1" customWidth="1"/>
    <col min="8" max="8" width="13.6640625" bestFit="1" customWidth="1"/>
    <col min="9" max="9" width="12.6640625" bestFit="1" customWidth="1"/>
    <col min="10" max="10" width="12.83203125" bestFit="1" customWidth="1"/>
    <col min="11" max="11" width="15.33203125" bestFit="1" customWidth="1"/>
    <col min="12" max="12" width="19.1640625" bestFit="1" customWidth="1"/>
    <col min="13" max="13" width="64" bestFit="1" customWidth="1"/>
    <col min="14" max="14" width="22" bestFit="1" customWidth="1"/>
    <col min="16" max="16" width="23.33203125" bestFit="1" customWidth="1"/>
  </cols>
  <sheetData>
    <row r="1" spans="1:14">
      <c r="M1" s="3" t="s">
        <v>29</v>
      </c>
    </row>
    <row r="2" spans="1:14">
      <c r="A2" t="s">
        <v>14</v>
      </c>
      <c r="B2" t="s">
        <v>15</v>
      </c>
      <c r="C2" t="s">
        <v>6</v>
      </c>
      <c r="D2" t="s">
        <v>138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24</v>
      </c>
      <c r="M2" s="3" t="s">
        <v>5</v>
      </c>
      <c r="N2" t="s">
        <v>18</v>
      </c>
    </row>
    <row r="3" spans="1:14">
      <c r="A3">
        <v>1</v>
      </c>
      <c r="B3">
        <v>1</v>
      </c>
      <c r="C3">
        <v>81</v>
      </c>
      <c r="D3">
        <v>0</v>
      </c>
      <c r="E3" t="s">
        <v>126</v>
      </c>
      <c r="F3">
        <v>1668193212558</v>
      </c>
      <c r="G3">
        <v>4</v>
      </c>
      <c r="H3">
        <v>2</v>
      </c>
      <c r="I3">
        <v>0</v>
      </c>
      <c r="J3">
        <v>0</v>
      </c>
      <c r="K3" t="s">
        <v>0</v>
      </c>
      <c r="L3">
        <f>IF(Table2[[#This Row],[ID]]="", "null", Table2[[#This Row],[ID]])</f>
        <v>81</v>
      </c>
      <c r="M3" s="3" t="str">
        <f t="shared" ref="M3:M16" si="0">"("&amp;B3&amp;", "&amp;L3&amp;", "&amp;""""&amp;E3&amp;""""&amp;", "&amp;F3&amp;", "&amp;G3&amp;", "&amp;H3&amp;", "&amp;I3&amp;", "&amp;J3&amp;", "&amp;""""&amp;K3&amp;""""&amp;"), "</f>
        <v xml:space="preserve">(1, 81, "Rugge- Üebige", 1668193212558, 4, 2, 0, 0, "GREEN"), </v>
      </c>
      <c r="N3" s="1">
        <f>(Table2[[#This Row],[Last Workout]]/(24*60*60*1000))+DATE(1970,1,1)</f>
        <v>44876.791812013893</v>
      </c>
    </row>
    <row r="4" spans="1:14">
      <c r="A4">
        <v>2</v>
      </c>
      <c r="B4">
        <v>2</v>
      </c>
      <c r="C4">
        <v>82</v>
      </c>
      <c r="D4">
        <v>0</v>
      </c>
      <c r="E4" t="s">
        <v>4</v>
      </c>
      <c r="F4">
        <v>1668331992707</v>
      </c>
      <c r="G4">
        <v>2</v>
      </c>
      <c r="H4">
        <v>2</v>
      </c>
      <c r="I4">
        <v>0</v>
      </c>
      <c r="J4">
        <v>0</v>
      </c>
      <c r="K4" t="s">
        <v>0</v>
      </c>
      <c r="L4">
        <f>IF(Table2[[#This Row],[ID]]="", "null", Table2[[#This Row],[ID]])</f>
        <v>82</v>
      </c>
      <c r="M4" s="3" t="str">
        <f t="shared" si="0"/>
        <v xml:space="preserve">(2, 82, "Laufe", 1668331992707, 2, 2, 0, 0, "GREEN"), </v>
      </c>
      <c r="N4" s="1">
        <f>(Table2[[#This Row],[Last Workout]]/(24*60*60*1000))+DATE(1970,1,1)</f>
        <v>44878.398063738423</v>
      </c>
    </row>
    <row r="5" spans="1:14">
      <c r="A5">
        <v>3</v>
      </c>
      <c r="B5">
        <v>3</v>
      </c>
      <c r="C5">
        <v>83</v>
      </c>
      <c r="D5">
        <v>0</v>
      </c>
      <c r="E5" t="s">
        <v>127</v>
      </c>
      <c r="F5">
        <v>1668331981418</v>
      </c>
      <c r="G5">
        <v>1</v>
      </c>
      <c r="H5">
        <v>2</v>
      </c>
      <c r="I5">
        <v>0</v>
      </c>
      <c r="J5">
        <v>0</v>
      </c>
      <c r="K5" t="s">
        <v>0</v>
      </c>
      <c r="L5">
        <f>IF(Table2[[#This Row],[ID]]="", "null", Table2[[#This Row],[ID]])</f>
        <v>83</v>
      </c>
      <c r="M5" s="3" t="str">
        <f t="shared" si="0"/>
        <v xml:space="preserve">(3, 83, "Freue", 1668331981418, 1, 2, 0, 0, "GREEN"), </v>
      </c>
      <c r="N5" s="1">
        <f>(Table2[[#This Row],[Last Workout]]/(24*60*60*1000))+DATE(1970,1,1)</f>
        <v>44878.397933078704</v>
      </c>
    </row>
    <row r="6" spans="1:14">
      <c r="A6">
        <v>4</v>
      </c>
      <c r="B6">
        <v>4</v>
      </c>
      <c r="C6">
        <v>84</v>
      </c>
      <c r="D6">
        <v>0</v>
      </c>
      <c r="E6" t="s">
        <v>32</v>
      </c>
      <c r="F6">
        <v>1668331980180</v>
      </c>
      <c r="G6">
        <v>1</v>
      </c>
      <c r="H6">
        <v>2</v>
      </c>
      <c r="I6">
        <v>0</v>
      </c>
      <c r="J6">
        <v>0</v>
      </c>
      <c r="K6" t="s">
        <v>0</v>
      </c>
      <c r="L6">
        <f>IF(Table2[[#This Row],[ID]]="", "null", Table2[[#This Row],[ID]])</f>
        <v>84</v>
      </c>
      <c r="M6" s="3" t="str">
        <f>"("&amp;B6&amp;", "&amp;L6&amp;", "&amp;""""&amp;E6&amp;""""&amp;", "&amp;F6&amp;", "&amp;G6&amp;", "&amp;H6&amp;", "&amp;I6&amp;", "&amp;J6&amp;", "&amp;""""&amp;K6&amp;""""&amp;"), "</f>
        <v xml:space="preserve">(4, 84, "Positives", 1668331980180, 1, 2, 0, 0, "GREEN"), </v>
      </c>
      <c r="N6" s="1">
        <f>(Table2[[#This Row],[Last Workout]]/(24*60*60*1000))+DATE(1970,1,1)</f>
        <v>44878.397918750001</v>
      </c>
    </row>
    <row r="7" spans="1:14">
      <c r="A7">
        <v>5</v>
      </c>
      <c r="B7">
        <v>6</v>
      </c>
      <c r="C7">
        <v>86</v>
      </c>
      <c r="D7">
        <v>0</v>
      </c>
      <c r="E7" t="s">
        <v>128</v>
      </c>
      <c r="F7">
        <v>1668193213823</v>
      </c>
      <c r="G7">
        <v>2</v>
      </c>
      <c r="H7">
        <v>2</v>
      </c>
      <c r="I7">
        <v>1</v>
      </c>
      <c r="J7">
        <v>1</v>
      </c>
      <c r="K7" t="s">
        <v>0</v>
      </c>
      <c r="L7">
        <f>IF(Table2[[#This Row],[ID]]="", "null", Table2[[#This Row],[ID]])</f>
        <v>86</v>
      </c>
      <c r="M7" s="3" t="str">
        <f t="shared" si="0"/>
        <v xml:space="preserve">(6, 86, "Train", 1668193213823, 2, 2, 1, 1, "GREEN"), </v>
      </c>
      <c r="N7" s="1">
        <f>(Table2[[#This Row],[Last Workout]]/(24*60*60*1000))+DATE(1970,1,1)</f>
        <v>44876.791826655091</v>
      </c>
    </row>
    <row r="8" spans="1:14">
      <c r="A8">
        <v>6</v>
      </c>
      <c r="B8">
        <v>7</v>
      </c>
      <c r="C8">
        <v>89</v>
      </c>
      <c r="D8">
        <v>0</v>
      </c>
      <c r="E8" t="s">
        <v>31</v>
      </c>
      <c r="F8">
        <v>1668331989108</v>
      </c>
      <c r="G8">
        <v>1</v>
      </c>
      <c r="H8">
        <v>2</v>
      </c>
      <c r="I8">
        <v>0</v>
      </c>
      <c r="J8">
        <v>0</v>
      </c>
      <c r="K8" t="s">
        <v>0</v>
      </c>
      <c r="L8">
        <f>IF(Table2[[#This Row],[ID]]="", "null", Table2[[#This Row],[ID]])</f>
        <v>89</v>
      </c>
      <c r="M8" s="3" t="str">
        <f t="shared" si="0"/>
        <v xml:space="preserve">(7, 89, "Start", 1668331989108, 1, 2, 0, 0, "GREEN"), </v>
      </c>
      <c r="N8" s="1">
        <f>(Table2[[#This Row],[Last Workout]]/(24*60*60*1000))+DATE(1970,1,1)</f>
        <v>44878.398022083333</v>
      </c>
    </row>
    <row r="9" spans="1:14">
      <c r="A9">
        <v>7</v>
      </c>
      <c r="B9">
        <v>8</v>
      </c>
      <c r="C9">
        <v>93</v>
      </c>
      <c r="D9">
        <v>0</v>
      </c>
      <c r="E9" t="s">
        <v>17</v>
      </c>
      <c r="F9">
        <v>1663922903336</v>
      </c>
      <c r="G9">
        <v>28</v>
      </c>
      <c r="H9">
        <v>2</v>
      </c>
      <c r="I9">
        <v>1</v>
      </c>
      <c r="J9">
        <v>0</v>
      </c>
      <c r="K9" t="s">
        <v>0</v>
      </c>
      <c r="L9">
        <f>IF(Table2[[#This Row],[ID]]="", "null", Table2[[#This Row],[ID]])</f>
        <v>93</v>
      </c>
      <c r="M9" s="3" t="str">
        <f t="shared" si="0"/>
        <v xml:space="preserve">(8, 93, "Haar", 1663922903336, 28, 2, 1, 0, "GREEN"), </v>
      </c>
      <c r="N9" s="1">
        <f>(Table2[[#This Row],[Last Workout]]/(24*60*60*1000))+DATE(1970,1,1)</f>
        <v>44827.366936759259</v>
      </c>
    </row>
    <row r="10" spans="1:14">
      <c r="A10">
        <v>8</v>
      </c>
      <c r="B10">
        <v>9</v>
      </c>
      <c r="C10">
        <v>87</v>
      </c>
      <c r="D10">
        <v>0</v>
      </c>
      <c r="E10" t="s">
        <v>16</v>
      </c>
      <c r="F10">
        <v>1667954735305</v>
      </c>
      <c r="G10">
        <v>9</v>
      </c>
      <c r="H10">
        <v>2</v>
      </c>
      <c r="I10">
        <v>0</v>
      </c>
      <c r="J10">
        <v>0</v>
      </c>
      <c r="K10" t="s">
        <v>0</v>
      </c>
      <c r="L10">
        <f>IF(Table2[[#This Row],[ID]]="", "null", Table2[[#This Row],[ID]])</f>
        <v>87</v>
      </c>
      <c r="M10" s="3" t="str">
        <f t="shared" si="0"/>
        <v xml:space="preserve">(9, 87, "FN", 1667954735305, 9, 2, 0, 0, "GREEN"), </v>
      </c>
      <c r="N10" s="1">
        <f>(Table2[[#This Row],[Last Workout]]/(24*60*60*1000))+DATE(1970,1,1)</f>
        <v>44874.031658622684</v>
      </c>
    </row>
    <row r="11" spans="1:14">
      <c r="A11">
        <v>9</v>
      </c>
      <c r="B11">
        <v>10</v>
      </c>
      <c r="C11">
        <v>88</v>
      </c>
      <c r="D11">
        <v>0</v>
      </c>
      <c r="E11" t="s">
        <v>27</v>
      </c>
      <c r="F11">
        <v>1667653193025</v>
      </c>
      <c r="G11">
        <v>7</v>
      </c>
      <c r="H11">
        <v>2</v>
      </c>
      <c r="I11">
        <v>0</v>
      </c>
      <c r="J11">
        <v>0</v>
      </c>
      <c r="K11" t="s">
        <v>26</v>
      </c>
      <c r="L11">
        <f>IF(Table2[[#This Row],[ID]]="", "null", Table2[[#This Row],[ID]])</f>
        <v>88</v>
      </c>
      <c r="M11" s="3" t="str">
        <f t="shared" si="0"/>
        <v xml:space="preserve">(10, 88, "AB", 1667653193025, 7, 2, 0, 0, "BLUE"), </v>
      </c>
      <c r="N11" s="1">
        <f>(Table2[[#This Row],[Last Workout]]/(24*60*60*1000))+DATE(1970,1,1)</f>
        <v>44870.541585937499</v>
      </c>
    </row>
    <row r="12" spans="1:14">
      <c r="A12">
        <v>10</v>
      </c>
      <c r="B12">
        <v>11</v>
      </c>
      <c r="C12">
        <v>95</v>
      </c>
      <c r="D12">
        <v>0</v>
      </c>
      <c r="E12" t="s">
        <v>2</v>
      </c>
      <c r="F12">
        <v>1667954721546</v>
      </c>
      <c r="G12">
        <v>10</v>
      </c>
      <c r="H12">
        <v>2</v>
      </c>
      <c r="I12">
        <v>0</v>
      </c>
      <c r="J12">
        <v>0</v>
      </c>
      <c r="K12" t="s">
        <v>0</v>
      </c>
      <c r="L12">
        <f>IF(Table2[[#This Row],[ID]]="", "null", Table2[[#This Row],[ID]])</f>
        <v>95</v>
      </c>
      <c r="M12" s="3" t="str">
        <f t="shared" si="0"/>
        <v xml:space="preserve">(11, 95, "Pflanze", 1667954721546, 10, 2, 0, 0, "GREEN"), </v>
      </c>
      <c r="N12" s="1">
        <f>(Table2[[#This Row],[Last Workout]]/(24*60*60*1000))+DATE(1970,1,1)</f>
        <v>44874.031499375</v>
      </c>
    </row>
    <row r="13" spans="1:14">
      <c r="A13">
        <v>11</v>
      </c>
      <c r="B13">
        <v>12</v>
      </c>
      <c r="C13">
        <v>90</v>
      </c>
      <c r="D13">
        <v>0</v>
      </c>
      <c r="E13" t="s">
        <v>129</v>
      </c>
      <c r="F13">
        <v>1667652524132</v>
      </c>
      <c r="G13">
        <v>2</v>
      </c>
      <c r="H13">
        <v>2</v>
      </c>
      <c r="I13">
        <v>0</v>
      </c>
      <c r="J13">
        <v>0</v>
      </c>
      <c r="K13" t="s">
        <v>0</v>
      </c>
      <c r="L13">
        <f>IF(Table2[[#This Row],[ID]]="", "null", Table2[[#This Row],[ID]])</f>
        <v>90</v>
      </c>
      <c r="M13" s="3" t="str">
        <f t="shared" si="0"/>
        <v xml:space="preserve">(12, 90, "Smile", 1667652524132, 2, 2, 0, 0, "GREEN"), </v>
      </c>
      <c r="N13" s="1">
        <f>(Table2[[#This Row],[Last Workout]]/(24*60*60*1000))+DATE(1970,1,1)</f>
        <v>44870.533844120371</v>
      </c>
    </row>
    <row r="14" spans="1:14">
      <c r="A14">
        <v>12</v>
      </c>
      <c r="B14">
        <v>13</v>
      </c>
      <c r="C14">
        <v>91</v>
      </c>
      <c r="D14">
        <v>0</v>
      </c>
      <c r="E14" t="s">
        <v>28</v>
      </c>
      <c r="F14">
        <v>1668248987355</v>
      </c>
      <c r="G14">
        <v>1</v>
      </c>
      <c r="H14">
        <v>2</v>
      </c>
      <c r="I14">
        <v>0</v>
      </c>
      <c r="J14">
        <v>0</v>
      </c>
      <c r="K14" t="s">
        <v>0</v>
      </c>
      <c r="L14">
        <f>IF(Table2[[#This Row],[ID]]="", "null", Table2[[#This Row],[ID]])</f>
        <v>91</v>
      </c>
      <c r="M14" s="3" t="str">
        <f t="shared" si="0"/>
        <v xml:space="preserve">(13, 91, "Los cho", 1668248987355, 1, 2, 0, 0, "GREEN"), </v>
      </c>
      <c r="N14" s="1">
        <f>(Table2[[#This Row],[Last Workout]]/(24*60*60*1000))+DATE(1970,1,1)</f>
        <v>44877.43735364583</v>
      </c>
    </row>
    <row r="15" spans="1:14">
      <c r="A15">
        <v>13</v>
      </c>
      <c r="B15">
        <v>14</v>
      </c>
      <c r="C15">
        <v>92</v>
      </c>
      <c r="D15">
        <v>0</v>
      </c>
      <c r="E15" t="s">
        <v>130</v>
      </c>
      <c r="F15">
        <v>1668331988362</v>
      </c>
      <c r="G15">
        <v>1</v>
      </c>
      <c r="H15">
        <v>2</v>
      </c>
      <c r="I15">
        <v>0</v>
      </c>
      <c r="J15">
        <v>0</v>
      </c>
      <c r="K15" t="s">
        <v>0</v>
      </c>
      <c r="L15">
        <f>IF(Table2[[#This Row],[ID]]="", "null", Table2[[#This Row],[ID]])</f>
        <v>92</v>
      </c>
      <c r="M15" s="3" t="str">
        <f t="shared" si="0"/>
        <v xml:space="preserve">(14, 92, "Rugge + Schu", 1668331988362, 1, 2, 0, 0, "GREEN"), </v>
      </c>
      <c r="N15" s="1">
        <f>(Table2[[#This Row],[Last Workout]]/(24*60*60*1000))+DATE(1970,1,1)</f>
        <v>44878.39801344907</v>
      </c>
    </row>
    <row r="16" spans="1:14">
      <c r="A16">
        <v>14</v>
      </c>
      <c r="B16">
        <v>15</v>
      </c>
      <c r="C16">
        <v>94</v>
      </c>
      <c r="D16">
        <v>0</v>
      </c>
      <c r="E16" t="s">
        <v>3</v>
      </c>
      <c r="F16">
        <v>1668273101172</v>
      </c>
      <c r="G16">
        <v>1</v>
      </c>
      <c r="H16">
        <v>2</v>
      </c>
      <c r="I16">
        <v>0</v>
      </c>
      <c r="J16">
        <v>0</v>
      </c>
      <c r="K16" t="s">
        <v>26</v>
      </c>
      <c r="L16">
        <f>IF(Table2[[#This Row],[ID]]="", "null", Table2[[#This Row],[ID]])</f>
        <v>94</v>
      </c>
      <c r="M16" s="3" t="str">
        <f t="shared" si="0"/>
        <v xml:space="preserve">(15, 94, "Asthma", 1668273101172, 1, 2, 0, 0, "BLUE"), </v>
      </c>
      <c r="N16" s="1">
        <f>(Table2[[#This Row],[Last Workout]]/(24*60*60*1000))+DATE(1970,1,1)</f>
        <v>44877.716448749998</v>
      </c>
    </row>
    <row r="17" spans="1:14">
      <c r="A17">
        <v>15</v>
      </c>
      <c r="B17">
        <v>16</v>
      </c>
      <c r="C17">
        <v>96</v>
      </c>
      <c r="D17">
        <v>0</v>
      </c>
      <c r="E17" t="s">
        <v>1</v>
      </c>
      <c r="F17">
        <v>1668248988311</v>
      </c>
      <c r="G17">
        <v>5</v>
      </c>
      <c r="H17">
        <v>2</v>
      </c>
      <c r="I17">
        <v>0</v>
      </c>
      <c r="J17">
        <v>0</v>
      </c>
      <c r="K17" t="s">
        <v>30</v>
      </c>
      <c r="L17">
        <f>IF(Table2[[#This Row],[ID]]="", "null", Table2[[#This Row],[ID]])</f>
        <v>96</v>
      </c>
      <c r="M17" s="3" t="str">
        <f t="shared" ref="M17:M19" si="1">"("&amp;B17&amp;", "&amp;L17&amp;", "&amp;""""&amp;E17&amp;""""&amp;", "&amp;F17&amp;", "&amp;G17&amp;", "&amp;H17&amp;", "&amp;I17&amp;", "&amp;J17&amp;", "&amp;""""&amp;K17&amp;""""&amp;"), "</f>
        <v xml:space="preserve">(16, 96, "Floss", 1668248988311, 5, 2, 0, 0, "RED"), </v>
      </c>
      <c r="N17" s="1">
        <f>(Table2[[#This Row],[Last Workout]]/(24*60*60*1000))+DATE(1970,1,1)</f>
        <v>44877.437364710648</v>
      </c>
    </row>
    <row r="18" spans="1:14">
      <c r="A18">
        <v>16</v>
      </c>
      <c r="B18">
        <v>22</v>
      </c>
      <c r="C18">
        <v>103</v>
      </c>
      <c r="D18">
        <v>0</v>
      </c>
      <c r="E18" t="s">
        <v>131</v>
      </c>
      <c r="F18">
        <v>1666897854879</v>
      </c>
      <c r="G18">
        <v>7</v>
      </c>
      <c r="H18">
        <v>2</v>
      </c>
      <c r="I18">
        <v>0</v>
      </c>
      <c r="J18">
        <v>0</v>
      </c>
      <c r="K18" t="s">
        <v>0</v>
      </c>
      <c r="L18">
        <f>IF(Table2[[#This Row],[ID]]="", "null", Table2[[#This Row],[ID]])</f>
        <v>103</v>
      </c>
      <c r="M18" s="3" t="str">
        <f t="shared" si="1"/>
        <v xml:space="preserve">(22, 103, "Stretch", 1666897854879, 7, 2, 0, 0, "GREEN"), </v>
      </c>
      <c r="N18" s="1">
        <f>(Table2[[#This Row],[Last Workout]]/(24*60*60*1000))+DATE(1970,1,1)</f>
        <v>44861.799246284718</v>
      </c>
    </row>
    <row r="19" spans="1:14">
      <c r="A19">
        <v>17</v>
      </c>
      <c r="B19">
        <v>39</v>
      </c>
      <c r="C19">
        <v>119</v>
      </c>
      <c r="E19" t="s">
        <v>132</v>
      </c>
      <c r="F19">
        <v>1668248990444</v>
      </c>
      <c r="G19">
        <v>1</v>
      </c>
      <c r="H19">
        <v>2</v>
      </c>
      <c r="I19">
        <v>1</v>
      </c>
      <c r="J19">
        <v>1</v>
      </c>
      <c r="K19" t="s">
        <v>26</v>
      </c>
      <c r="L19">
        <f>IF(Table2[[#This Row],[ID]]="", "null", Table2[[#This Row],[ID]])</f>
        <v>119</v>
      </c>
      <c r="M19" s="3" t="str">
        <f t="shared" si="1"/>
        <v xml:space="preserve">(39, 119, "Lala", 1668248990444, 1, 2, 1, 1, "BLUE"), </v>
      </c>
      <c r="N19" s="1">
        <f>(Table2[[#This Row],[Last Workout]]/(24*60*60*1000))+DATE(1970,1,1)</f>
        <v>44877.437389398146</v>
      </c>
    </row>
    <row r="20" spans="1:14">
      <c r="A20">
        <v>18</v>
      </c>
      <c r="B20">
        <v>40</v>
      </c>
      <c r="C20">
        <v>120</v>
      </c>
      <c r="E20" t="s">
        <v>133</v>
      </c>
      <c r="F20">
        <v>1668248990296</v>
      </c>
      <c r="G20">
        <v>1</v>
      </c>
      <c r="H20">
        <v>2</v>
      </c>
      <c r="I20">
        <v>1</v>
      </c>
      <c r="J20">
        <v>1</v>
      </c>
      <c r="K20" t="s">
        <v>0</v>
      </c>
      <c r="L20">
        <f>IF(Table2[[#This Row],[ID]]="", "null", Table2[[#This Row],[ID]])</f>
        <v>120</v>
      </c>
      <c r="M20" s="3" t="str">
        <f t="shared" ref="M20:M22" si="2">"("&amp;B20&amp;", "&amp;L20&amp;", "&amp;""""&amp;E20&amp;""""&amp;", "&amp;F20&amp;", "&amp;G20&amp;", "&amp;H20&amp;", "&amp;I20&amp;", "&amp;J20&amp;", "&amp;""""&amp;K20&amp;""""&amp;"), "</f>
        <v xml:space="preserve">(40, 120, "Test", 1668248990296, 1, 2, 1, 1, "GREEN"), </v>
      </c>
      <c r="N20" s="1">
        <f>(Table2[[#This Row],[Last Workout]]/(24*60*60*1000))+DATE(1970,1,1)</f>
        <v>44877.43738768519</v>
      </c>
    </row>
    <row r="21" spans="1:14">
      <c r="A21">
        <v>19</v>
      </c>
      <c r="B21">
        <v>42</v>
      </c>
      <c r="C21">
        <v>122</v>
      </c>
      <c r="D21" t="s">
        <v>134</v>
      </c>
      <c r="E21" t="s">
        <v>135</v>
      </c>
      <c r="F21">
        <v>1667649734300</v>
      </c>
      <c r="G21">
        <v>15</v>
      </c>
      <c r="H21">
        <v>2</v>
      </c>
      <c r="I21">
        <v>1</v>
      </c>
      <c r="J21">
        <v>0</v>
      </c>
      <c r="K21" t="s">
        <v>26</v>
      </c>
      <c r="L21">
        <f>IF(Table2[[#This Row],[ID]]="", "null", Table2[[#This Row],[ID]])</f>
        <v>122</v>
      </c>
      <c r="M21" s="3" t="str">
        <f t="shared" si="2"/>
        <v xml:space="preserve">(42, 122, "Lade", 1667649734300, 15, 2, 1, 0, "BLUE"), </v>
      </c>
      <c r="N21" s="1">
        <f>(Table2[[#This Row],[Last Workout]]/(24*60*60*1000))+DATE(1970,1,1)</f>
        <v>44870.50155439815</v>
      </c>
    </row>
    <row r="22" spans="1:14">
      <c r="A22">
        <v>20</v>
      </c>
      <c r="B22">
        <v>43</v>
      </c>
      <c r="C22">
        <v>124</v>
      </c>
      <c r="D22" t="s">
        <v>136</v>
      </c>
      <c r="E22" t="s">
        <v>137</v>
      </c>
      <c r="F22">
        <v>1668331977784</v>
      </c>
      <c r="G22">
        <v>1</v>
      </c>
      <c r="H22">
        <v>2</v>
      </c>
      <c r="I22">
        <v>0</v>
      </c>
      <c r="J22">
        <v>0</v>
      </c>
      <c r="K22" t="s">
        <v>0</v>
      </c>
      <c r="L22">
        <f>IF(Table2[[#This Row],[ID]]="", "null", Table2[[#This Row],[ID]])</f>
        <v>124</v>
      </c>
      <c r="M22" s="3" t="str">
        <f t="shared" si="2"/>
        <v xml:space="preserve">(43, 124, "Rtngaf", 1668331977784, 1, 2, 0, 0, "GREEN"), </v>
      </c>
      <c r="N22" s="1">
        <f>(Table2[[#This Row],[Last Workout]]/(24*60*60*1000))+DATE(1970,1,1)</f>
        <v>44878.397891018518</v>
      </c>
    </row>
  </sheetData>
  <phoneticPr fontId="1" type="noConversion"/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E674-67A2-1140-AC0A-8F59D263D866}">
  <dimension ref="A1:H160"/>
  <sheetViews>
    <sheetView showGridLines="0" zoomScale="99" workbookViewId="0">
      <selection activeCell="F1" sqref="F1:F163"/>
    </sheetView>
  </sheetViews>
  <sheetFormatPr baseColWidth="10" defaultRowHeight="16"/>
  <cols>
    <col min="3" max="3" width="13.1640625" customWidth="1"/>
    <col min="4" max="4" width="25.6640625" customWidth="1"/>
    <col min="6" max="6" width="28" bestFit="1" customWidth="1"/>
  </cols>
  <sheetData>
    <row r="1" spans="1:8">
      <c r="F1" t="s">
        <v>23</v>
      </c>
      <c r="H1" s="2" t="s">
        <v>25</v>
      </c>
    </row>
    <row r="2" spans="1:8">
      <c r="A2" t="s">
        <v>14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</row>
    <row r="3" spans="1:8">
      <c r="A3">
        <v>1</v>
      </c>
      <c r="B3">
        <v>10</v>
      </c>
      <c r="C3">
        <v>3</v>
      </c>
      <c r="D3">
        <v>1699356075183</v>
      </c>
      <c r="E3">
        <v>1</v>
      </c>
      <c r="F3" t="str">
        <f>"("&amp;Table1[[#This Row],[UID]]&amp;", "&amp;Table1[[#This Row],[Widget UID]]&amp;", "&amp;Table1[[#This Row],[Time]]&amp;", "&amp;Table1[[#This Row],[Active]]&amp;"), "</f>
        <v xml:space="preserve">(10, 3, 1699356075183, 1), </v>
      </c>
    </row>
    <row r="4" spans="1:8">
      <c r="A4">
        <v>2</v>
      </c>
      <c r="B4">
        <v>12</v>
      </c>
      <c r="C4">
        <v>4</v>
      </c>
      <c r="D4">
        <v>1699620685701</v>
      </c>
      <c r="E4">
        <v>1</v>
      </c>
      <c r="F4" t="str">
        <f>"("&amp;Table1[[#This Row],[UID]]&amp;", "&amp;Table1[[#This Row],[Widget UID]]&amp;", "&amp;Table1[[#This Row],[Time]]&amp;", "&amp;Table1[[#This Row],[Active]]&amp;"), "</f>
        <v xml:space="preserve">(12, 4, 1699620685701, 1), </v>
      </c>
    </row>
    <row r="5" spans="1:8">
      <c r="A5">
        <v>3</v>
      </c>
      <c r="B5">
        <v>13</v>
      </c>
      <c r="C5">
        <v>5</v>
      </c>
      <c r="D5">
        <v>1699620704446</v>
      </c>
      <c r="E5">
        <v>1</v>
      </c>
      <c r="F5" t="str">
        <f>"("&amp;Table1[[#This Row],[UID]]&amp;", "&amp;Table1[[#This Row],[Widget UID]]&amp;", "&amp;Table1[[#This Row],[Time]]&amp;", "&amp;Table1[[#This Row],[Active]]&amp;"), "</f>
        <v xml:space="preserve">(13, 5, 1699620704446, 1), </v>
      </c>
    </row>
    <row r="6" spans="1:8">
      <c r="A6">
        <v>4</v>
      </c>
      <c r="B6">
        <v>26</v>
      </c>
      <c r="C6">
        <v>5</v>
      </c>
      <c r="D6">
        <v>1699733484540</v>
      </c>
      <c r="E6">
        <v>1</v>
      </c>
      <c r="F6" t="str">
        <f>"("&amp;Table1[[#This Row],[UID]]&amp;", "&amp;Table1[[#This Row],[Widget UID]]&amp;", "&amp;Table1[[#This Row],[Time]]&amp;", "&amp;Table1[[#This Row],[Active]]&amp;"), "</f>
        <v xml:space="preserve">(26, 5, 1699733484540, 1), </v>
      </c>
    </row>
    <row r="7" spans="1:8">
      <c r="A7">
        <v>5</v>
      </c>
      <c r="B7">
        <v>27</v>
      </c>
      <c r="C7">
        <v>5</v>
      </c>
      <c r="D7">
        <v>1699779300600</v>
      </c>
      <c r="E7">
        <v>1</v>
      </c>
      <c r="F7" t="str">
        <f>"("&amp;Table1[[#This Row],[UID]]&amp;", "&amp;Table1[[#This Row],[Widget UID]]&amp;", "&amp;Table1[[#This Row],[Time]]&amp;", "&amp;Table1[[#This Row],[Active]]&amp;"), "</f>
        <v xml:space="preserve">(27, 5, 1699779300600, 1), </v>
      </c>
    </row>
    <row r="8" spans="1:8">
      <c r="A8">
        <v>6</v>
      </c>
      <c r="B8">
        <v>28</v>
      </c>
      <c r="C8">
        <v>3</v>
      </c>
      <c r="D8">
        <v>1699785756483</v>
      </c>
      <c r="E8">
        <v>1</v>
      </c>
      <c r="F8" t="str">
        <f>"("&amp;Table1[[#This Row],[UID]]&amp;", "&amp;Table1[[#This Row],[Widget UID]]&amp;", "&amp;Table1[[#This Row],[Time]]&amp;", "&amp;Table1[[#This Row],[Active]]&amp;"), "</f>
        <v xml:space="preserve">(28, 3, 1699785756483, 1), </v>
      </c>
    </row>
    <row r="9" spans="1:8">
      <c r="A9">
        <v>7</v>
      </c>
      <c r="B9">
        <v>29</v>
      </c>
      <c r="C9">
        <v>5</v>
      </c>
      <c r="D9">
        <v>1699861645847</v>
      </c>
      <c r="E9">
        <v>1</v>
      </c>
      <c r="F9" t="str">
        <f>"("&amp;Table1[[#This Row],[UID]]&amp;", "&amp;Table1[[#This Row],[Widget UID]]&amp;", "&amp;Table1[[#This Row],[Time]]&amp;", "&amp;Table1[[#This Row],[Active]]&amp;"), "</f>
        <v xml:space="preserve">(29, 5, 1699861645847, 1), </v>
      </c>
    </row>
    <row r="10" spans="1:8">
      <c r="A10">
        <v>8</v>
      </c>
      <c r="B10">
        <v>30</v>
      </c>
      <c r="C10">
        <v>4</v>
      </c>
      <c r="D10">
        <v>1699914194159</v>
      </c>
      <c r="E10">
        <v>1</v>
      </c>
      <c r="F10" t="str">
        <f>"("&amp;Table1[[#This Row],[UID]]&amp;", "&amp;Table1[[#This Row],[Widget UID]]&amp;", "&amp;Table1[[#This Row],[Time]]&amp;", "&amp;Table1[[#This Row],[Active]]&amp;"), "</f>
        <v xml:space="preserve">(30, 4, 1699914194159, 1), </v>
      </c>
    </row>
    <row r="11" spans="1:8">
      <c r="A11">
        <v>9</v>
      </c>
      <c r="B11">
        <v>31</v>
      </c>
      <c r="C11">
        <v>7</v>
      </c>
      <c r="D11">
        <v>1699914211239</v>
      </c>
      <c r="E11">
        <v>1</v>
      </c>
      <c r="F11" t="str">
        <f>"("&amp;Table1[[#This Row],[UID]]&amp;", "&amp;Table1[[#This Row],[Widget UID]]&amp;", "&amp;Table1[[#This Row],[Time]]&amp;", "&amp;Table1[[#This Row],[Active]]&amp;"), "</f>
        <v xml:space="preserve">(31, 7, 1699914211239, 1), </v>
      </c>
    </row>
    <row r="12" spans="1:8">
      <c r="A12">
        <v>10</v>
      </c>
      <c r="B12">
        <v>33</v>
      </c>
      <c r="C12">
        <v>5</v>
      </c>
      <c r="D12">
        <v>1700037387183</v>
      </c>
      <c r="E12">
        <v>1</v>
      </c>
      <c r="F12" t="str">
        <f>"("&amp;Table1[[#This Row],[UID]]&amp;", "&amp;Table1[[#This Row],[Widget UID]]&amp;", "&amp;Table1[[#This Row],[Time]]&amp;", "&amp;Table1[[#This Row],[Active]]&amp;"), "</f>
        <v xml:space="preserve">(33, 5, 1700037387183, 1), </v>
      </c>
    </row>
    <row r="13" spans="1:8">
      <c r="A13">
        <v>11</v>
      </c>
      <c r="B13">
        <v>34</v>
      </c>
      <c r="C13">
        <v>8</v>
      </c>
      <c r="D13">
        <v>1700063351441</v>
      </c>
      <c r="E13">
        <v>1</v>
      </c>
      <c r="F13" t="str">
        <f>"("&amp;Table1[[#This Row],[UID]]&amp;", "&amp;Table1[[#This Row],[Widget UID]]&amp;", "&amp;Table1[[#This Row],[Time]]&amp;", "&amp;Table1[[#This Row],[Active]]&amp;"), "</f>
        <v xml:space="preserve">(34, 8, 1700063351441, 1), </v>
      </c>
    </row>
    <row r="14" spans="1:8">
      <c r="A14">
        <v>12</v>
      </c>
      <c r="B14">
        <v>35</v>
      </c>
      <c r="C14">
        <v>8</v>
      </c>
      <c r="D14">
        <v>1700089127103</v>
      </c>
      <c r="E14">
        <v>1</v>
      </c>
      <c r="F14" t="str">
        <f>"("&amp;Table1[[#This Row],[UID]]&amp;", "&amp;Table1[[#This Row],[Widget UID]]&amp;", "&amp;Table1[[#This Row],[Time]]&amp;", "&amp;Table1[[#This Row],[Active]]&amp;"), "</f>
        <v xml:space="preserve">(35, 8, 1700089127103, 1), </v>
      </c>
    </row>
    <row r="15" spans="1:8">
      <c r="A15">
        <v>13</v>
      </c>
      <c r="B15">
        <v>37</v>
      </c>
      <c r="C15">
        <v>5</v>
      </c>
      <c r="D15">
        <v>1700307610618</v>
      </c>
      <c r="E15">
        <v>1</v>
      </c>
      <c r="F15" t="str">
        <f>"("&amp;Table1[[#This Row],[UID]]&amp;", "&amp;Table1[[#This Row],[Widget UID]]&amp;", "&amp;Table1[[#This Row],[Time]]&amp;", "&amp;Table1[[#This Row],[Active]]&amp;"), "</f>
        <v xml:space="preserve">(37, 5, 1700307610618, 1), </v>
      </c>
    </row>
    <row r="16" spans="1:8">
      <c r="A16">
        <v>14</v>
      </c>
      <c r="B16">
        <v>38</v>
      </c>
      <c r="C16">
        <v>3</v>
      </c>
      <c r="D16">
        <v>1700391212056</v>
      </c>
      <c r="E16">
        <v>1</v>
      </c>
      <c r="F16" t="str">
        <f>"("&amp;Table1[[#This Row],[UID]]&amp;", "&amp;Table1[[#This Row],[Widget UID]]&amp;", "&amp;Table1[[#This Row],[Time]]&amp;", "&amp;Table1[[#This Row],[Active]]&amp;"), "</f>
        <v xml:space="preserve">(38, 3, 1700391212056, 1), </v>
      </c>
    </row>
    <row r="17" spans="1:6">
      <c r="A17">
        <v>15</v>
      </c>
      <c r="B17">
        <v>39</v>
      </c>
      <c r="C17">
        <v>5</v>
      </c>
      <c r="D17">
        <v>1700392760949</v>
      </c>
      <c r="E17">
        <v>1</v>
      </c>
      <c r="F17" t="str">
        <f>"("&amp;Table1[[#This Row],[UID]]&amp;", "&amp;Table1[[#This Row],[Widget UID]]&amp;", "&amp;Table1[[#This Row],[Time]]&amp;", "&amp;Table1[[#This Row],[Active]]&amp;"), "</f>
        <v xml:space="preserve">(39, 5, 1700392760949, 1), </v>
      </c>
    </row>
    <row r="18" spans="1:6">
      <c r="A18">
        <v>16</v>
      </c>
      <c r="B18">
        <v>40</v>
      </c>
      <c r="C18">
        <v>9</v>
      </c>
      <c r="D18">
        <v>1700394411304</v>
      </c>
      <c r="E18">
        <v>1</v>
      </c>
      <c r="F18" t="str">
        <f>"("&amp;Table1[[#This Row],[UID]]&amp;", "&amp;Table1[[#This Row],[Widget UID]]&amp;", "&amp;Table1[[#This Row],[Time]]&amp;", "&amp;Table1[[#This Row],[Active]]&amp;"), "</f>
        <v xml:space="preserve">(40, 9, 1700394411304, 1), </v>
      </c>
    </row>
    <row r="19" spans="1:6">
      <c r="A19">
        <v>17</v>
      </c>
      <c r="B19">
        <v>41</v>
      </c>
      <c r="C19">
        <v>8</v>
      </c>
      <c r="D19">
        <v>1700410860283</v>
      </c>
      <c r="E19">
        <v>1</v>
      </c>
      <c r="F19" t="str">
        <f>"("&amp;Table1[[#This Row],[UID]]&amp;", "&amp;Table1[[#This Row],[Widget UID]]&amp;", "&amp;Table1[[#This Row],[Time]]&amp;", "&amp;Table1[[#This Row],[Active]]&amp;"), "</f>
        <v xml:space="preserve">(41, 8, 1700410860283, 1), </v>
      </c>
    </row>
    <row r="20" spans="1:6">
      <c r="A20">
        <v>18</v>
      </c>
      <c r="B20">
        <v>42</v>
      </c>
      <c r="C20">
        <v>4</v>
      </c>
      <c r="D20">
        <v>1700411918539</v>
      </c>
      <c r="E20">
        <v>1</v>
      </c>
      <c r="F20" t="str">
        <f>"("&amp;Table1[[#This Row],[UID]]&amp;", "&amp;Table1[[#This Row],[Widget UID]]&amp;", "&amp;Table1[[#This Row],[Time]]&amp;", "&amp;Table1[[#This Row],[Active]]&amp;"), "</f>
        <v xml:space="preserve">(42, 4, 1700411918539, 1), </v>
      </c>
    </row>
    <row r="21" spans="1:6">
      <c r="A21">
        <v>19</v>
      </c>
      <c r="B21">
        <v>44</v>
      </c>
      <c r="C21">
        <v>5</v>
      </c>
      <c r="D21">
        <v>1700466680914</v>
      </c>
      <c r="E21">
        <v>1</v>
      </c>
      <c r="F21" t="str">
        <f>"("&amp;Table1[[#This Row],[UID]]&amp;", "&amp;Table1[[#This Row],[Widget UID]]&amp;", "&amp;Table1[[#This Row],[Time]]&amp;", "&amp;Table1[[#This Row],[Active]]&amp;"), "</f>
        <v xml:space="preserve">(44, 5, 1700466680914, 1), </v>
      </c>
    </row>
    <row r="22" spans="1:6">
      <c r="A22">
        <v>20</v>
      </c>
      <c r="B22">
        <v>45</v>
      </c>
      <c r="C22">
        <v>5</v>
      </c>
      <c r="D22">
        <v>1700552700234</v>
      </c>
      <c r="E22">
        <v>1</v>
      </c>
      <c r="F22" t="str">
        <f>"("&amp;Table1[[#This Row],[UID]]&amp;", "&amp;Table1[[#This Row],[Widget UID]]&amp;", "&amp;Table1[[#This Row],[Time]]&amp;", "&amp;Table1[[#This Row],[Active]]&amp;"), "</f>
        <v xml:space="preserve">(45, 5, 1700552700234, 1), </v>
      </c>
    </row>
    <row r="23" spans="1:6">
      <c r="A23">
        <v>21</v>
      </c>
      <c r="B23">
        <v>47</v>
      </c>
      <c r="C23">
        <v>5</v>
      </c>
      <c r="D23">
        <v>1700725694961</v>
      </c>
      <c r="E23">
        <v>1</v>
      </c>
      <c r="F23" t="str">
        <f>"("&amp;Table1[[#This Row],[UID]]&amp;", "&amp;Table1[[#This Row],[Widget UID]]&amp;", "&amp;Table1[[#This Row],[Time]]&amp;", "&amp;Table1[[#This Row],[Active]]&amp;"), "</f>
        <v xml:space="preserve">(47, 5, 1700725694961, 1), </v>
      </c>
    </row>
    <row r="24" spans="1:6">
      <c r="A24">
        <v>22</v>
      </c>
      <c r="B24">
        <v>48</v>
      </c>
      <c r="C24">
        <v>7</v>
      </c>
      <c r="D24">
        <v>1700725695580</v>
      </c>
      <c r="E24">
        <v>1</v>
      </c>
      <c r="F24" t="str">
        <f>"("&amp;Table1[[#This Row],[UID]]&amp;", "&amp;Table1[[#This Row],[Widget UID]]&amp;", "&amp;Table1[[#This Row],[Time]]&amp;", "&amp;Table1[[#This Row],[Active]]&amp;"), "</f>
        <v xml:space="preserve">(48, 7, 1700725695580, 1), </v>
      </c>
    </row>
    <row r="25" spans="1:6">
      <c r="A25">
        <v>23</v>
      </c>
      <c r="B25">
        <v>49</v>
      </c>
      <c r="C25">
        <v>3</v>
      </c>
      <c r="D25">
        <v>1700824187690</v>
      </c>
      <c r="E25">
        <v>1</v>
      </c>
      <c r="F25" t="str">
        <f>"("&amp;Table1[[#This Row],[UID]]&amp;", "&amp;Table1[[#This Row],[Widget UID]]&amp;", "&amp;Table1[[#This Row],[Time]]&amp;", "&amp;Table1[[#This Row],[Active]]&amp;"), "</f>
        <v xml:space="preserve">(49, 3, 1700824187690, 1), </v>
      </c>
    </row>
    <row r="26" spans="1:6">
      <c r="A26">
        <v>24</v>
      </c>
      <c r="B26">
        <v>50</v>
      </c>
      <c r="C26">
        <v>8</v>
      </c>
      <c r="D26">
        <v>1700827450784</v>
      </c>
      <c r="E26">
        <v>1</v>
      </c>
      <c r="F26" t="str">
        <f>"("&amp;Table1[[#This Row],[UID]]&amp;", "&amp;Table1[[#This Row],[Widget UID]]&amp;", "&amp;Table1[[#This Row],[Time]]&amp;", "&amp;Table1[[#This Row],[Active]]&amp;"), "</f>
        <v xml:space="preserve">(50, 8, 1700827450784, 1), </v>
      </c>
    </row>
    <row r="27" spans="1:6">
      <c r="A27">
        <v>25</v>
      </c>
      <c r="B27">
        <v>52</v>
      </c>
      <c r="C27">
        <v>8</v>
      </c>
      <c r="D27">
        <v>1701010039887</v>
      </c>
      <c r="E27">
        <v>1</v>
      </c>
      <c r="F27" t="str">
        <f>"("&amp;Table1[[#This Row],[UID]]&amp;", "&amp;Table1[[#This Row],[Widget UID]]&amp;", "&amp;Table1[[#This Row],[Time]]&amp;", "&amp;Table1[[#This Row],[Active]]&amp;"), "</f>
        <v xml:space="preserve">(52, 8, 1701010039887, 1), </v>
      </c>
    </row>
    <row r="28" spans="1:6">
      <c r="A28">
        <v>26</v>
      </c>
      <c r="B28">
        <v>53</v>
      </c>
      <c r="C28">
        <v>4</v>
      </c>
      <c r="D28">
        <v>1701032043585</v>
      </c>
      <c r="E28">
        <v>1</v>
      </c>
      <c r="F28" t="str">
        <f>"("&amp;Table1[[#This Row],[UID]]&amp;", "&amp;Table1[[#This Row],[Widget UID]]&amp;", "&amp;Table1[[#This Row],[Time]]&amp;", "&amp;Table1[[#This Row],[Active]]&amp;"), "</f>
        <v xml:space="preserve">(53, 4, 1701032043585, 1), </v>
      </c>
    </row>
    <row r="29" spans="1:6">
      <c r="A29">
        <v>27</v>
      </c>
      <c r="B29">
        <v>54</v>
      </c>
      <c r="C29">
        <v>5</v>
      </c>
      <c r="D29">
        <v>1701070923933</v>
      </c>
      <c r="E29">
        <v>1</v>
      </c>
      <c r="F29" t="str">
        <f>"("&amp;Table1[[#This Row],[UID]]&amp;", "&amp;Table1[[#This Row],[Widget UID]]&amp;", "&amp;Table1[[#This Row],[Time]]&amp;", "&amp;Table1[[#This Row],[Active]]&amp;"), "</f>
        <v xml:space="preserve">(54, 5, 1701070923933, 1), </v>
      </c>
    </row>
    <row r="30" spans="1:6">
      <c r="A30">
        <v>28</v>
      </c>
      <c r="B30">
        <v>55</v>
      </c>
      <c r="C30">
        <v>5</v>
      </c>
      <c r="D30">
        <v>1701195736897</v>
      </c>
      <c r="E30">
        <v>1</v>
      </c>
      <c r="F30" t="str">
        <f>"("&amp;Table1[[#This Row],[UID]]&amp;", "&amp;Table1[[#This Row],[Widget UID]]&amp;", "&amp;Table1[[#This Row],[Time]]&amp;", "&amp;Table1[[#This Row],[Active]]&amp;"), "</f>
        <v xml:space="preserve">(55, 5, 1701195736897, 1), </v>
      </c>
    </row>
    <row r="31" spans="1:6">
      <c r="A31">
        <v>29</v>
      </c>
      <c r="B31">
        <v>57</v>
      </c>
      <c r="C31">
        <v>9</v>
      </c>
      <c r="D31">
        <v>1701275395478</v>
      </c>
      <c r="E31">
        <v>1</v>
      </c>
      <c r="F31" t="str">
        <f>"("&amp;Table1[[#This Row],[UID]]&amp;", "&amp;Table1[[#This Row],[Widget UID]]&amp;", "&amp;Table1[[#This Row],[Time]]&amp;", "&amp;Table1[[#This Row],[Active]]&amp;"), "</f>
        <v xml:space="preserve">(57, 9, 1701275395478, 1), </v>
      </c>
    </row>
    <row r="32" spans="1:6">
      <c r="A32">
        <v>30</v>
      </c>
      <c r="B32">
        <v>58</v>
      </c>
      <c r="C32">
        <v>3</v>
      </c>
      <c r="D32">
        <v>1701283495249</v>
      </c>
      <c r="E32">
        <v>1</v>
      </c>
      <c r="F32" t="str">
        <f>"("&amp;Table1[[#This Row],[UID]]&amp;", "&amp;Table1[[#This Row],[Widget UID]]&amp;", "&amp;Table1[[#This Row],[Time]]&amp;", "&amp;Table1[[#This Row],[Active]]&amp;"), "</f>
        <v xml:space="preserve">(58, 3, 1701283495249, 1), </v>
      </c>
    </row>
    <row r="33" spans="1:6">
      <c r="A33">
        <v>31</v>
      </c>
      <c r="B33">
        <v>59</v>
      </c>
      <c r="C33">
        <v>5</v>
      </c>
      <c r="D33">
        <v>1701283497080</v>
      </c>
      <c r="E33">
        <v>1</v>
      </c>
      <c r="F33" t="str">
        <f>"("&amp;Table1[[#This Row],[UID]]&amp;", "&amp;Table1[[#This Row],[Widget UID]]&amp;", "&amp;Table1[[#This Row],[Time]]&amp;", "&amp;Table1[[#This Row],[Active]]&amp;"), "</f>
        <v xml:space="preserve">(59, 5, 1701283497080, 1), </v>
      </c>
    </row>
    <row r="34" spans="1:6">
      <c r="A34">
        <v>32</v>
      </c>
      <c r="B34">
        <v>60</v>
      </c>
      <c r="C34">
        <v>8</v>
      </c>
      <c r="D34">
        <v>1701330231908</v>
      </c>
      <c r="E34">
        <v>1</v>
      </c>
      <c r="F34" t="str">
        <f>"("&amp;Table1[[#This Row],[UID]]&amp;", "&amp;Table1[[#This Row],[Widget UID]]&amp;", "&amp;Table1[[#This Row],[Time]]&amp;", "&amp;Table1[[#This Row],[Active]]&amp;"), "</f>
        <v xml:space="preserve">(60, 8, 1701330231908, 1), </v>
      </c>
    </row>
    <row r="35" spans="1:6">
      <c r="A35">
        <v>33</v>
      </c>
      <c r="B35">
        <v>61</v>
      </c>
      <c r="C35">
        <v>5</v>
      </c>
      <c r="D35">
        <v>1701459840433</v>
      </c>
      <c r="E35">
        <v>1</v>
      </c>
      <c r="F35" t="str">
        <f>"("&amp;Table1[[#This Row],[UID]]&amp;", "&amp;Table1[[#This Row],[Widget UID]]&amp;", "&amp;Table1[[#This Row],[Time]]&amp;", "&amp;Table1[[#This Row],[Active]]&amp;"), "</f>
        <v xml:space="preserve">(61, 5, 1701459840433, 1), </v>
      </c>
    </row>
    <row r="36" spans="1:6">
      <c r="A36">
        <v>34</v>
      </c>
      <c r="B36">
        <v>62</v>
      </c>
      <c r="C36">
        <v>7</v>
      </c>
      <c r="D36">
        <v>1701475180684</v>
      </c>
      <c r="E36">
        <v>1</v>
      </c>
      <c r="F36" t="str">
        <f>"("&amp;Table1[[#This Row],[UID]]&amp;", "&amp;Table1[[#This Row],[Widget UID]]&amp;", "&amp;Table1[[#This Row],[Time]]&amp;", "&amp;Table1[[#This Row],[Active]]&amp;"), "</f>
        <v xml:space="preserve">(62, 7, 1701475180684, 1), </v>
      </c>
    </row>
    <row r="37" spans="1:6">
      <c r="A37">
        <v>35</v>
      </c>
      <c r="B37">
        <v>64</v>
      </c>
      <c r="C37">
        <v>4</v>
      </c>
      <c r="D37">
        <v>1701554901088</v>
      </c>
      <c r="E37">
        <v>0</v>
      </c>
      <c r="F37" t="str">
        <f>"("&amp;Table1[[#This Row],[UID]]&amp;", "&amp;Table1[[#This Row],[Widget UID]]&amp;", "&amp;Table1[[#This Row],[Time]]&amp;", "&amp;Table1[[#This Row],[Active]]&amp;"), "</f>
        <v xml:space="preserve">(64, 4, 1701554901088, 0), </v>
      </c>
    </row>
    <row r="38" spans="1:6">
      <c r="A38">
        <v>36</v>
      </c>
      <c r="B38">
        <v>65</v>
      </c>
      <c r="C38">
        <v>4</v>
      </c>
      <c r="D38">
        <v>1701609760931</v>
      </c>
      <c r="E38">
        <v>1</v>
      </c>
      <c r="F38" t="str">
        <f>"("&amp;Table1[[#This Row],[UID]]&amp;", "&amp;Table1[[#This Row],[Widget UID]]&amp;", "&amp;Table1[[#This Row],[Time]]&amp;", "&amp;Table1[[#This Row],[Active]]&amp;"), "</f>
        <v xml:space="preserve">(65, 4, 1701609760931, 1), </v>
      </c>
    </row>
    <row r="39" spans="1:6">
      <c r="A39">
        <v>37</v>
      </c>
      <c r="B39">
        <v>66</v>
      </c>
      <c r="C39">
        <v>5</v>
      </c>
      <c r="D39">
        <v>1701610553185</v>
      </c>
      <c r="E39">
        <v>1</v>
      </c>
      <c r="F39" t="str">
        <f>"("&amp;Table1[[#This Row],[UID]]&amp;", "&amp;Table1[[#This Row],[Widget UID]]&amp;", "&amp;Table1[[#This Row],[Time]]&amp;", "&amp;Table1[[#This Row],[Active]]&amp;"), "</f>
        <v xml:space="preserve">(66, 5, 1701610553185, 1), </v>
      </c>
    </row>
    <row r="40" spans="1:6">
      <c r="A40">
        <v>38</v>
      </c>
      <c r="B40">
        <v>67</v>
      </c>
      <c r="C40">
        <v>8</v>
      </c>
      <c r="D40">
        <v>1701688319515</v>
      </c>
      <c r="E40">
        <v>1</v>
      </c>
      <c r="F40" t="str">
        <f>"("&amp;Table1[[#This Row],[UID]]&amp;", "&amp;Table1[[#This Row],[Widget UID]]&amp;", "&amp;Table1[[#This Row],[Time]]&amp;", "&amp;Table1[[#This Row],[Active]]&amp;"), "</f>
        <v xml:space="preserve">(67, 8, 1701688319515, 1), </v>
      </c>
    </row>
    <row r="41" spans="1:6">
      <c r="A41">
        <v>39</v>
      </c>
      <c r="B41">
        <v>69</v>
      </c>
      <c r="C41">
        <v>3</v>
      </c>
      <c r="D41">
        <v>1701804483827</v>
      </c>
      <c r="E41">
        <v>1</v>
      </c>
      <c r="F41" t="str">
        <f>"("&amp;Table1[[#This Row],[UID]]&amp;", "&amp;Table1[[#This Row],[Widget UID]]&amp;", "&amp;Table1[[#This Row],[Time]]&amp;", "&amp;Table1[[#This Row],[Active]]&amp;"), "</f>
        <v xml:space="preserve">(69, 3, 1701804483827, 1), </v>
      </c>
    </row>
    <row r="42" spans="1:6">
      <c r="A42">
        <v>40</v>
      </c>
      <c r="B42">
        <v>70</v>
      </c>
      <c r="C42">
        <v>5</v>
      </c>
      <c r="D42">
        <v>1701814865773</v>
      </c>
      <c r="E42">
        <v>1</v>
      </c>
      <c r="F42" t="str">
        <f>"("&amp;Table1[[#This Row],[UID]]&amp;", "&amp;Table1[[#This Row],[Widget UID]]&amp;", "&amp;Table1[[#This Row],[Time]]&amp;", "&amp;Table1[[#This Row],[Active]]&amp;"), "</f>
        <v xml:space="preserve">(70, 5, 1701814865773, 1), </v>
      </c>
    </row>
    <row r="43" spans="1:6">
      <c r="A43">
        <v>41</v>
      </c>
      <c r="B43">
        <v>71</v>
      </c>
      <c r="C43">
        <v>4</v>
      </c>
      <c r="D43">
        <v>1702019800781</v>
      </c>
      <c r="E43">
        <v>1</v>
      </c>
      <c r="F43" t="str">
        <f>"("&amp;Table1[[#This Row],[UID]]&amp;", "&amp;Table1[[#This Row],[Widget UID]]&amp;", "&amp;Table1[[#This Row],[Time]]&amp;", "&amp;Table1[[#This Row],[Active]]&amp;"), "</f>
        <v xml:space="preserve">(71, 4, 1702019800781, 1), </v>
      </c>
    </row>
    <row r="44" spans="1:6">
      <c r="A44">
        <v>42</v>
      </c>
      <c r="B44">
        <v>72</v>
      </c>
      <c r="C44">
        <v>9</v>
      </c>
      <c r="D44">
        <v>1702019802106</v>
      </c>
      <c r="E44">
        <v>1</v>
      </c>
      <c r="F44" t="str">
        <f>"("&amp;Table1[[#This Row],[UID]]&amp;", "&amp;Table1[[#This Row],[Widget UID]]&amp;", "&amp;Table1[[#This Row],[Time]]&amp;", "&amp;Table1[[#This Row],[Active]]&amp;"), "</f>
        <v xml:space="preserve">(72, 9, 1702019802106, 1), </v>
      </c>
    </row>
    <row r="45" spans="1:6">
      <c r="A45">
        <v>43</v>
      </c>
      <c r="B45">
        <v>74</v>
      </c>
      <c r="C45">
        <v>5</v>
      </c>
      <c r="D45">
        <v>1702064749337</v>
      </c>
      <c r="E45">
        <v>1</v>
      </c>
      <c r="F45" t="str">
        <f>"("&amp;Table1[[#This Row],[UID]]&amp;", "&amp;Table1[[#This Row],[Widget UID]]&amp;", "&amp;Table1[[#This Row],[Time]]&amp;", "&amp;Table1[[#This Row],[Active]]&amp;"), "</f>
        <v xml:space="preserve">(74, 5, 1702064749337, 1), </v>
      </c>
    </row>
    <row r="46" spans="1:6">
      <c r="A46">
        <v>44</v>
      </c>
      <c r="B46">
        <v>75</v>
      </c>
      <c r="C46">
        <v>8</v>
      </c>
      <c r="D46">
        <v>1702064749583</v>
      </c>
      <c r="E46">
        <v>1</v>
      </c>
      <c r="F46" t="str">
        <f>"("&amp;Table1[[#This Row],[UID]]&amp;", "&amp;Table1[[#This Row],[Widget UID]]&amp;", "&amp;Table1[[#This Row],[Time]]&amp;", "&amp;Table1[[#This Row],[Active]]&amp;"), "</f>
        <v xml:space="preserve">(75, 8, 1702064749583, 1), </v>
      </c>
    </row>
    <row r="47" spans="1:6">
      <c r="A47">
        <v>45</v>
      </c>
      <c r="B47">
        <v>76</v>
      </c>
      <c r="C47">
        <v>8</v>
      </c>
      <c r="D47">
        <v>1702155355617</v>
      </c>
      <c r="E47">
        <v>1</v>
      </c>
      <c r="F47" t="str">
        <f>"("&amp;Table1[[#This Row],[UID]]&amp;", "&amp;Table1[[#This Row],[Widget UID]]&amp;", "&amp;Table1[[#This Row],[Time]]&amp;", "&amp;Table1[[#This Row],[Active]]&amp;"), "</f>
        <v xml:space="preserve">(76, 8, 1702155355617, 1), </v>
      </c>
    </row>
    <row r="48" spans="1:6">
      <c r="A48">
        <v>46</v>
      </c>
      <c r="B48">
        <v>78</v>
      </c>
      <c r="C48">
        <v>5</v>
      </c>
      <c r="D48">
        <v>1702278351161</v>
      </c>
      <c r="E48">
        <v>1</v>
      </c>
      <c r="F48" t="str">
        <f>"("&amp;Table1[[#This Row],[UID]]&amp;", "&amp;Table1[[#This Row],[Widget UID]]&amp;", "&amp;Table1[[#This Row],[Time]]&amp;", "&amp;Table1[[#This Row],[Active]]&amp;"), "</f>
        <v xml:space="preserve">(78, 5, 1702278351161, 1), </v>
      </c>
    </row>
    <row r="49" spans="1:6">
      <c r="A49">
        <v>47</v>
      </c>
      <c r="B49">
        <v>79</v>
      </c>
      <c r="C49">
        <v>7</v>
      </c>
      <c r="D49">
        <v>1702290624711</v>
      </c>
      <c r="E49">
        <v>1</v>
      </c>
      <c r="F49" t="str">
        <f>"("&amp;Table1[[#This Row],[UID]]&amp;", "&amp;Table1[[#This Row],[Widget UID]]&amp;", "&amp;Table1[[#This Row],[Time]]&amp;", "&amp;Table1[[#This Row],[Active]]&amp;"), "</f>
        <v xml:space="preserve">(79, 7, 1702290624711, 1), </v>
      </c>
    </row>
    <row r="50" spans="1:6">
      <c r="A50">
        <v>48</v>
      </c>
      <c r="B50">
        <v>80</v>
      </c>
      <c r="C50">
        <v>3</v>
      </c>
      <c r="D50">
        <v>1702483450654</v>
      </c>
      <c r="E50">
        <v>1</v>
      </c>
      <c r="F50" t="str">
        <f>"("&amp;Table1[[#This Row],[UID]]&amp;", "&amp;Table1[[#This Row],[Widget UID]]&amp;", "&amp;Table1[[#This Row],[Time]]&amp;", "&amp;Table1[[#This Row],[Active]]&amp;"), "</f>
        <v xml:space="preserve">(80, 3, 1702483450654, 1), </v>
      </c>
    </row>
    <row r="51" spans="1:6">
      <c r="A51">
        <v>49</v>
      </c>
      <c r="B51">
        <v>81</v>
      </c>
      <c r="C51">
        <v>5</v>
      </c>
      <c r="D51">
        <v>1702497699049</v>
      </c>
      <c r="E51">
        <v>1</v>
      </c>
      <c r="F51" t="str">
        <f>"("&amp;Table1[[#This Row],[UID]]&amp;", "&amp;Table1[[#This Row],[Widget UID]]&amp;", "&amp;Table1[[#This Row],[Time]]&amp;", "&amp;Table1[[#This Row],[Active]]&amp;"), "</f>
        <v xml:space="preserve">(81, 5, 1702497699049, 1), </v>
      </c>
    </row>
    <row r="52" spans="1:6">
      <c r="A52">
        <v>50</v>
      </c>
      <c r="B52">
        <v>82</v>
      </c>
      <c r="C52">
        <v>8</v>
      </c>
      <c r="D52">
        <v>1702503314351</v>
      </c>
      <c r="E52">
        <v>1</v>
      </c>
      <c r="F52" t="str">
        <f>"("&amp;Table1[[#This Row],[UID]]&amp;", "&amp;Table1[[#This Row],[Widget UID]]&amp;", "&amp;Table1[[#This Row],[Time]]&amp;", "&amp;Table1[[#This Row],[Active]]&amp;"), "</f>
        <v xml:space="preserve">(82, 8, 1702503314351, 1), </v>
      </c>
    </row>
    <row r="53" spans="1:6">
      <c r="A53">
        <v>51</v>
      </c>
      <c r="B53">
        <v>83</v>
      </c>
      <c r="C53">
        <v>4</v>
      </c>
      <c r="D53">
        <v>1702503315753</v>
      </c>
      <c r="E53">
        <v>1</v>
      </c>
      <c r="F53" t="str">
        <f>"("&amp;Table1[[#This Row],[UID]]&amp;", "&amp;Table1[[#This Row],[Widget UID]]&amp;", "&amp;Table1[[#This Row],[Time]]&amp;", "&amp;Table1[[#This Row],[Active]]&amp;"), "</f>
        <v xml:space="preserve">(83, 4, 1702503315753, 1), </v>
      </c>
    </row>
    <row r="54" spans="1:6">
      <c r="A54">
        <v>52</v>
      </c>
      <c r="B54">
        <v>85</v>
      </c>
      <c r="C54">
        <v>8</v>
      </c>
      <c r="D54">
        <v>1702651772160</v>
      </c>
      <c r="E54">
        <v>1</v>
      </c>
      <c r="F54" t="str">
        <f>"("&amp;Table1[[#This Row],[UID]]&amp;", "&amp;Table1[[#This Row],[Widget UID]]&amp;", "&amp;Table1[[#This Row],[Time]]&amp;", "&amp;Table1[[#This Row],[Active]]&amp;"), "</f>
        <v xml:space="preserve">(85, 8, 1702651772160, 1), </v>
      </c>
    </row>
    <row r="55" spans="1:6">
      <c r="A55">
        <v>53</v>
      </c>
      <c r="B55">
        <v>86</v>
      </c>
      <c r="C55">
        <v>5</v>
      </c>
      <c r="D55">
        <v>1702659111182</v>
      </c>
      <c r="E55">
        <v>1</v>
      </c>
      <c r="F55" t="str">
        <f>"("&amp;Table1[[#This Row],[UID]]&amp;", "&amp;Table1[[#This Row],[Widget UID]]&amp;", "&amp;Table1[[#This Row],[Time]]&amp;", "&amp;Table1[[#This Row],[Active]]&amp;"), "</f>
        <v xml:space="preserve">(86, 5, 1702659111182, 1), </v>
      </c>
    </row>
    <row r="56" spans="1:6">
      <c r="A56">
        <v>54</v>
      </c>
      <c r="B56">
        <v>88</v>
      </c>
      <c r="C56">
        <v>5</v>
      </c>
      <c r="D56">
        <v>1702832408426</v>
      </c>
      <c r="E56">
        <v>1</v>
      </c>
      <c r="F56" t="str">
        <f>"("&amp;Table1[[#This Row],[UID]]&amp;", "&amp;Table1[[#This Row],[Widget UID]]&amp;", "&amp;Table1[[#This Row],[Time]]&amp;", "&amp;Table1[[#This Row],[Active]]&amp;"), "</f>
        <v xml:space="preserve">(88, 5, 1702832408426, 1), </v>
      </c>
    </row>
    <row r="57" spans="1:6">
      <c r="A57">
        <v>55</v>
      </c>
      <c r="B57">
        <v>89</v>
      </c>
      <c r="C57">
        <v>9</v>
      </c>
      <c r="D57">
        <v>1702832408730</v>
      </c>
      <c r="E57">
        <v>1</v>
      </c>
      <c r="F57" t="str">
        <f>"("&amp;Table1[[#This Row],[UID]]&amp;", "&amp;Table1[[#This Row],[Widget UID]]&amp;", "&amp;Table1[[#This Row],[Time]]&amp;", "&amp;Table1[[#This Row],[Active]]&amp;"), "</f>
        <v xml:space="preserve">(89, 9, 1702832408730, 1), </v>
      </c>
    </row>
    <row r="58" spans="1:6">
      <c r="A58">
        <v>56</v>
      </c>
      <c r="B58">
        <v>90</v>
      </c>
      <c r="C58">
        <v>10</v>
      </c>
      <c r="D58">
        <v>1702842743704</v>
      </c>
      <c r="E58">
        <v>1</v>
      </c>
      <c r="F58" t="str">
        <f>"("&amp;Table1[[#This Row],[UID]]&amp;", "&amp;Table1[[#This Row],[Widget UID]]&amp;", "&amp;Table1[[#This Row],[Time]]&amp;", "&amp;Table1[[#This Row],[Active]]&amp;"), "</f>
        <v xml:space="preserve">(90, 10, 1702842743704, 1), </v>
      </c>
    </row>
    <row r="59" spans="1:6">
      <c r="A59">
        <v>57</v>
      </c>
      <c r="B59">
        <v>91</v>
      </c>
      <c r="C59">
        <v>5</v>
      </c>
      <c r="D59">
        <v>1702885790039</v>
      </c>
      <c r="E59">
        <v>1</v>
      </c>
      <c r="F59" t="str">
        <f>"("&amp;Table1[[#This Row],[UID]]&amp;", "&amp;Table1[[#This Row],[Widget UID]]&amp;", "&amp;Table1[[#This Row],[Time]]&amp;", "&amp;Table1[[#This Row],[Active]]&amp;"), "</f>
        <v xml:space="preserve">(91, 5, 1702885790039, 1), </v>
      </c>
    </row>
    <row r="60" spans="1:6">
      <c r="A60">
        <v>58</v>
      </c>
      <c r="B60">
        <v>92</v>
      </c>
      <c r="C60">
        <v>3</v>
      </c>
      <c r="D60">
        <v>1702971393169</v>
      </c>
      <c r="E60">
        <v>1</v>
      </c>
      <c r="F60" t="str">
        <f>"("&amp;Table1[[#This Row],[UID]]&amp;", "&amp;Table1[[#This Row],[Widget UID]]&amp;", "&amp;Table1[[#This Row],[Time]]&amp;", "&amp;Table1[[#This Row],[Active]]&amp;"), "</f>
        <v xml:space="preserve">(92, 3, 1702971393169, 1), </v>
      </c>
    </row>
    <row r="61" spans="1:6">
      <c r="A61">
        <v>59</v>
      </c>
      <c r="B61">
        <v>93</v>
      </c>
      <c r="C61">
        <v>10</v>
      </c>
      <c r="D61">
        <v>1702987759380</v>
      </c>
      <c r="E61">
        <v>1</v>
      </c>
      <c r="F61" t="str">
        <f>"("&amp;Table1[[#This Row],[UID]]&amp;", "&amp;Table1[[#This Row],[Widget UID]]&amp;", "&amp;Table1[[#This Row],[Time]]&amp;", "&amp;Table1[[#This Row],[Active]]&amp;"), "</f>
        <v xml:space="preserve">(93, 10, 1702987759380, 1), </v>
      </c>
    </row>
    <row r="62" spans="1:6">
      <c r="A62">
        <v>60</v>
      </c>
      <c r="B62">
        <v>95</v>
      </c>
      <c r="C62">
        <v>5</v>
      </c>
      <c r="D62">
        <v>1703084251075</v>
      </c>
      <c r="E62">
        <v>1</v>
      </c>
      <c r="F62" t="str">
        <f>"("&amp;Table1[[#This Row],[UID]]&amp;", "&amp;Table1[[#This Row],[Widget UID]]&amp;", "&amp;Table1[[#This Row],[Time]]&amp;", "&amp;Table1[[#This Row],[Active]]&amp;"), "</f>
        <v xml:space="preserve">(95, 5, 1703084251075, 1), </v>
      </c>
    </row>
    <row r="63" spans="1:6">
      <c r="A63">
        <v>61</v>
      </c>
      <c r="B63">
        <v>96</v>
      </c>
      <c r="C63">
        <v>4</v>
      </c>
      <c r="D63">
        <v>1703104137650</v>
      </c>
      <c r="E63">
        <v>1</v>
      </c>
      <c r="F63" t="str">
        <f>"("&amp;Table1[[#This Row],[UID]]&amp;", "&amp;Table1[[#This Row],[Widget UID]]&amp;", "&amp;Table1[[#This Row],[Time]]&amp;", "&amp;Table1[[#This Row],[Active]]&amp;"), "</f>
        <v xml:space="preserve">(96, 4, 1703104137650, 1), </v>
      </c>
    </row>
    <row r="64" spans="1:6">
      <c r="A64">
        <v>62</v>
      </c>
      <c r="B64">
        <v>97</v>
      </c>
      <c r="C64">
        <v>10</v>
      </c>
      <c r="D64">
        <v>1703143615960</v>
      </c>
      <c r="E64">
        <v>1</v>
      </c>
      <c r="F64" t="str">
        <f>"("&amp;Table1[[#This Row],[UID]]&amp;", "&amp;Table1[[#This Row],[Widget UID]]&amp;", "&amp;Table1[[#This Row],[Time]]&amp;", "&amp;Table1[[#This Row],[Active]]&amp;"), "</f>
        <v xml:space="preserve">(97, 10, 1703143615960, 1), </v>
      </c>
    </row>
    <row r="65" spans="1:6">
      <c r="A65">
        <v>63</v>
      </c>
      <c r="B65">
        <v>98</v>
      </c>
      <c r="C65">
        <v>5</v>
      </c>
      <c r="D65">
        <v>1703143633045</v>
      </c>
      <c r="E65">
        <v>1</v>
      </c>
      <c r="F65" t="str">
        <f>"("&amp;Table1[[#This Row],[UID]]&amp;", "&amp;Table1[[#This Row],[Widget UID]]&amp;", "&amp;Table1[[#This Row],[Time]]&amp;", "&amp;Table1[[#This Row],[Active]]&amp;"), "</f>
        <v xml:space="preserve">(98, 5, 1703143633045, 1), </v>
      </c>
    </row>
    <row r="66" spans="1:6">
      <c r="A66">
        <v>64</v>
      </c>
      <c r="B66">
        <v>99</v>
      </c>
      <c r="C66">
        <v>8</v>
      </c>
      <c r="D66">
        <v>1703257992683</v>
      </c>
      <c r="E66">
        <v>1</v>
      </c>
      <c r="F66" t="str">
        <f>"("&amp;Table1[[#This Row],[UID]]&amp;", "&amp;Table1[[#This Row],[Widget UID]]&amp;", "&amp;Table1[[#This Row],[Time]]&amp;", "&amp;Table1[[#This Row],[Active]]&amp;"), "</f>
        <v xml:space="preserve">(99, 8, 1703257992683, 1), </v>
      </c>
    </row>
    <row r="67" spans="1:6">
      <c r="A67">
        <v>65</v>
      </c>
      <c r="B67">
        <v>101</v>
      </c>
      <c r="C67">
        <v>7</v>
      </c>
      <c r="D67">
        <v>1703333276647</v>
      </c>
      <c r="E67">
        <v>1</v>
      </c>
      <c r="F67" t="str">
        <f>"("&amp;Table1[[#This Row],[UID]]&amp;", "&amp;Table1[[#This Row],[Widget UID]]&amp;", "&amp;Table1[[#This Row],[Time]]&amp;", "&amp;Table1[[#This Row],[Active]]&amp;"), "</f>
        <v xml:space="preserve">(101, 7, 1703333276647, 1), </v>
      </c>
    </row>
    <row r="68" spans="1:6">
      <c r="A68">
        <v>66</v>
      </c>
      <c r="B68">
        <v>102</v>
      </c>
      <c r="C68">
        <v>10</v>
      </c>
      <c r="D68">
        <v>1703333296545</v>
      </c>
      <c r="E68">
        <v>1</v>
      </c>
      <c r="F68" t="str">
        <f>"("&amp;Table1[[#This Row],[UID]]&amp;", "&amp;Table1[[#This Row],[Widget UID]]&amp;", "&amp;Table1[[#This Row],[Time]]&amp;", "&amp;Table1[[#This Row],[Active]]&amp;"), "</f>
        <v xml:space="preserve">(102, 10, 1703333296545, 1), </v>
      </c>
    </row>
    <row r="69" spans="1:6">
      <c r="A69">
        <v>67</v>
      </c>
      <c r="B69">
        <v>103</v>
      </c>
      <c r="C69">
        <v>5</v>
      </c>
      <c r="D69">
        <v>1703334148509</v>
      </c>
      <c r="E69">
        <v>1</v>
      </c>
      <c r="F69" t="str">
        <f>"("&amp;Table1[[#This Row],[UID]]&amp;", "&amp;Table1[[#This Row],[Widget UID]]&amp;", "&amp;Table1[[#This Row],[Time]]&amp;", "&amp;Table1[[#This Row],[Active]]&amp;"), "</f>
        <v xml:space="preserve">(103, 5, 1703334148509, 1), </v>
      </c>
    </row>
    <row r="70" spans="1:6">
      <c r="A70">
        <v>68</v>
      </c>
      <c r="B70">
        <v>104</v>
      </c>
      <c r="C70">
        <v>3</v>
      </c>
      <c r="D70">
        <v>1703431047284</v>
      </c>
      <c r="E70">
        <v>1</v>
      </c>
      <c r="F70" t="str">
        <f>"("&amp;Table1[[#This Row],[UID]]&amp;", "&amp;Table1[[#This Row],[Widget UID]]&amp;", "&amp;Table1[[#This Row],[Time]]&amp;", "&amp;Table1[[#This Row],[Active]]&amp;"), "</f>
        <v xml:space="preserve">(104, 3, 1703431047284, 1), </v>
      </c>
    </row>
    <row r="71" spans="1:6">
      <c r="A71">
        <v>69</v>
      </c>
      <c r="B71">
        <v>105</v>
      </c>
      <c r="C71">
        <v>9</v>
      </c>
      <c r="D71">
        <v>1703458488048</v>
      </c>
      <c r="E71">
        <v>1</v>
      </c>
      <c r="F71" t="str">
        <f>"("&amp;Table1[[#This Row],[UID]]&amp;", "&amp;Table1[[#This Row],[Widget UID]]&amp;", "&amp;Table1[[#This Row],[Time]]&amp;", "&amp;Table1[[#This Row],[Active]]&amp;"), "</f>
        <v xml:space="preserve">(105, 9, 1703458488048, 1), </v>
      </c>
    </row>
    <row r="72" spans="1:6">
      <c r="A72">
        <v>70</v>
      </c>
      <c r="B72">
        <v>106</v>
      </c>
      <c r="C72">
        <v>5</v>
      </c>
      <c r="D72">
        <v>1703519600521</v>
      </c>
      <c r="E72">
        <v>1</v>
      </c>
      <c r="F72" t="str">
        <f>"("&amp;Table1[[#This Row],[UID]]&amp;", "&amp;Table1[[#This Row],[Widget UID]]&amp;", "&amp;Table1[[#This Row],[Time]]&amp;", "&amp;Table1[[#This Row],[Active]]&amp;"), "</f>
        <v xml:space="preserve">(106, 5, 1703519600521, 1), </v>
      </c>
    </row>
    <row r="73" spans="1:6">
      <c r="A73">
        <v>71</v>
      </c>
      <c r="B73">
        <v>107</v>
      </c>
      <c r="C73">
        <v>4</v>
      </c>
      <c r="D73">
        <v>1703523986785</v>
      </c>
      <c r="E73">
        <v>1</v>
      </c>
      <c r="F73" t="str">
        <f>"("&amp;Table1[[#This Row],[UID]]&amp;", "&amp;Table1[[#This Row],[Widget UID]]&amp;", "&amp;Table1[[#This Row],[Time]]&amp;", "&amp;Table1[[#This Row],[Active]]&amp;"), "</f>
        <v xml:space="preserve">(107, 4, 1703523986785, 1), </v>
      </c>
    </row>
    <row r="74" spans="1:6">
      <c r="A74">
        <v>72</v>
      </c>
      <c r="B74">
        <v>108</v>
      </c>
      <c r="C74">
        <v>10</v>
      </c>
      <c r="D74">
        <v>1703526737376</v>
      </c>
      <c r="E74">
        <v>1</v>
      </c>
      <c r="F74" t="str">
        <f>"("&amp;Table1[[#This Row],[UID]]&amp;", "&amp;Table1[[#This Row],[Widget UID]]&amp;", "&amp;Table1[[#This Row],[Time]]&amp;", "&amp;Table1[[#This Row],[Active]]&amp;"), "</f>
        <v xml:space="preserve">(108, 10, 1703526737376, 1), </v>
      </c>
    </row>
    <row r="75" spans="1:6">
      <c r="A75">
        <v>73</v>
      </c>
      <c r="B75">
        <v>112</v>
      </c>
      <c r="C75">
        <v>8</v>
      </c>
      <c r="D75">
        <v>1703706086741</v>
      </c>
      <c r="E75">
        <v>1</v>
      </c>
      <c r="F75" t="str">
        <f>"("&amp;Table1[[#This Row],[UID]]&amp;", "&amp;Table1[[#This Row],[Widget UID]]&amp;", "&amp;Table1[[#This Row],[Time]]&amp;", "&amp;Table1[[#This Row],[Active]]&amp;"), "</f>
        <v xml:space="preserve">(112, 8, 1703706086741, 1), </v>
      </c>
    </row>
    <row r="76" spans="1:6">
      <c r="A76">
        <v>74</v>
      </c>
      <c r="B76">
        <v>113</v>
      </c>
      <c r="C76">
        <v>5</v>
      </c>
      <c r="D76">
        <v>1703852431002</v>
      </c>
      <c r="E76">
        <v>1</v>
      </c>
      <c r="F76" t="str">
        <f>"("&amp;Table1[[#This Row],[UID]]&amp;", "&amp;Table1[[#This Row],[Widget UID]]&amp;", "&amp;Table1[[#This Row],[Time]]&amp;", "&amp;Table1[[#This Row],[Active]]&amp;"), "</f>
        <v xml:space="preserve">(113, 5, 1703852431002, 1), </v>
      </c>
    </row>
    <row r="77" spans="1:6">
      <c r="A77">
        <v>75</v>
      </c>
      <c r="B77">
        <v>114</v>
      </c>
      <c r="C77">
        <v>10</v>
      </c>
      <c r="D77">
        <v>1703852431426</v>
      </c>
      <c r="E77">
        <v>1</v>
      </c>
      <c r="F77" t="str">
        <f>"("&amp;Table1[[#This Row],[UID]]&amp;", "&amp;Table1[[#This Row],[Widget UID]]&amp;", "&amp;Table1[[#This Row],[Time]]&amp;", "&amp;Table1[[#This Row],[Active]]&amp;"), "</f>
        <v xml:space="preserve">(114, 10, 1703852431426, 1), </v>
      </c>
    </row>
    <row r="78" spans="1:6">
      <c r="A78">
        <v>76</v>
      </c>
      <c r="B78">
        <v>115</v>
      </c>
      <c r="C78">
        <v>3</v>
      </c>
      <c r="D78">
        <v>1703852432290</v>
      </c>
      <c r="E78">
        <v>1</v>
      </c>
      <c r="F78" t="str">
        <f>"("&amp;Table1[[#This Row],[UID]]&amp;", "&amp;Table1[[#This Row],[Widget UID]]&amp;", "&amp;Table1[[#This Row],[Time]]&amp;", "&amp;Table1[[#This Row],[Active]]&amp;"), "</f>
        <v xml:space="preserve">(115, 3, 1703852432290, 1), </v>
      </c>
    </row>
    <row r="79" spans="1:6">
      <c r="A79">
        <v>77</v>
      </c>
      <c r="B79">
        <v>116</v>
      </c>
      <c r="C79">
        <v>8</v>
      </c>
      <c r="D79">
        <v>1703860644212</v>
      </c>
      <c r="E79">
        <v>1</v>
      </c>
      <c r="F79" t="str">
        <f>"("&amp;Table1[[#This Row],[UID]]&amp;", "&amp;Table1[[#This Row],[Widget UID]]&amp;", "&amp;Table1[[#This Row],[Time]]&amp;", "&amp;Table1[[#This Row],[Active]]&amp;"), "</f>
        <v xml:space="preserve">(116, 8, 1703860644212, 1), </v>
      </c>
    </row>
    <row r="80" spans="1:6">
      <c r="A80">
        <v>78</v>
      </c>
      <c r="B80">
        <v>118</v>
      </c>
      <c r="C80">
        <v>4</v>
      </c>
      <c r="D80">
        <v>1703949555746</v>
      </c>
      <c r="E80">
        <v>1</v>
      </c>
      <c r="F80" t="str">
        <f>"("&amp;Table1[[#This Row],[UID]]&amp;", "&amp;Table1[[#This Row],[Widget UID]]&amp;", "&amp;Table1[[#This Row],[Time]]&amp;", "&amp;Table1[[#This Row],[Active]]&amp;"), "</f>
        <v xml:space="preserve">(118, 4, 1703949555746, 1), </v>
      </c>
    </row>
    <row r="81" spans="1:6">
      <c r="A81">
        <v>79</v>
      </c>
      <c r="B81">
        <v>119</v>
      </c>
      <c r="C81">
        <v>5</v>
      </c>
      <c r="D81">
        <v>1703949556038</v>
      </c>
      <c r="E81">
        <v>1</v>
      </c>
      <c r="F81" t="str">
        <f>"("&amp;Table1[[#This Row],[UID]]&amp;", "&amp;Table1[[#This Row],[Widget UID]]&amp;", "&amp;Table1[[#This Row],[Time]]&amp;", "&amp;Table1[[#This Row],[Active]]&amp;"), "</f>
        <v xml:space="preserve">(119, 5, 1703949556038, 1), </v>
      </c>
    </row>
    <row r="82" spans="1:6">
      <c r="A82">
        <v>80</v>
      </c>
      <c r="B82">
        <v>120</v>
      </c>
      <c r="C82">
        <v>10</v>
      </c>
      <c r="D82">
        <v>1703949569170</v>
      </c>
      <c r="E82">
        <v>1</v>
      </c>
      <c r="F82" t="str">
        <f>"("&amp;Table1[[#This Row],[UID]]&amp;", "&amp;Table1[[#This Row],[Widget UID]]&amp;", "&amp;Table1[[#This Row],[Time]]&amp;", "&amp;Table1[[#This Row],[Active]]&amp;"), "</f>
        <v xml:space="preserve">(120, 10, 1703949569170, 1), </v>
      </c>
    </row>
    <row r="83" spans="1:6">
      <c r="A83">
        <v>81</v>
      </c>
      <c r="B83">
        <v>131</v>
      </c>
      <c r="C83">
        <v>8</v>
      </c>
      <c r="D83">
        <v>1703958815196</v>
      </c>
      <c r="E83">
        <v>1</v>
      </c>
      <c r="F83" t="str">
        <f>"("&amp;Table1[[#This Row],[UID]]&amp;", "&amp;Table1[[#This Row],[Widget UID]]&amp;", "&amp;Table1[[#This Row],[Time]]&amp;", "&amp;Table1[[#This Row],[Active]]&amp;"), "</f>
        <v xml:space="preserve">(131, 8, 1703958815196, 1), </v>
      </c>
    </row>
    <row r="84" spans="1:6">
      <c r="A84">
        <v>82</v>
      </c>
      <c r="B84">
        <v>134</v>
      </c>
      <c r="C84">
        <v>5</v>
      </c>
      <c r="D84">
        <v>1704026381052</v>
      </c>
      <c r="E84">
        <v>1</v>
      </c>
      <c r="F84" t="str">
        <f>"("&amp;Table1[[#This Row],[UID]]&amp;", "&amp;Table1[[#This Row],[Widget UID]]&amp;", "&amp;Table1[[#This Row],[Time]]&amp;", "&amp;Table1[[#This Row],[Active]]&amp;"), "</f>
        <v xml:space="preserve">(134, 5, 1704026381052, 1), </v>
      </c>
    </row>
    <row r="85" spans="1:6">
      <c r="A85">
        <v>83</v>
      </c>
      <c r="B85">
        <v>135</v>
      </c>
      <c r="C85">
        <v>9</v>
      </c>
      <c r="D85">
        <v>1704026381278</v>
      </c>
      <c r="E85">
        <v>1</v>
      </c>
      <c r="F85" t="str">
        <f>"("&amp;Table1[[#This Row],[UID]]&amp;", "&amp;Table1[[#This Row],[Widget UID]]&amp;", "&amp;Table1[[#This Row],[Time]]&amp;", "&amp;Table1[[#This Row],[Active]]&amp;"), "</f>
        <v xml:space="preserve">(135, 9, 1704026381278, 1), </v>
      </c>
    </row>
    <row r="86" spans="1:6">
      <c r="A86">
        <v>84</v>
      </c>
      <c r="B86">
        <v>136</v>
      </c>
      <c r="C86">
        <v>5</v>
      </c>
      <c r="D86">
        <v>1704116536559</v>
      </c>
      <c r="E86">
        <v>1</v>
      </c>
      <c r="F86" t="str">
        <f>"("&amp;Table1[[#This Row],[UID]]&amp;", "&amp;Table1[[#This Row],[Widget UID]]&amp;", "&amp;Table1[[#This Row],[Time]]&amp;", "&amp;Table1[[#This Row],[Active]]&amp;"), "</f>
        <v xml:space="preserve">(136, 5, 1704116536559, 1), </v>
      </c>
    </row>
    <row r="87" spans="1:6">
      <c r="A87">
        <v>85</v>
      </c>
      <c r="B87">
        <v>137</v>
      </c>
      <c r="C87">
        <v>10</v>
      </c>
      <c r="D87">
        <v>1704153886276</v>
      </c>
      <c r="E87">
        <v>1</v>
      </c>
      <c r="F87" t="str">
        <f>"("&amp;Table1[[#This Row],[UID]]&amp;", "&amp;Table1[[#This Row],[Widget UID]]&amp;", "&amp;Table1[[#This Row],[Time]]&amp;", "&amp;Table1[[#This Row],[Active]]&amp;"), "</f>
        <v xml:space="preserve">(137, 10, 1704153886276, 1), </v>
      </c>
    </row>
    <row r="88" spans="1:6">
      <c r="A88">
        <v>86</v>
      </c>
      <c r="B88">
        <v>139</v>
      </c>
      <c r="C88">
        <v>5</v>
      </c>
      <c r="D88">
        <v>1704202066302</v>
      </c>
      <c r="E88">
        <v>1</v>
      </c>
      <c r="F88" t="str">
        <f>"("&amp;Table1[[#This Row],[UID]]&amp;", "&amp;Table1[[#This Row],[Widget UID]]&amp;", "&amp;Table1[[#This Row],[Time]]&amp;", "&amp;Table1[[#This Row],[Active]]&amp;"), "</f>
        <v xml:space="preserve">(139, 5, 1704202066302, 1), </v>
      </c>
    </row>
    <row r="89" spans="1:6">
      <c r="A89">
        <v>87</v>
      </c>
      <c r="B89">
        <v>140</v>
      </c>
      <c r="C89">
        <v>7</v>
      </c>
      <c r="D89">
        <v>1704202066869</v>
      </c>
      <c r="E89">
        <v>1</v>
      </c>
      <c r="F89" t="str">
        <f>"("&amp;Table1[[#This Row],[UID]]&amp;", "&amp;Table1[[#This Row],[Widget UID]]&amp;", "&amp;Table1[[#This Row],[Time]]&amp;", "&amp;Table1[[#This Row],[Active]]&amp;"), "</f>
        <v xml:space="preserve">(140, 7, 1704202066869, 1), </v>
      </c>
    </row>
    <row r="90" spans="1:6">
      <c r="A90">
        <v>88</v>
      </c>
      <c r="B90">
        <v>141</v>
      </c>
      <c r="C90">
        <v>8</v>
      </c>
      <c r="D90">
        <v>1704202067607</v>
      </c>
      <c r="E90">
        <v>1</v>
      </c>
      <c r="F90" t="str">
        <f>"("&amp;Table1[[#This Row],[UID]]&amp;", "&amp;Table1[[#This Row],[Widget UID]]&amp;", "&amp;Table1[[#This Row],[Time]]&amp;", "&amp;Table1[[#This Row],[Active]]&amp;"), "</f>
        <v xml:space="preserve">(141, 8, 1704202067607, 1), </v>
      </c>
    </row>
    <row r="91" spans="1:6">
      <c r="A91">
        <v>89</v>
      </c>
      <c r="B91">
        <v>142</v>
      </c>
      <c r="C91">
        <v>8</v>
      </c>
      <c r="D91">
        <v>1704290662279</v>
      </c>
      <c r="E91">
        <v>1</v>
      </c>
      <c r="F91" t="str">
        <f>"("&amp;Table1[[#This Row],[UID]]&amp;", "&amp;Table1[[#This Row],[Widget UID]]&amp;", "&amp;Table1[[#This Row],[Time]]&amp;", "&amp;Table1[[#This Row],[Active]]&amp;"), "</f>
        <v xml:space="preserve">(142, 8, 1704290662279, 1), </v>
      </c>
    </row>
    <row r="92" spans="1:6">
      <c r="A92">
        <v>90</v>
      </c>
      <c r="B92">
        <v>144</v>
      </c>
      <c r="C92">
        <v>5</v>
      </c>
      <c r="D92">
        <v>1704322834093</v>
      </c>
      <c r="E92">
        <v>1</v>
      </c>
      <c r="F92" t="str">
        <f>"("&amp;Table1[[#This Row],[UID]]&amp;", "&amp;Table1[[#This Row],[Widget UID]]&amp;", "&amp;Table1[[#This Row],[Time]]&amp;", "&amp;Table1[[#This Row],[Active]]&amp;"), "</f>
        <v xml:space="preserve">(144, 5, 1704322834093, 1), </v>
      </c>
    </row>
    <row r="93" spans="1:6">
      <c r="A93">
        <v>91</v>
      </c>
      <c r="B93">
        <v>145</v>
      </c>
      <c r="C93">
        <v>3</v>
      </c>
      <c r="D93">
        <v>1704322834836</v>
      </c>
      <c r="E93">
        <v>1</v>
      </c>
      <c r="F93" t="str">
        <f>"("&amp;Table1[[#This Row],[UID]]&amp;", "&amp;Table1[[#This Row],[Widget UID]]&amp;", "&amp;Table1[[#This Row],[Time]]&amp;", "&amp;Table1[[#This Row],[Active]]&amp;"), "</f>
        <v xml:space="preserve">(145, 3, 1704322834836, 1), </v>
      </c>
    </row>
    <row r="94" spans="1:6">
      <c r="A94">
        <v>92</v>
      </c>
      <c r="B94">
        <v>147</v>
      </c>
      <c r="C94">
        <v>5</v>
      </c>
      <c r="D94">
        <v>1704365989151</v>
      </c>
      <c r="E94">
        <v>1</v>
      </c>
      <c r="F94" t="str">
        <f>"("&amp;Table1[[#This Row],[UID]]&amp;", "&amp;Table1[[#This Row],[Widget UID]]&amp;", "&amp;Table1[[#This Row],[Time]]&amp;", "&amp;Table1[[#This Row],[Active]]&amp;"), "</f>
        <v xml:space="preserve">(147, 5, 1704365989151, 1), </v>
      </c>
    </row>
    <row r="95" spans="1:6">
      <c r="A95">
        <v>93</v>
      </c>
      <c r="B95">
        <v>148</v>
      </c>
      <c r="C95">
        <v>4</v>
      </c>
      <c r="D95">
        <v>1704372608775</v>
      </c>
      <c r="E95">
        <v>1</v>
      </c>
      <c r="F95" t="str">
        <f>"("&amp;Table1[[#This Row],[UID]]&amp;", "&amp;Table1[[#This Row],[Widget UID]]&amp;", "&amp;Table1[[#This Row],[Time]]&amp;", "&amp;Table1[[#This Row],[Active]]&amp;"), "</f>
        <v xml:space="preserve">(148, 4, 1704372608775, 1), </v>
      </c>
    </row>
    <row r="96" spans="1:6">
      <c r="A96">
        <v>94</v>
      </c>
      <c r="B96">
        <v>149</v>
      </c>
      <c r="C96">
        <v>8</v>
      </c>
      <c r="D96">
        <v>1704398417723</v>
      </c>
      <c r="E96">
        <v>1</v>
      </c>
      <c r="F96" t="str">
        <f>"("&amp;Table1[[#This Row],[UID]]&amp;", "&amp;Table1[[#This Row],[Widget UID]]&amp;", "&amp;Table1[[#This Row],[Time]]&amp;", "&amp;Table1[[#This Row],[Active]]&amp;"), "</f>
        <v xml:space="preserve">(149, 8, 1704398417723, 1), </v>
      </c>
    </row>
    <row r="97" spans="1:6">
      <c r="A97">
        <v>95</v>
      </c>
      <c r="B97">
        <v>154</v>
      </c>
      <c r="C97">
        <v>10</v>
      </c>
      <c r="D97">
        <v>1704478192822</v>
      </c>
      <c r="E97">
        <v>1</v>
      </c>
      <c r="F97" t="str">
        <f>"("&amp;Table1[[#This Row],[UID]]&amp;", "&amp;Table1[[#This Row],[Widget UID]]&amp;", "&amp;Table1[[#This Row],[Time]]&amp;", "&amp;Table1[[#This Row],[Active]]&amp;"), "</f>
        <v xml:space="preserve">(154, 10, 1704478192822, 1), </v>
      </c>
    </row>
    <row r="98" spans="1:6">
      <c r="A98">
        <v>96</v>
      </c>
      <c r="B98">
        <v>182</v>
      </c>
      <c r="C98">
        <v>8</v>
      </c>
      <c r="D98">
        <v>1704491608934</v>
      </c>
      <c r="E98">
        <v>1</v>
      </c>
      <c r="F98" t="str">
        <f>"("&amp;Table1[[#This Row],[UID]]&amp;", "&amp;Table1[[#This Row],[Widget UID]]&amp;", "&amp;Table1[[#This Row],[Time]]&amp;", "&amp;Table1[[#This Row],[Active]]&amp;"), "</f>
        <v xml:space="preserve">(182, 8, 1704491608934, 1), </v>
      </c>
    </row>
    <row r="99" spans="1:6">
      <c r="A99">
        <v>97</v>
      </c>
      <c r="B99">
        <v>194</v>
      </c>
      <c r="C99">
        <v>13</v>
      </c>
      <c r="D99">
        <v>1704496696138</v>
      </c>
      <c r="E99">
        <v>1</v>
      </c>
      <c r="F99" t="str">
        <f>"("&amp;Table1[[#This Row],[UID]]&amp;", "&amp;Table1[[#This Row],[Widget UID]]&amp;", "&amp;Table1[[#This Row],[Time]]&amp;", "&amp;Table1[[#This Row],[Active]]&amp;"), "</f>
        <v xml:space="preserve">(194, 13, 1704496696138, 1), </v>
      </c>
    </row>
    <row r="100" spans="1:6">
      <c r="A100">
        <v>98</v>
      </c>
      <c r="B100">
        <v>205</v>
      </c>
      <c r="C100">
        <v>5</v>
      </c>
      <c r="D100">
        <v>1704551482779</v>
      </c>
      <c r="E100">
        <v>1</v>
      </c>
      <c r="F100" t="str">
        <f>"("&amp;Table1[[#This Row],[UID]]&amp;", "&amp;Table1[[#This Row],[Widget UID]]&amp;", "&amp;Table1[[#This Row],[Time]]&amp;", "&amp;Table1[[#This Row],[Active]]&amp;"), "</f>
        <v xml:space="preserve">(205, 5, 1704551482779, 1), </v>
      </c>
    </row>
    <row r="101" spans="1:6">
      <c r="A101">
        <v>99</v>
      </c>
      <c r="B101">
        <v>206</v>
      </c>
      <c r="C101">
        <v>13</v>
      </c>
      <c r="D101">
        <v>1704552710185</v>
      </c>
      <c r="E101">
        <v>1</v>
      </c>
      <c r="F101" t="str">
        <f>"("&amp;Table1[[#This Row],[UID]]&amp;", "&amp;Table1[[#This Row],[Widget UID]]&amp;", "&amp;Table1[[#This Row],[Time]]&amp;", "&amp;Table1[[#This Row],[Active]]&amp;"), "</f>
        <v xml:space="preserve">(206, 13, 1704552710185, 1), </v>
      </c>
    </row>
    <row r="102" spans="1:6">
      <c r="A102">
        <v>100</v>
      </c>
      <c r="B102">
        <v>207</v>
      </c>
      <c r="C102">
        <v>13</v>
      </c>
      <c r="D102">
        <v>1704552710500</v>
      </c>
      <c r="E102">
        <v>1</v>
      </c>
      <c r="F102" t="str">
        <f>"("&amp;Table1[[#This Row],[UID]]&amp;", "&amp;Table1[[#This Row],[Widget UID]]&amp;", "&amp;Table1[[#This Row],[Time]]&amp;", "&amp;Table1[[#This Row],[Active]]&amp;"), "</f>
        <v xml:space="preserve">(207, 13, 1704552710500, 1), </v>
      </c>
    </row>
    <row r="103" spans="1:6">
      <c r="A103">
        <v>101</v>
      </c>
      <c r="B103">
        <v>208</v>
      </c>
      <c r="C103">
        <v>13</v>
      </c>
      <c r="D103">
        <v>1704552710647</v>
      </c>
      <c r="E103">
        <v>1</v>
      </c>
      <c r="F103" t="str">
        <f>"("&amp;Table1[[#This Row],[UID]]&amp;", "&amp;Table1[[#This Row],[Widget UID]]&amp;", "&amp;Table1[[#This Row],[Time]]&amp;", "&amp;Table1[[#This Row],[Active]]&amp;"), "</f>
        <v xml:space="preserve">(208, 13, 1704552710647, 1), </v>
      </c>
    </row>
    <row r="104" spans="1:6">
      <c r="A104">
        <v>102</v>
      </c>
      <c r="B104">
        <v>209</v>
      </c>
      <c r="C104">
        <v>13</v>
      </c>
      <c r="D104">
        <v>1704552710786</v>
      </c>
      <c r="E104">
        <v>1</v>
      </c>
      <c r="F104" t="str">
        <f>"("&amp;Table1[[#This Row],[UID]]&amp;", "&amp;Table1[[#This Row],[Widget UID]]&amp;", "&amp;Table1[[#This Row],[Time]]&amp;", "&amp;Table1[[#This Row],[Active]]&amp;"), "</f>
        <v xml:space="preserve">(209, 13, 1704552710786, 1), </v>
      </c>
    </row>
    <row r="105" spans="1:6">
      <c r="A105">
        <v>103</v>
      </c>
      <c r="B105">
        <v>212</v>
      </c>
      <c r="C105">
        <v>5</v>
      </c>
      <c r="D105">
        <v>1704644348496</v>
      </c>
      <c r="E105">
        <v>1</v>
      </c>
      <c r="F105" t="str">
        <f>"("&amp;Table1[[#This Row],[UID]]&amp;", "&amp;Table1[[#This Row],[Widget UID]]&amp;", "&amp;Table1[[#This Row],[Time]]&amp;", "&amp;Table1[[#This Row],[Active]]&amp;"), "</f>
        <v xml:space="preserve">(212, 5, 1704644348496, 1), </v>
      </c>
    </row>
    <row r="106" spans="1:6">
      <c r="A106">
        <v>104</v>
      </c>
      <c r="B106">
        <v>218</v>
      </c>
      <c r="C106">
        <v>10</v>
      </c>
      <c r="D106">
        <v>1704700768832</v>
      </c>
      <c r="E106">
        <v>1</v>
      </c>
      <c r="F106" t="str">
        <f>"("&amp;Table1[[#This Row],[UID]]&amp;", "&amp;Table1[[#This Row],[Widget UID]]&amp;", "&amp;Table1[[#This Row],[Time]]&amp;", "&amp;Table1[[#This Row],[Active]]&amp;"), "</f>
        <v xml:space="preserve">(218, 10, 1704700768832, 1), </v>
      </c>
    </row>
    <row r="107" spans="1:6">
      <c r="A107">
        <v>105</v>
      </c>
      <c r="B107">
        <v>219</v>
      </c>
      <c r="C107">
        <v>3</v>
      </c>
      <c r="D107">
        <v>1704744350209</v>
      </c>
      <c r="E107">
        <v>1</v>
      </c>
      <c r="F107" t="str">
        <f>"("&amp;Table1[[#This Row],[UID]]&amp;", "&amp;Table1[[#This Row],[Widget UID]]&amp;", "&amp;Table1[[#This Row],[Time]]&amp;", "&amp;Table1[[#This Row],[Active]]&amp;"), "</f>
        <v xml:space="preserve">(219, 3, 1704744350209, 1), </v>
      </c>
    </row>
    <row r="108" spans="1:6">
      <c r="A108">
        <v>106</v>
      </c>
      <c r="B108">
        <v>220</v>
      </c>
      <c r="C108">
        <v>5</v>
      </c>
      <c r="D108">
        <v>1704803969217</v>
      </c>
      <c r="E108">
        <v>1</v>
      </c>
      <c r="F108" t="str">
        <f>"("&amp;Table1[[#This Row],[UID]]&amp;", "&amp;Table1[[#This Row],[Widget UID]]&amp;", "&amp;Table1[[#This Row],[Time]]&amp;", "&amp;Table1[[#This Row],[Active]]&amp;"), "</f>
        <v xml:space="preserve">(220, 5, 1704803969217, 1), </v>
      </c>
    </row>
    <row r="109" spans="1:6">
      <c r="A109">
        <v>107</v>
      </c>
      <c r="B109">
        <v>221</v>
      </c>
      <c r="C109">
        <v>8</v>
      </c>
      <c r="D109">
        <v>1704822434450</v>
      </c>
      <c r="E109">
        <v>1</v>
      </c>
      <c r="F109" t="str">
        <f>"("&amp;Table1[[#This Row],[UID]]&amp;", "&amp;Table1[[#This Row],[Widget UID]]&amp;", "&amp;Table1[[#This Row],[Time]]&amp;", "&amp;Table1[[#This Row],[Active]]&amp;"), "</f>
        <v xml:space="preserve">(221, 8, 1704822434450, 1), </v>
      </c>
    </row>
    <row r="110" spans="1:6">
      <c r="A110">
        <v>108</v>
      </c>
      <c r="B110">
        <v>223</v>
      </c>
      <c r="C110">
        <v>5</v>
      </c>
      <c r="D110">
        <v>1704889418596</v>
      </c>
      <c r="E110">
        <v>1</v>
      </c>
      <c r="F110" t="str">
        <f>"("&amp;Table1[[#This Row],[UID]]&amp;", "&amp;Table1[[#This Row],[Widget UID]]&amp;", "&amp;Table1[[#This Row],[Time]]&amp;", "&amp;Table1[[#This Row],[Active]]&amp;"), "</f>
        <v xml:space="preserve">(223, 5, 1704889418596, 1), </v>
      </c>
    </row>
    <row r="111" spans="1:6">
      <c r="A111">
        <v>109</v>
      </c>
      <c r="B111">
        <v>224</v>
      </c>
      <c r="C111">
        <v>9</v>
      </c>
      <c r="D111">
        <v>1704927131361</v>
      </c>
      <c r="E111">
        <v>1</v>
      </c>
      <c r="F111" t="str">
        <f>"("&amp;Table1[[#This Row],[UID]]&amp;", "&amp;Table1[[#This Row],[Widget UID]]&amp;", "&amp;Table1[[#This Row],[Time]]&amp;", "&amp;Table1[[#This Row],[Active]]&amp;"), "</f>
        <v xml:space="preserve">(224, 9, 1704927131361, 1), </v>
      </c>
    </row>
    <row r="112" spans="1:6">
      <c r="A112">
        <v>110</v>
      </c>
      <c r="B112">
        <v>225</v>
      </c>
      <c r="C112">
        <v>10</v>
      </c>
      <c r="D112">
        <v>1704927131876</v>
      </c>
      <c r="E112">
        <v>1</v>
      </c>
      <c r="F112" t="str">
        <f>"("&amp;Table1[[#This Row],[UID]]&amp;", "&amp;Table1[[#This Row],[Widget UID]]&amp;", "&amp;Table1[[#This Row],[Time]]&amp;", "&amp;Table1[[#This Row],[Active]]&amp;"), "</f>
        <v xml:space="preserve">(225, 10, 1704927131876, 1), </v>
      </c>
    </row>
    <row r="113" spans="1:6">
      <c r="A113">
        <v>111</v>
      </c>
      <c r="B113">
        <v>226</v>
      </c>
      <c r="C113">
        <v>17</v>
      </c>
      <c r="D113">
        <v>1704927212685</v>
      </c>
      <c r="E113">
        <v>1</v>
      </c>
      <c r="F113" t="str">
        <f>"("&amp;Table1[[#This Row],[UID]]&amp;", "&amp;Table1[[#This Row],[Widget UID]]&amp;", "&amp;Table1[[#This Row],[Time]]&amp;", "&amp;Table1[[#This Row],[Active]]&amp;"), "</f>
        <v xml:space="preserve">(226, 17, 1704927212685, 1), </v>
      </c>
    </row>
    <row r="114" spans="1:6">
      <c r="A114">
        <v>112</v>
      </c>
      <c r="B114">
        <v>228</v>
      </c>
      <c r="C114">
        <v>4</v>
      </c>
      <c r="D114">
        <v>1704928150659</v>
      </c>
      <c r="E114">
        <v>1</v>
      </c>
      <c r="F114" t="str">
        <f>"("&amp;Table1[[#This Row],[UID]]&amp;", "&amp;Table1[[#This Row],[Widget UID]]&amp;", "&amp;Table1[[#This Row],[Time]]&amp;", "&amp;Table1[[#This Row],[Active]]&amp;"), "</f>
        <v xml:space="preserve">(228, 4, 1704928150659, 1), </v>
      </c>
    </row>
    <row r="115" spans="1:6">
      <c r="A115">
        <v>113</v>
      </c>
      <c r="B115">
        <v>229</v>
      </c>
      <c r="C115">
        <v>7</v>
      </c>
      <c r="D115">
        <v>1704959386006</v>
      </c>
      <c r="E115">
        <v>1</v>
      </c>
      <c r="F115" t="str">
        <f>"("&amp;Table1[[#This Row],[UID]]&amp;", "&amp;Table1[[#This Row],[Widget UID]]&amp;", "&amp;Table1[[#This Row],[Time]]&amp;", "&amp;Table1[[#This Row],[Active]]&amp;"), "</f>
        <v xml:space="preserve">(229, 7, 1704959386006, 1), </v>
      </c>
    </row>
    <row r="116" spans="1:6">
      <c r="A116">
        <v>114</v>
      </c>
      <c r="B116">
        <v>231</v>
      </c>
      <c r="C116">
        <v>5</v>
      </c>
      <c r="D116">
        <v>1705077897886</v>
      </c>
      <c r="E116">
        <v>1</v>
      </c>
      <c r="F116" t="str">
        <f>"("&amp;Table1[[#This Row],[UID]]&amp;", "&amp;Table1[[#This Row],[Widget UID]]&amp;", "&amp;Table1[[#This Row],[Time]]&amp;", "&amp;Table1[[#This Row],[Active]]&amp;"), "</f>
        <v xml:space="preserve">(231, 5, 1705077897886, 1), </v>
      </c>
    </row>
    <row r="117" spans="1:6">
      <c r="A117">
        <v>115</v>
      </c>
      <c r="B117">
        <v>238</v>
      </c>
      <c r="C117">
        <v>3</v>
      </c>
      <c r="D117">
        <v>1705144216554</v>
      </c>
      <c r="E117">
        <v>1</v>
      </c>
      <c r="F117" t="str">
        <f>"("&amp;Table1[[#This Row],[UID]]&amp;", "&amp;Table1[[#This Row],[Widget UID]]&amp;", "&amp;Table1[[#This Row],[Time]]&amp;", "&amp;Table1[[#This Row],[Active]]&amp;"), "</f>
        <v xml:space="preserve">(238, 3, 1705144216554, 1), </v>
      </c>
    </row>
    <row r="118" spans="1:6">
      <c r="A118">
        <v>116</v>
      </c>
      <c r="B118">
        <v>247</v>
      </c>
      <c r="C118">
        <v>19</v>
      </c>
      <c r="D118">
        <v>1705148769218</v>
      </c>
      <c r="E118">
        <v>1</v>
      </c>
      <c r="F118" t="str">
        <f>"("&amp;Table1[[#This Row],[UID]]&amp;", "&amp;Table1[[#This Row],[Widget UID]]&amp;", "&amp;Table1[[#This Row],[Time]]&amp;", "&amp;Table1[[#This Row],[Active]]&amp;"), "</f>
        <v xml:space="preserve">(247, 19, 1705148769218, 1), </v>
      </c>
    </row>
    <row r="119" spans="1:6">
      <c r="A119">
        <v>117</v>
      </c>
      <c r="B119">
        <v>248</v>
      </c>
      <c r="C119">
        <v>19</v>
      </c>
      <c r="D119">
        <v>1705148775091</v>
      </c>
      <c r="E119">
        <v>0</v>
      </c>
      <c r="F119" t="str">
        <f>"("&amp;Table1[[#This Row],[UID]]&amp;", "&amp;Table1[[#This Row],[Widget UID]]&amp;", "&amp;Table1[[#This Row],[Time]]&amp;", "&amp;Table1[[#This Row],[Active]]&amp;"), "</f>
        <v xml:space="preserve">(248, 19, 1705148775091, 0), </v>
      </c>
    </row>
    <row r="120" spans="1:6">
      <c r="A120">
        <v>118</v>
      </c>
      <c r="B120">
        <v>249</v>
      </c>
      <c r="C120">
        <v>19</v>
      </c>
      <c r="D120">
        <v>1705148775554</v>
      </c>
      <c r="E120">
        <v>0</v>
      </c>
      <c r="F120" t="str">
        <f>"("&amp;Table1[[#This Row],[UID]]&amp;", "&amp;Table1[[#This Row],[Widget UID]]&amp;", "&amp;Table1[[#This Row],[Time]]&amp;", "&amp;Table1[[#This Row],[Active]]&amp;"), "</f>
        <v xml:space="preserve">(249, 19, 1705148775554, 0), </v>
      </c>
    </row>
    <row r="121" spans="1:6">
      <c r="A121">
        <v>119</v>
      </c>
      <c r="B121">
        <v>250</v>
      </c>
      <c r="C121">
        <v>19</v>
      </c>
      <c r="D121">
        <v>1705148776042</v>
      </c>
      <c r="E121">
        <v>0</v>
      </c>
      <c r="F121" t="str">
        <f>"("&amp;Table1[[#This Row],[UID]]&amp;", "&amp;Table1[[#This Row],[Widget UID]]&amp;", "&amp;Table1[[#This Row],[Time]]&amp;", "&amp;Table1[[#This Row],[Active]]&amp;"), "</f>
        <v xml:space="preserve">(250, 19, 1705148776042, 0), </v>
      </c>
    </row>
    <row r="122" spans="1:6">
      <c r="A122">
        <v>120</v>
      </c>
      <c r="B122">
        <v>252</v>
      </c>
      <c r="C122">
        <v>19</v>
      </c>
      <c r="D122">
        <v>1705150055986</v>
      </c>
      <c r="E122">
        <v>0</v>
      </c>
      <c r="F122" t="str">
        <f>"("&amp;Table1[[#This Row],[UID]]&amp;", "&amp;Table1[[#This Row],[Widget UID]]&amp;", "&amp;Table1[[#This Row],[Time]]&amp;", "&amp;Table1[[#This Row],[Active]]&amp;"), "</f>
        <v xml:space="preserve">(252, 19, 1705150055986, 0), </v>
      </c>
    </row>
    <row r="123" spans="1:6">
      <c r="A123">
        <v>121</v>
      </c>
      <c r="B123">
        <v>253</v>
      </c>
      <c r="C123">
        <v>19</v>
      </c>
      <c r="D123">
        <v>1705150073899</v>
      </c>
      <c r="E123">
        <v>0</v>
      </c>
      <c r="F123" t="str">
        <f>"("&amp;Table1[[#This Row],[UID]]&amp;", "&amp;Table1[[#This Row],[Widget UID]]&amp;", "&amp;Table1[[#This Row],[Time]]&amp;", "&amp;Table1[[#This Row],[Active]]&amp;"), "</f>
        <v xml:space="preserve">(253, 19, 1705150073899, 0), </v>
      </c>
    </row>
    <row r="124" spans="1:6">
      <c r="A124">
        <v>122</v>
      </c>
      <c r="B124">
        <v>254</v>
      </c>
      <c r="C124">
        <v>19</v>
      </c>
      <c r="D124">
        <v>1705150075378</v>
      </c>
      <c r="E124">
        <v>0</v>
      </c>
      <c r="F124" t="str">
        <f>"("&amp;Table1[[#This Row],[UID]]&amp;", "&amp;Table1[[#This Row],[Widget UID]]&amp;", "&amp;Table1[[#This Row],[Time]]&amp;", "&amp;Table1[[#This Row],[Active]]&amp;"), "</f>
        <v xml:space="preserve">(254, 19, 1705150075378, 0), </v>
      </c>
    </row>
    <row r="125" spans="1:6">
      <c r="A125">
        <v>123</v>
      </c>
      <c r="B125">
        <v>255</v>
      </c>
      <c r="C125">
        <v>19</v>
      </c>
      <c r="D125">
        <v>1705150114596</v>
      </c>
      <c r="E125">
        <v>0</v>
      </c>
      <c r="F125" t="str">
        <f>"("&amp;Table1[[#This Row],[UID]]&amp;", "&amp;Table1[[#This Row],[Widget UID]]&amp;", "&amp;Table1[[#This Row],[Time]]&amp;", "&amp;Table1[[#This Row],[Active]]&amp;"), "</f>
        <v xml:space="preserve">(255, 19, 1705150114596, 0), </v>
      </c>
    </row>
    <row r="126" spans="1:6">
      <c r="A126">
        <v>124</v>
      </c>
      <c r="B126">
        <v>256</v>
      </c>
      <c r="C126">
        <v>19</v>
      </c>
      <c r="D126">
        <v>1705150115050</v>
      </c>
      <c r="E126">
        <v>0</v>
      </c>
      <c r="F126" t="str">
        <f>"("&amp;Table1[[#This Row],[UID]]&amp;", "&amp;Table1[[#This Row],[Widget UID]]&amp;", "&amp;Table1[[#This Row],[Time]]&amp;", "&amp;Table1[[#This Row],[Active]]&amp;"), "</f>
        <v xml:space="preserve">(256, 19, 1705150115050, 0), </v>
      </c>
    </row>
    <row r="127" spans="1:6">
      <c r="A127">
        <v>125</v>
      </c>
      <c r="B127">
        <v>257</v>
      </c>
      <c r="C127">
        <v>19</v>
      </c>
      <c r="D127">
        <v>1705150220006</v>
      </c>
      <c r="E127">
        <v>0</v>
      </c>
      <c r="F127" t="str">
        <f>"("&amp;Table1[[#This Row],[UID]]&amp;", "&amp;Table1[[#This Row],[Widget UID]]&amp;", "&amp;Table1[[#This Row],[Time]]&amp;", "&amp;Table1[[#This Row],[Active]]&amp;"), "</f>
        <v xml:space="preserve">(257, 19, 1705150220006, 0), </v>
      </c>
    </row>
    <row r="128" spans="1:6">
      <c r="A128">
        <v>126</v>
      </c>
      <c r="B128">
        <v>258</v>
      </c>
      <c r="C128">
        <v>19</v>
      </c>
      <c r="D128">
        <v>1705150220265</v>
      </c>
      <c r="E128">
        <v>0</v>
      </c>
      <c r="F128" t="str">
        <f>"("&amp;Table1[[#This Row],[UID]]&amp;", "&amp;Table1[[#This Row],[Widget UID]]&amp;", "&amp;Table1[[#This Row],[Time]]&amp;", "&amp;Table1[[#This Row],[Active]]&amp;"), "</f>
        <v xml:space="preserve">(258, 19, 1705150220265, 0), </v>
      </c>
    </row>
    <row r="129" spans="1:6">
      <c r="A129">
        <v>127</v>
      </c>
      <c r="B129">
        <v>259</v>
      </c>
      <c r="C129">
        <v>19</v>
      </c>
      <c r="D129">
        <v>1705150587857</v>
      </c>
      <c r="E129">
        <v>0</v>
      </c>
      <c r="F129" t="str">
        <f>"("&amp;Table1[[#This Row],[UID]]&amp;", "&amp;Table1[[#This Row],[Widget UID]]&amp;", "&amp;Table1[[#This Row],[Time]]&amp;", "&amp;Table1[[#This Row],[Active]]&amp;"), "</f>
        <v xml:space="preserve">(259, 19, 1705150587857, 0), </v>
      </c>
    </row>
    <row r="130" spans="1:6">
      <c r="A130">
        <v>128</v>
      </c>
      <c r="B130">
        <v>260</v>
      </c>
      <c r="C130">
        <v>19</v>
      </c>
      <c r="D130">
        <v>1705150588074</v>
      </c>
      <c r="E130">
        <v>0</v>
      </c>
      <c r="F130" t="str">
        <f>"("&amp;Table1[[#This Row],[UID]]&amp;", "&amp;Table1[[#This Row],[Widget UID]]&amp;", "&amp;Table1[[#This Row],[Time]]&amp;", "&amp;Table1[[#This Row],[Active]]&amp;"), "</f>
        <v xml:space="preserve">(260, 19, 1705150588074, 0), </v>
      </c>
    </row>
    <row r="131" spans="1:6">
      <c r="A131">
        <v>129</v>
      </c>
      <c r="B131">
        <v>261</v>
      </c>
      <c r="C131">
        <v>19</v>
      </c>
      <c r="D131">
        <v>1705150660823</v>
      </c>
      <c r="E131">
        <v>0</v>
      </c>
      <c r="F131" t="str">
        <f>"("&amp;Table1[[#This Row],[UID]]&amp;", "&amp;Table1[[#This Row],[Widget UID]]&amp;", "&amp;Table1[[#This Row],[Time]]&amp;", "&amp;Table1[[#This Row],[Active]]&amp;"), "</f>
        <v xml:space="preserve">(261, 19, 1705150660823, 0), </v>
      </c>
    </row>
    <row r="132" spans="1:6">
      <c r="A132">
        <v>130</v>
      </c>
      <c r="B132">
        <v>262</v>
      </c>
      <c r="C132">
        <v>19</v>
      </c>
      <c r="D132">
        <v>1705150661420</v>
      </c>
      <c r="E132">
        <v>0</v>
      </c>
      <c r="F132" t="str">
        <f>"("&amp;Table1[[#This Row],[UID]]&amp;", "&amp;Table1[[#This Row],[Widget UID]]&amp;", "&amp;Table1[[#This Row],[Time]]&amp;", "&amp;Table1[[#This Row],[Active]]&amp;"), "</f>
        <v xml:space="preserve">(262, 19, 1705150661420, 0), </v>
      </c>
    </row>
    <row r="133" spans="1:6">
      <c r="A133">
        <v>131</v>
      </c>
      <c r="B133">
        <v>263</v>
      </c>
      <c r="C133">
        <v>19</v>
      </c>
      <c r="D133">
        <v>1705150664318</v>
      </c>
      <c r="E133">
        <v>1</v>
      </c>
      <c r="F133" t="str">
        <f>"("&amp;Table1[[#This Row],[UID]]&amp;", "&amp;Table1[[#This Row],[Widget UID]]&amp;", "&amp;Table1[[#This Row],[Time]]&amp;", "&amp;Table1[[#This Row],[Active]]&amp;"), "</f>
        <v xml:space="preserve">(263, 19, 1705150664318, 1), </v>
      </c>
    </row>
    <row r="134" spans="1:6">
      <c r="A134">
        <v>132</v>
      </c>
      <c r="B134">
        <v>264</v>
      </c>
      <c r="C134">
        <v>19</v>
      </c>
      <c r="D134">
        <v>1705150672133</v>
      </c>
      <c r="E134">
        <v>0</v>
      </c>
      <c r="F134" t="str">
        <f>"("&amp;Table1[[#This Row],[UID]]&amp;", "&amp;Table1[[#This Row],[Widget UID]]&amp;", "&amp;Table1[[#This Row],[Time]]&amp;", "&amp;Table1[[#This Row],[Active]]&amp;"), "</f>
        <v xml:space="preserve">(264, 19, 1705150672133, 0), </v>
      </c>
    </row>
    <row r="135" spans="1:6">
      <c r="A135">
        <v>133</v>
      </c>
      <c r="B135">
        <v>265</v>
      </c>
      <c r="C135">
        <v>19</v>
      </c>
      <c r="D135">
        <v>1705150675126</v>
      </c>
      <c r="E135">
        <v>1</v>
      </c>
      <c r="F135" t="str">
        <f>"("&amp;Table1[[#This Row],[UID]]&amp;", "&amp;Table1[[#This Row],[Widget UID]]&amp;", "&amp;Table1[[#This Row],[Time]]&amp;", "&amp;Table1[[#This Row],[Active]]&amp;"), "</f>
        <v xml:space="preserve">(265, 19, 1705150675126, 1), </v>
      </c>
    </row>
    <row r="136" spans="1:6">
      <c r="A136">
        <v>134</v>
      </c>
      <c r="B136">
        <v>266</v>
      </c>
      <c r="C136">
        <v>19</v>
      </c>
      <c r="D136">
        <v>1705150682161</v>
      </c>
      <c r="E136">
        <v>1</v>
      </c>
      <c r="F136" t="str">
        <f>"("&amp;Table1[[#This Row],[UID]]&amp;", "&amp;Table1[[#This Row],[Widget UID]]&amp;", "&amp;Table1[[#This Row],[Time]]&amp;", "&amp;Table1[[#This Row],[Active]]&amp;"), "</f>
        <v xml:space="preserve">(266, 19, 1705150682161, 1), </v>
      </c>
    </row>
    <row r="137" spans="1:6">
      <c r="A137">
        <v>135</v>
      </c>
      <c r="B137">
        <v>267</v>
      </c>
      <c r="C137">
        <v>19</v>
      </c>
      <c r="D137">
        <v>1705150683893</v>
      </c>
      <c r="E137">
        <v>0</v>
      </c>
      <c r="F137" t="str">
        <f>"("&amp;Table1[[#This Row],[UID]]&amp;", "&amp;Table1[[#This Row],[Widget UID]]&amp;", "&amp;Table1[[#This Row],[Time]]&amp;", "&amp;Table1[[#This Row],[Active]]&amp;"), "</f>
        <v xml:space="preserve">(267, 19, 1705150683893, 0), </v>
      </c>
    </row>
    <row r="138" spans="1:6">
      <c r="A138">
        <v>136</v>
      </c>
      <c r="B138">
        <v>268</v>
      </c>
      <c r="C138">
        <v>19</v>
      </c>
      <c r="D138">
        <v>1705150687393</v>
      </c>
      <c r="E138">
        <v>1</v>
      </c>
      <c r="F138" t="str">
        <f>"("&amp;Table1[[#This Row],[UID]]&amp;", "&amp;Table1[[#This Row],[Widget UID]]&amp;", "&amp;Table1[[#This Row],[Time]]&amp;", "&amp;Table1[[#This Row],[Active]]&amp;"), "</f>
        <v xml:space="preserve">(268, 19, 1705150687393, 1), </v>
      </c>
    </row>
    <row r="139" spans="1:6">
      <c r="A139">
        <v>137</v>
      </c>
      <c r="B139">
        <v>269</v>
      </c>
      <c r="C139">
        <v>19</v>
      </c>
      <c r="D139">
        <v>1705150690249</v>
      </c>
      <c r="E139">
        <v>1</v>
      </c>
      <c r="F139" t="str">
        <f>"("&amp;Table1[[#This Row],[UID]]&amp;", "&amp;Table1[[#This Row],[Widget UID]]&amp;", "&amp;Table1[[#This Row],[Time]]&amp;", "&amp;Table1[[#This Row],[Active]]&amp;"), "</f>
        <v xml:space="preserve">(269, 19, 1705150690249, 1), </v>
      </c>
    </row>
    <row r="140" spans="1:6">
      <c r="A140">
        <v>138</v>
      </c>
      <c r="B140">
        <v>270</v>
      </c>
      <c r="C140">
        <v>19</v>
      </c>
      <c r="D140">
        <v>1705150694195</v>
      </c>
      <c r="E140">
        <v>0</v>
      </c>
      <c r="F140" t="str">
        <f>"("&amp;Table1[[#This Row],[UID]]&amp;", "&amp;Table1[[#This Row],[Widget UID]]&amp;", "&amp;Table1[[#This Row],[Time]]&amp;", "&amp;Table1[[#This Row],[Active]]&amp;"), "</f>
        <v xml:space="preserve">(270, 19, 1705150694195, 0), </v>
      </c>
    </row>
    <row r="141" spans="1:6">
      <c r="A141">
        <v>139</v>
      </c>
      <c r="B141">
        <v>271</v>
      </c>
      <c r="C141">
        <v>19</v>
      </c>
      <c r="D141">
        <v>1705150698629</v>
      </c>
      <c r="E141">
        <v>1</v>
      </c>
      <c r="F141" t="str">
        <f>"("&amp;Table1[[#This Row],[UID]]&amp;", "&amp;Table1[[#This Row],[Widget UID]]&amp;", "&amp;Table1[[#This Row],[Time]]&amp;", "&amp;Table1[[#This Row],[Active]]&amp;"), "</f>
        <v xml:space="preserve">(271, 19, 1705150698629, 1), </v>
      </c>
    </row>
    <row r="142" spans="1:6">
      <c r="A142">
        <v>140</v>
      </c>
      <c r="B142">
        <v>272</v>
      </c>
      <c r="C142">
        <v>19</v>
      </c>
      <c r="D142">
        <v>1705150703615</v>
      </c>
      <c r="E142">
        <v>0</v>
      </c>
      <c r="F142" t="str">
        <f>"("&amp;Table1[[#This Row],[UID]]&amp;", "&amp;Table1[[#This Row],[Widget UID]]&amp;", "&amp;Table1[[#This Row],[Time]]&amp;", "&amp;Table1[[#This Row],[Active]]&amp;"), "</f>
        <v xml:space="preserve">(272, 19, 1705150703615, 0), </v>
      </c>
    </row>
    <row r="143" spans="1:6">
      <c r="A143">
        <v>141</v>
      </c>
      <c r="B143">
        <v>275</v>
      </c>
      <c r="C143">
        <v>19</v>
      </c>
      <c r="D143">
        <v>1705271056983</v>
      </c>
      <c r="E143">
        <v>0</v>
      </c>
      <c r="F143" t="str">
        <f>"("&amp;Table1[[#This Row],[UID]]&amp;", "&amp;Table1[[#This Row],[Widget UID]]&amp;", "&amp;Table1[[#This Row],[Time]]&amp;", "&amp;Table1[[#This Row],[Active]]&amp;"), "</f>
        <v xml:space="preserve">(275, 19, 1705271056983, 0), </v>
      </c>
    </row>
    <row r="144" spans="1:6">
      <c r="A144">
        <v>142</v>
      </c>
      <c r="B144">
        <v>276</v>
      </c>
      <c r="C144">
        <v>19</v>
      </c>
      <c r="D144">
        <v>1705274782831</v>
      </c>
      <c r="E144">
        <v>0</v>
      </c>
      <c r="F144" t="str">
        <f>"("&amp;Table1[[#This Row],[UID]]&amp;", "&amp;Table1[[#This Row],[Widget UID]]&amp;", "&amp;Table1[[#This Row],[Time]]&amp;", "&amp;Table1[[#This Row],[Active]]&amp;"), "</f>
        <v xml:space="preserve">(276, 19, 1705274782831, 0), </v>
      </c>
    </row>
    <row r="145" spans="1:6">
      <c r="A145">
        <v>143</v>
      </c>
      <c r="B145">
        <v>277</v>
      </c>
      <c r="C145">
        <v>19</v>
      </c>
      <c r="D145">
        <v>1705275179985</v>
      </c>
      <c r="E145">
        <v>1</v>
      </c>
      <c r="F145" t="str">
        <f>"("&amp;Table1[[#This Row],[UID]]&amp;", "&amp;Table1[[#This Row],[Widget UID]]&amp;", "&amp;Table1[[#This Row],[Time]]&amp;", "&amp;Table1[[#This Row],[Active]]&amp;"), "</f>
        <v xml:space="preserve">(277, 19, 1705275179985, 1), </v>
      </c>
    </row>
    <row r="146" spans="1:6">
      <c r="A146">
        <v>144</v>
      </c>
      <c r="B146">
        <v>278</v>
      </c>
      <c r="C146">
        <v>19</v>
      </c>
      <c r="D146">
        <v>1705275968818</v>
      </c>
      <c r="E146">
        <v>1</v>
      </c>
      <c r="F146" t="str">
        <f>"("&amp;Table1[[#This Row],[UID]]&amp;", "&amp;Table1[[#This Row],[Widget UID]]&amp;", "&amp;Table1[[#This Row],[Time]]&amp;", "&amp;Table1[[#This Row],[Active]]&amp;"), "</f>
        <v xml:space="preserve">(278, 19, 1705275968818, 1), </v>
      </c>
    </row>
    <row r="147" spans="1:6">
      <c r="A147">
        <v>145</v>
      </c>
      <c r="B147">
        <v>279</v>
      </c>
      <c r="C147">
        <v>19</v>
      </c>
      <c r="D147">
        <v>1705276055555</v>
      </c>
      <c r="E147">
        <v>1</v>
      </c>
      <c r="F147" t="str">
        <f>"("&amp;Table1[[#This Row],[UID]]&amp;", "&amp;Table1[[#This Row],[Widget UID]]&amp;", "&amp;Table1[[#This Row],[Time]]&amp;", "&amp;Table1[[#This Row],[Active]]&amp;"), "</f>
        <v xml:space="preserve">(279, 19, 1705276055555, 1), </v>
      </c>
    </row>
    <row r="148" spans="1:6">
      <c r="A148">
        <v>146</v>
      </c>
      <c r="B148">
        <v>280</v>
      </c>
      <c r="C148">
        <v>19</v>
      </c>
      <c r="D148">
        <v>1705276072589</v>
      </c>
      <c r="E148">
        <v>1</v>
      </c>
      <c r="F148" t="str">
        <f>"("&amp;Table1[[#This Row],[UID]]&amp;", "&amp;Table1[[#This Row],[Widget UID]]&amp;", "&amp;Table1[[#This Row],[Time]]&amp;", "&amp;Table1[[#This Row],[Active]]&amp;"), "</f>
        <v xml:space="preserve">(280, 19, 1705276072589, 1), </v>
      </c>
    </row>
    <row r="149" spans="1:6">
      <c r="A149">
        <v>147</v>
      </c>
      <c r="B149">
        <v>281</v>
      </c>
      <c r="C149">
        <v>10</v>
      </c>
      <c r="D149">
        <v>1705303903198</v>
      </c>
      <c r="E149">
        <v>1</v>
      </c>
      <c r="F149" t="str">
        <f>"("&amp;Table1[[#This Row],[UID]]&amp;", "&amp;Table1[[#This Row],[Widget UID]]&amp;", "&amp;Table1[[#This Row],[Time]]&amp;", "&amp;Table1[[#This Row],[Active]]&amp;"), "</f>
        <v xml:space="preserve">(281, 10, 1705303903198, 1), </v>
      </c>
    </row>
    <row r="150" spans="1:6">
      <c r="A150">
        <v>148</v>
      </c>
      <c r="B150">
        <v>282</v>
      </c>
      <c r="C150">
        <v>5</v>
      </c>
      <c r="D150">
        <v>1705327922774</v>
      </c>
      <c r="E150">
        <v>1</v>
      </c>
      <c r="F150" t="str">
        <f>"("&amp;Table1[[#This Row],[UID]]&amp;", "&amp;Table1[[#This Row],[Widget UID]]&amp;", "&amp;Table1[[#This Row],[Time]]&amp;", "&amp;Table1[[#This Row],[Active]]&amp;"), "</f>
        <v xml:space="preserve">(282, 5, 1705327922774, 1), </v>
      </c>
    </row>
    <row r="151" spans="1:6">
      <c r="A151">
        <v>149</v>
      </c>
      <c r="B151">
        <v>283</v>
      </c>
      <c r="C151">
        <v>5</v>
      </c>
      <c r="D151">
        <v>1705413204256</v>
      </c>
      <c r="E151">
        <v>1</v>
      </c>
      <c r="F151" t="str">
        <f>"("&amp;Table1[[#This Row],[UID]]&amp;", "&amp;Table1[[#This Row],[Widget UID]]&amp;", "&amp;Table1[[#This Row],[Time]]&amp;", "&amp;Table1[[#This Row],[Active]]&amp;"), "</f>
        <v xml:space="preserve">(283, 5, 1705413204256, 1), </v>
      </c>
    </row>
    <row r="152" spans="1:6">
      <c r="A152">
        <v>150</v>
      </c>
      <c r="B152">
        <v>284</v>
      </c>
      <c r="C152">
        <v>8</v>
      </c>
      <c r="D152">
        <v>1705427282938</v>
      </c>
      <c r="E152">
        <v>1</v>
      </c>
      <c r="F152" t="str">
        <f>"("&amp;Table1[[#This Row],[UID]]&amp;", "&amp;Table1[[#This Row],[Widget UID]]&amp;", "&amp;Table1[[#This Row],[Time]]&amp;", "&amp;Table1[[#This Row],[Active]]&amp;"), "</f>
        <v xml:space="preserve">(284, 8, 1705427282938, 1), </v>
      </c>
    </row>
    <row r="153" spans="1:6">
      <c r="A153">
        <v>151</v>
      </c>
      <c r="B153">
        <v>285</v>
      </c>
      <c r="C153">
        <v>19</v>
      </c>
      <c r="D153">
        <v>1705427285963</v>
      </c>
      <c r="E153">
        <v>1</v>
      </c>
      <c r="F153" t="str">
        <f>"("&amp;Table1[[#This Row],[UID]]&amp;", "&amp;Table1[[#This Row],[Widget UID]]&amp;", "&amp;Table1[[#This Row],[Time]]&amp;", "&amp;Table1[[#This Row],[Active]]&amp;"), "</f>
        <v xml:space="preserve">(285, 19, 1705427285963, 1), </v>
      </c>
    </row>
    <row r="154" spans="1:6">
      <c r="A154">
        <v>152</v>
      </c>
      <c r="B154">
        <v>286</v>
      </c>
      <c r="C154">
        <v>5</v>
      </c>
      <c r="D154">
        <v>1705498230359</v>
      </c>
      <c r="E154">
        <v>1</v>
      </c>
      <c r="F154" t="str">
        <f>"("&amp;Table1[[#This Row],[UID]]&amp;", "&amp;Table1[[#This Row],[Widget UID]]&amp;", "&amp;Table1[[#This Row],[Time]]&amp;", "&amp;Table1[[#This Row],[Active]]&amp;"), "</f>
        <v xml:space="preserve">(286, 5, 1705498230359, 1), </v>
      </c>
    </row>
    <row r="155" spans="1:6">
      <c r="A155">
        <v>153</v>
      </c>
      <c r="B155">
        <v>287</v>
      </c>
      <c r="C155">
        <v>4</v>
      </c>
      <c r="D155">
        <v>1705504016344</v>
      </c>
      <c r="E155">
        <v>1</v>
      </c>
      <c r="F155" t="str">
        <f>"("&amp;Table1[[#This Row],[UID]]&amp;", "&amp;Table1[[#This Row],[Widget UID]]&amp;", "&amp;Table1[[#This Row],[Time]]&amp;", "&amp;Table1[[#This Row],[Active]]&amp;"), "</f>
        <v xml:space="preserve">(287, 4, 1705504016344, 1), </v>
      </c>
    </row>
    <row r="156" spans="1:6">
      <c r="A156">
        <v>154</v>
      </c>
      <c r="B156">
        <v>288</v>
      </c>
      <c r="C156">
        <v>10</v>
      </c>
      <c r="D156">
        <v>1705579798686</v>
      </c>
      <c r="E156">
        <v>1</v>
      </c>
      <c r="F156" t="str">
        <f>"("&amp;Table1[[#This Row],[UID]]&amp;", "&amp;Table1[[#This Row],[Widget UID]]&amp;", "&amp;Table1[[#This Row],[Time]]&amp;", "&amp;Table1[[#This Row],[Active]]&amp;"), "</f>
        <v xml:space="preserve">(288, 10, 1705579798686, 1), </v>
      </c>
    </row>
    <row r="157" spans="1:6">
      <c r="A157">
        <v>155</v>
      </c>
      <c r="B157">
        <v>289</v>
      </c>
      <c r="C157">
        <v>9</v>
      </c>
      <c r="D157">
        <v>1705579799506</v>
      </c>
      <c r="E157">
        <v>1</v>
      </c>
      <c r="F157" t="str">
        <f>"("&amp;Table1[[#This Row],[UID]]&amp;", "&amp;Table1[[#This Row],[Widget UID]]&amp;", "&amp;Table1[[#This Row],[Time]]&amp;", "&amp;Table1[[#This Row],[Active]]&amp;"), "</f>
        <v xml:space="preserve">(289, 9, 1705579799506, 1), </v>
      </c>
    </row>
    <row r="158" spans="1:6">
      <c r="A158">
        <v>156</v>
      </c>
      <c r="B158">
        <v>290</v>
      </c>
      <c r="C158">
        <v>19</v>
      </c>
      <c r="D158">
        <v>1705649554243</v>
      </c>
      <c r="E158">
        <v>1</v>
      </c>
      <c r="F158" t="str">
        <f>"("&amp;Table1[[#This Row],[UID]]&amp;", "&amp;Table1[[#This Row],[Widget UID]]&amp;", "&amp;Table1[[#This Row],[Time]]&amp;", "&amp;Table1[[#This Row],[Active]]&amp;"), "</f>
        <v xml:space="preserve">(290, 19, 1705649554243, 1), </v>
      </c>
    </row>
    <row r="159" spans="1:6">
      <c r="A159">
        <v>157</v>
      </c>
      <c r="B159">
        <v>291</v>
      </c>
      <c r="C159">
        <v>5</v>
      </c>
      <c r="D159">
        <v>1705680625079</v>
      </c>
      <c r="E159">
        <v>1</v>
      </c>
      <c r="F159" t="str">
        <f>"("&amp;Table1[[#This Row],[UID]]&amp;", "&amp;Table1[[#This Row],[Widget UID]]&amp;", "&amp;Table1[[#This Row],[Time]]&amp;", "&amp;Table1[[#This Row],[Active]]&amp;"), "</f>
        <v xml:space="preserve">(291, 5, 1705680625079, 1), </v>
      </c>
    </row>
    <row r="160" spans="1:6">
      <c r="A160">
        <v>158</v>
      </c>
      <c r="B160">
        <v>292</v>
      </c>
      <c r="C160">
        <v>19</v>
      </c>
      <c r="D160">
        <v>1705706793736</v>
      </c>
      <c r="E160">
        <v>1</v>
      </c>
      <c r="F160" t="str">
        <f>"("&amp;Table1[[#This Row],[UID]]&amp;", "&amp;Table1[[#This Row],[Widget UID]]&amp;", "&amp;Table1[[#This Row],[Time]]&amp;", "&amp;Table1[[#This Row],[Active]]&amp;"), "</f>
        <v xml:space="preserve">(292, 19, 1705706793736, 1), 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5777-AE75-944F-B65D-6ACC89298444}">
  <dimension ref="A1:A93"/>
  <sheetViews>
    <sheetView topLeftCell="A47" workbookViewId="0">
      <selection activeCell="C42" sqref="C42"/>
    </sheetView>
  </sheetViews>
  <sheetFormatPr baseColWidth="10" defaultRowHeight="16"/>
  <sheetData>
    <row r="1" spans="1:1">
      <c r="A1" s="4" t="s">
        <v>33</v>
      </c>
    </row>
    <row r="2" spans="1:1">
      <c r="A2" s="4" t="s">
        <v>85</v>
      </c>
    </row>
    <row r="3" spans="1:1">
      <c r="A3" s="4" t="s">
        <v>89</v>
      </c>
    </row>
    <row r="4" spans="1:1">
      <c r="A4" s="4" t="s">
        <v>57</v>
      </c>
    </row>
    <row r="5" spans="1:1">
      <c r="A5" s="4" t="s">
        <v>56</v>
      </c>
    </row>
    <row r="6" spans="1:1">
      <c r="A6" s="4" t="s">
        <v>96</v>
      </c>
    </row>
    <row r="7" spans="1:1">
      <c r="A7" s="4" t="s">
        <v>97</v>
      </c>
    </row>
    <row r="8" spans="1:1">
      <c r="A8" s="4" t="s">
        <v>90</v>
      </c>
    </row>
    <row r="9" spans="1:1">
      <c r="A9" s="4" t="s">
        <v>55</v>
      </c>
    </row>
    <row r="10" spans="1:1">
      <c r="A10" s="4" t="s">
        <v>68</v>
      </c>
    </row>
    <row r="11" spans="1:1">
      <c r="A11" s="4" t="s">
        <v>79</v>
      </c>
    </row>
    <row r="12" spans="1:1">
      <c r="A12" s="4" t="s">
        <v>83</v>
      </c>
    </row>
    <row r="13" spans="1:1">
      <c r="A13" s="4" t="s">
        <v>65</v>
      </c>
    </row>
    <row r="14" spans="1:1">
      <c r="A14" s="4" t="s">
        <v>67</v>
      </c>
    </row>
    <row r="15" spans="1:1">
      <c r="A15" s="4" t="s">
        <v>106</v>
      </c>
    </row>
    <row r="16" spans="1:1">
      <c r="A16" s="4" t="s">
        <v>105</v>
      </c>
    </row>
    <row r="17" spans="1:1">
      <c r="A17" s="4" t="s">
        <v>110</v>
      </c>
    </row>
    <row r="18" spans="1:1">
      <c r="A18" s="4" t="s">
        <v>78</v>
      </c>
    </row>
    <row r="19" spans="1:1">
      <c r="A19" s="4" t="s">
        <v>77</v>
      </c>
    </row>
    <row r="20" spans="1:1">
      <c r="A20" s="4" t="s">
        <v>122</v>
      </c>
    </row>
    <row r="21" spans="1:1">
      <c r="A21" s="4" t="s">
        <v>113</v>
      </c>
    </row>
    <row r="22" spans="1:1">
      <c r="A22" s="4" t="s">
        <v>112</v>
      </c>
    </row>
    <row r="23" spans="1:1">
      <c r="A23" s="4" t="s">
        <v>61</v>
      </c>
    </row>
    <row r="24" spans="1:1">
      <c r="A24" s="4" t="s">
        <v>60</v>
      </c>
    </row>
    <row r="25" spans="1:1">
      <c r="A25" s="4" t="s">
        <v>94</v>
      </c>
    </row>
    <row r="26" spans="1:1">
      <c r="A26" s="4" t="s">
        <v>93</v>
      </c>
    </row>
    <row r="27" spans="1:1">
      <c r="A27" s="4" t="s">
        <v>98</v>
      </c>
    </row>
    <row r="28" spans="1:1">
      <c r="A28" s="4" t="s">
        <v>73</v>
      </c>
    </row>
    <row r="29" spans="1:1">
      <c r="A29" s="4" t="s">
        <v>41</v>
      </c>
    </row>
    <row r="30" spans="1:1">
      <c r="A30" s="4" t="s">
        <v>72</v>
      </c>
    </row>
    <row r="31" spans="1:1">
      <c r="A31" s="4" t="s">
        <v>92</v>
      </c>
    </row>
    <row r="32" spans="1:1">
      <c r="A32" s="4" t="s">
        <v>43</v>
      </c>
    </row>
    <row r="33" spans="1:1">
      <c r="A33" s="4" t="s">
        <v>54</v>
      </c>
    </row>
    <row r="34" spans="1:1">
      <c r="A34" s="4" t="s">
        <v>44</v>
      </c>
    </row>
    <row r="35" spans="1:1">
      <c r="A35" s="4" t="s">
        <v>53</v>
      </c>
    </row>
    <row r="36" spans="1:1">
      <c r="A36" s="4" t="s">
        <v>47</v>
      </c>
    </row>
    <row r="37" spans="1:1">
      <c r="A37" s="4" t="s">
        <v>91</v>
      </c>
    </row>
    <row r="38" spans="1:1">
      <c r="A38" s="4" t="s">
        <v>35</v>
      </c>
    </row>
    <row r="39" spans="1:1">
      <c r="A39" s="4" t="s">
        <v>69</v>
      </c>
    </row>
    <row r="40" spans="1:1">
      <c r="A40" s="4" t="s">
        <v>111</v>
      </c>
    </row>
    <row r="41" spans="1:1">
      <c r="A41" s="4" t="s">
        <v>124</v>
      </c>
    </row>
    <row r="42" spans="1:1">
      <c r="A42" s="4" t="s">
        <v>63</v>
      </c>
    </row>
    <row r="43" spans="1:1">
      <c r="A43" s="4" t="s">
        <v>109</v>
      </c>
    </row>
    <row r="44" spans="1:1">
      <c r="A44" s="4" t="s">
        <v>101</v>
      </c>
    </row>
    <row r="45" spans="1:1">
      <c r="A45" s="4" t="s">
        <v>34</v>
      </c>
    </row>
    <row r="46" spans="1:1">
      <c r="A46" s="4" t="s">
        <v>71</v>
      </c>
    </row>
    <row r="47" spans="1:1">
      <c r="A47" s="4" t="s">
        <v>66</v>
      </c>
    </row>
    <row r="48" spans="1:1">
      <c r="A48" s="4" t="s">
        <v>114</v>
      </c>
    </row>
    <row r="49" spans="1:1">
      <c r="A49" s="4" t="s">
        <v>52</v>
      </c>
    </row>
    <row r="50" spans="1:1">
      <c r="A50" s="4" t="s">
        <v>51</v>
      </c>
    </row>
    <row r="51" spans="1:1">
      <c r="A51" s="4" t="s">
        <v>50</v>
      </c>
    </row>
    <row r="52" spans="1:1">
      <c r="A52" s="4" t="s">
        <v>58</v>
      </c>
    </row>
    <row r="53" spans="1:1">
      <c r="A53" s="4" t="s">
        <v>59</v>
      </c>
    </row>
    <row r="54" spans="1:1">
      <c r="A54" s="4" t="s">
        <v>87</v>
      </c>
    </row>
    <row r="55" spans="1:1">
      <c r="A55" s="4" t="s">
        <v>84</v>
      </c>
    </row>
    <row r="56" spans="1:1">
      <c r="A56" s="4" t="s">
        <v>82</v>
      </c>
    </row>
    <row r="57" spans="1:1">
      <c r="A57" s="4" t="s">
        <v>100</v>
      </c>
    </row>
    <row r="58" spans="1:1">
      <c r="A58" s="4" t="s">
        <v>123</v>
      </c>
    </row>
    <row r="59" spans="1:1">
      <c r="A59" s="4" t="s">
        <v>121</v>
      </c>
    </row>
    <row r="60" spans="1:1">
      <c r="A60" s="4" t="s">
        <v>119</v>
      </c>
    </row>
    <row r="61" spans="1:1">
      <c r="A61" s="4" t="s">
        <v>118</v>
      </c>
    </row>
    <row r="62" spans="1:1">
      <c r="A62" s="4" t="s">
        <v>116</v>
      </c>
    </row>
    <row r="63" spans="1:1">
      <c r="A63" s="4" t="s">
        <v>115</v>
      </c>
    </row>
    <row r="64" spans="1:1">
      <c r="A64" s="4" t="s">
        <v>80</v>
      </c>
    </row>
    <row r="65" spans="1:1">
      <c r="A65" s="4" t="s">
        <v>62</v>
      </c>
    </row>
    <row r="66" spans="1:1">
      <c r="A66" s="4" t="s">
        <v>107</v>
      </c>
    </row>
    <row r="67" spans="1:1">
      <c r="A67" s="4" t="s">
        <v>81</v>
      </c>
    </row>
    <row r="68" spans="1:1">
      <c r="A68" s="4" t="s">
        <v>117</v>
      </c>
    </row>
    <row r="69" spans="1:1">
      <c r="A69" s="4" t="s">
        <v>46</v>
      </c>
    </row>
    <row r="70" spans="1:1">
      <c r="A70" s="4" t="s">
        <v>42</v>
      </c>
    </row>
    <row r="71" spans="1:1">
      <c r="A71" s="4" t="s">
        <v>102</v>
      </c>
    </row>
    <row r="72" spans="1:1">
      <c r="A72" s="4" t="s">
        <v>49</v>
      </c>
    </row>
    <row r="73" spans="1:1">
      <c r="A73" s="4" t="s">
        <v>95</v>
      </c>
    </row>
    <row r="74" spans="1:1">
      <c r="A74" s="4" t="s">
        <v>45</v>
      </c>
    </row>
    <row r="75" spans="1:1">
      <c r="A75" s="4" t="s">
        <v>99</v>
      </c>
    </row>
    <row r="76" spans="1:1">
      <c r="A76" s="4" t="s">
        <v>40</v>
      </c>
    </row>
    <row r="77" spans="1:1">
      <c r="A77" s="4" t="s">
        <v>64</v>
      </c>
    </row>
    <row r="78" spans="1:1">
      <c r="A78" s="4" t="s">
        <v>37</v>
      </c>
    </row>
    <row r="79" spans="1:1">
      <c r="A79" s="4" t="s">
        <v>36</v>
      </c>
    </row>
    <row r="80" spans="1:1">
      <c r="A80" s="4" t="s">
        <v>88</v>
      </c>
    </row>
    <row r="81" spans="1:1">
      <c r="A81" s="4" t="s">
        <v>48</v>
      </c>
    </row>
    <row r="82" spans="1:1">
      <c r="A82" s="4" t="s">
        <v>38</v>
      </c>
    </row>
    <row r="83" spans="1:1">
      <c r="A83" s="4" t="s">
        <v>103</v>
      </c>
    </row>
    <row r="84" spans="1:1">
      <c r="A84" s="4" t="s">
        <v>108</v>
      </c>
    </row>
    <row r="85" spans="1:1">
      <c r="A85" s="4" t="s">
        <v>74</v>
      </c>
    </row>
    <row r="86" spans="1:1">
      <c r="A86" s="4" t="s">
        <v>75</v>
      </c>
    </row>
    <row r="87" spans="1:1">
      <c r="A87" s="4" t="s">
        <v>39</v>
      </c>
    </row>
    <row r="88" spans="1:1">
      <c r="A88" s="4" t="s">
        <v>104</v>
      </c>
    </row>
    <row r="89" spans="1:1">
      <c r="A89" s="4" t="s">
        <v>70</v>
      </c>
    </row>
    <row r="90" spans="1:1">
      <c r="A90" s="4" t="s">
        <v>76</v>
      </c>
    </row>
    <row r="91" spans="1:1">
      <c r="A91" s="4" t="s">
        <v>125</v>
      </c>
    </row>
    <row r="92" spans="1:1">
      <c r="A92" s="4" t="s">
        <v>86</v>
      </c>
    </row>
    <row r="93" spans="1:1">
      <c r="A93" s="4" t="s">
        <v>120</v>
      </c>
    </row>
  </sheetData>
  <autoFilter ref="A1:A96" xr:uid="{A4505777-AE75-944F-B65D-6ACC89298444}">
    <sortState xmlns:xlrd2="http://schemas.microsoft.com/office/spreadsheetml/2017/richdata2" ref="A2:A96">
      <sortCondition ref="A1:A9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AB5D-9193-AC41-A896-379FEEA4ED47}">
  <dimension ref="A1:E16"/>
  <sheetViews>
    <sheetView showGridLines="0" workbookViewId="0">
      <selection activeCell="D19" sqref="D19"/>
    </sheetView>
  </sheetViews>
  <sheetFormatPr baseColWidth="10" defaultRowHeight="16"/>
  <cols>
    <col min="1" max="1" width="29" customWidth="1"/>
    <col min="2" max="2" width="15.1640625" bestFit="1" customWidth="1"/>
    <col min="3" max="3" width="16.83203125" style="6" bestFit="1" customWidth="1"/>
  </cols>
  <sheetData>
    <row r="1" spans="1:5">
      <c r="A1" t="s">
        <v>160</v>
      </c>
      <c r="B1" t="s">
        <v>166</v>
      </c>
      <c r="C1" s="6" t="s">
        <v>161</v>
      </c>
      <c r="D1" s="5" t="s">
        <v>162</v>
      </c>
      <c r="E1" s="7" t="s">
        <v>163</v>
      </c>
    </row>
    <row r="2" spans="1:5">
      <c r="A2" t="s">
        <v>151</v>
      </c>
      <c r="C2" s="10">
        <f>86400*1000</f>
        <v>86400000</v>
      </c>
      <c r="D2" s="11">
        <f>DATE(1970,1,1)+C2/DayInMs</f>
        <v>25570</v>
      </c>
      <c r="E2" s="12">
        <f>DATE(1970,1,1)+C2/DayInMs</f>
        <v>25570</v>
      </c>
    </row>
    <row r="3" spans="1:5">
      <c r="A3" t="s">
        <v>152</v>
      </c>
      <c r="B3" s="14">
        <f ca="1">NOW()</f>
        <v>45316.032759606482</v>
      </c>
      <c r="C3" s="10">
        <f ca="1">(NOW() - DATE(1970,1,1))*C2</f>
        <v>1706143630430</v>
      </c>
      <c r="D3" s="11">
        <f ca="1">DATE(1970,1,1)+C3/DayInMs</f>
        <v>45316.032759606482</v>
      </c>
      <c r="E3" s="12">
        <f ca="1">DATE(1970,1,1)+C3/DayInMs</f>
        <v>45316.032759606482</v>
      </c>
    </row>
    <row r="4" spans="1:5">
      <c r="A4" t="s">
        <v>153</v>
      </c>
      <c r="B4" s="14">
        <f ca="1">TODAY()</f>
        <v>45316</v>
      </c>
      <c r="C4" s="10">
        <f ca="1">(TODAY() - DATE(1970,1,1))*C2</f>
        <v>1706140800000</v>
      </c>
      <c r="D4" s="11">
        <f ca="1">DATE(1970,1,1)+C4/DayInMs</f>
        <v>45316</v>
      </c>
      <c r="E4" s="12">
        <f ca="1">DATE(1970,1,1)+C4/DayInMs</f>
        <v>45316</v>
      </c>
    </row>
    <row r="5" spans="1:5">
      <c r="A5" t="s">
        <v>156</v>
      </c>
      <c r="B5" s="14">
        <f ca="1">TODAY()-1</f>
        <v>45315</v>
      </c>
      <c r="C5" s="10">
        <f ca="1">C4-DayInMs</f>
        <v>1706054400000</v>
      </c>
      <c r="D5" s="11">
        <f ca="1">DATE(1970,1,1)+C5/DayInMs</f>
        <v>45315</v>
      </c>
      <c r="E5" s="12">
        <f ca="1">DATE(1970,1,1)+C5/DayInMs</f>
        <v>45315</v>
      </c>
    </row>
    <row r="6" spans="1:5">
      <c r="D6" s="5"/>
      <c r="E6" s="9"/>
    </row>
    <row r="7" spans="1:5">
      <c r="A7" s="8" t="s">
        <v>155</v>
      </c>
      <c r="B7" s="13">
        <v>25569.357142857141</v>
      </c>
      <c r="C7" s="10">
        <f>(Table6[[#This Row],[input date]]-DATE(1970,1,1))*DayInMs</f>
        <v>30857142.857008148</v>
      </c>
      <c r="D7" s="11">
        <f>DATE(1970,1,1)+C7/DayInMs</f>
        <v>25569.357142857141</v>
      </c>
      <c r="E7" s="12">
        <f>DATE(1970,1,1)+C7/DayInMs</f>
        <v>25569.357142857141</v>
      </c>
    </row>
    <row r="8" spans="1:5">
      <c r="A8" s="8" t="s">
        <v>158</v>
      </c>
      <c r="B8" s="13">
        <v>25569.383999999998</v>
      </c>
      <c r="C8" s="10">
        <f>(Table6[[#This Row],[input date]]-DATE(1970,1,1))*DayInMs</f>
        <v>33177599.999844097</v>
      </c>
      <c r="D8" s="11">
        <f>DATE(1970,1,1)+C8/DayInMs</f>
        <v>25569.383999999998</v>
      </c>
      <c r="E8" s="12">
        <f>DATE(1970,1,1)+C8/DayInMs</f>
        <v>25569.383999999998</v>
      </c>
    </row>
    <row r="9" spans="1:5">
      <c r="A9" s="8" t="s">
        <v>159</v>
      </c>
      <c r="B9" s="13">
        <v>25569.125</v>
      </c>
      <c r="C9" s="10">
        <f>(Table6[[#This Row],[input date]]-DATE(1970,1,1))*DayInMs</f>
        <v>10800000</v>
      </c>
      <c r="D9" s="11">
        <f>DATE(1970,1,1)+C9/DayInMs</f>
        <v>25569.125</v>
      </c>
      <c r="E9" s="12">
        <f>DATE(1970,1,1)+C9/DayInMs</f>
        <v>25569.125</v>
      </c>
    </row>
    <row r="10" spans="1:5">
      <c r="A10" s="8"/>
      <c r="B10" s="8"/>
      <c r="D10" s="5"/>
      <c r="E10" s="9"/>
    </row>
    <row r="11" spans="1:5">
      <c r="A11" t="s">
        <v>154</v>
      </c>
      <c r="B11" s="13">
        <f ca="1">TODAY() + TIME(8,34,17)</f>
        <v>45316.357141203705</v>
      </c>
      <c r="C11" s="10">
        <f ca="1">(Table6[[#This Row],[input date]]-DATE(1970,1,1))*DayInMs</f>
        <v>1706171657000.0002</v>
      </c>
      <c r="D11" s="11">
        <f ca="1">DATE(1970,1,1)+C11/DayInMs</f>
        <v>45316.357141203705</v>
      </c>
      <c r="E11" s="12">
        <f ca="1">DATE(1970,1,1)+C11/DayInMs</f>
        <v>45316.357141203705</v>
      </c>
    </row>
    <row r="12" spans="1:5">
      <c r="A12" t="s">
        <v>157</v>
      </c>
      <c r="B12" s="13">
        <f ca="1">TODAY()-1 + TIME(8,34,17)</f>
        <v>45315.357141203705</v>
      </c>
      <c r="C12" s="10">
        <f ca="1">(Table6[[#This Row],[input date]]-DATE(1970,1,1))*DayInMs</f>
        <v>1706085257000.0002</v>
      </c>
      <c r="D12" s="11">
        <f ca="1">DATE(1970,1,1)+C12/DayInMs</f>
        <v>45315.357141203705</v>
      </c>
      <c r="E12" s="12">
        <f ca="1">DATE(1970,1,1)+C12/DayInMs</f>
        <v>45315.357141203705</v>
      </c>
    </row>
    <row r="13" spans="1:5">
      <c r="A13" t="s">
        <v>164</v>
      </c>
      <c r="B13" s="13">
        <f ca="1">TODAY() + TIME(9,12,17)</f>
        <v>45316.383530092593</v>
      </c>
      <c r="C13" s="10">
        <f ca="1">(Table6[[#This Row],[input date]]-DATE(1970,1,1))*DayInMs</f>
        <v>1706173937000</v>
      </c>
      <c r="D13" s="11">
        <f ca="1">DATE(1970,1,1)+C13/DayInMs</f>
        <v>45316.383530092593</v>
      </c>
      <c r="E13" s="12">
        <f ca="1">DATE(1970,1,1)+C13/DayInMs</f>
        <v>45316.383530092593</v>
      </c>
    </row>
    <row r="14" spans="1:5">
      <c r="A14" t="s">
        <v>165</v>
      </c>
      <c r="B14" s="13">
        <f ca="1">TODAY()-1 + TIME(9,12,17)</f>
        <v>45315.383530092593</v>
      </c>
      <c r="C14" s="10">
        <f ca="1">(Table6[[#This Row],[input date]]-DATE(1970,1,1))*DayInMs</f>
        <v>1706087537000</v>
      </c>
      <c r="D14" s="11">
        <f ca="1">DATE(1970,1,1)+C14/DayInMs</f>
        <v>45315.383530092593</v>
      </c>
      <c r="E14" s="12">
        <f ca="1">DATE(1970,1,1)+C14/DayInMs</f>
        <v>45315.383530092593</v>
      </c>
    </row>
    <row r="15" spans="1:5">
      <c r="A15" t="s">
        <v>168</v>
      </c>
      <c r="B15" s="13">
        <f ca="1">TODAY() -2 + TIME(9,12,17)</f>
        <v>45314.383530092593</v>
      </c>
      <c r="C15" s="10">
        <f ca="1">(Table6[[#This Row],[input date]]-DATE(1970,1,1))*DayInMs</f>
        <v>1706001137000</v>
      </c>
      <c r="D15" s="11">
        <f ca="1">DATE(1970,1,1)+C15/DayInMs</f>
        <v>45314.383530092593</v>
      </c>
      <c r="E15" s="12">
        <f ca="1">DATE(1970,1,1)+C15/DayInMs</f>
        <v>45314.383530092593</v>
      </c>
    </row>
    <row r="16" spans="1:5">
      <c r="B16" s="13">
        <f ca="1">TODAY()-1 + TIME(9,12,17)</f>
        <v>45315.383530092593</v>
      </c>
      <c r="C16" s="10">
        <f ca="1">(Table6[[#This Row],[input date]]-DATE(1970,1,1))*DayInMs</f>
        <v>1706087537000</v>
      </c>
      <c r="D16" s="11">
        <f ca="1">DATE(1970,1,1)+C16/DayInMs</f>
        <v>45315.383530092593</v>
      </c>
      <c r="E16" s="12">
        <f ca="1">DATE(1970,1,1)+C16/DayInMs</f>
        <v>45315.383530092593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pastWorkoutsScreenshots</vt:lpstr>
      <vt:lpstr>screenshots</vt:lpstr>
      <vt:lpstr>goals (2)</vt:lpstr>
      <vt:lpstr>goals</vt:lpstr>
      <vt:lpstr>pastWorkouts</vt:lpstr>
      <vt:lpstr>Broadcasts</vt:lpstr>
      <vt:lpstr>Reusables</vt:lpstr>
      <vt:lpstr>DayInMs</vt:lpstr>
      <vt:lpstr>NowInMs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Karim Attia</cp:lastModifiedBy>
  <dcterms:created xsi:type="dcterms:W3CDTF">2021-05-05T14:02:15Z</dcterms:created>
  <dcterms:modified xsi:type="dcterms:W3CDTF">2024-01-24T23:47:11Z</dcterms:modified>
</cp:coreProperties>
</file>