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Projects\EasternEurope_Carbon\"/>
    </mc:Choice>
  </mc:AlternateContent>
  <xr:revisionPtr revIDLastSave="0" documentId="8_{074D9B47-C420-4057-95B5-CB6B72A13502}" xr6:coauthVersionLast="36" xr6:coauthVersionMax="36" xr10:uidLastSave="{00000000-0000-0000-0000-000000000000}"/>
  <bookViews>
    <workbookView xWindow="0" yWindow="15350" windowWidth="13410" windowHeight="3540" xr2:uid="{00000000-000D-0000-FFFF-FFFF00000000}"/>
  </bookViews>
  <sheets>
    <sheet name="total carbon sink reverse" sheetId="4" r:id="rId1"/>
    <sheet name="total carbon sink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4" l="1"/>
  <c r="N18" i="4"/>
  <c r="O12" i="4"/>
  <c r="N12" i="4"/>
  <c r="O13" i="4"/>
  <c r="N13" i="4"/>
  <c r="O14" i="4"/>
  <c r="N14" i="4"/>
  <c r="O15" i="4"/>
  <c r="N15" i="4"/>
  <c r="N16" i="4"/>
  <c r="N17" i="4"/>
  <c r="O42" i="4" l="1"/>
  <c r="S72" i="4" l="1"/>
  <c r="S70" i="4"/>
  <c r="S69" i="4"/>
  <c r="S68" i="4"/>
  <c r="S67" i="4"/>
  <c r="S66" i="4"/>
  <c r="S65" i="4"/>
  <c r="I4" i="4" l="1"/>
  <c r="I8" i="4" l="1"/>
  <c r="M8" i="4" l="1"/>
  <c r="L8" i="4"/>
  <c r="D4" i="4"/>
  <c r="D8" i="4" s="1"/>
  <c r="C4" i="4"/>
  <c r="B4" i="4"/>
  <c r="E4" i="4"/>
  <c r="E8" i="4" s="1"/>
  <c r="C8" i="4" l="1"/>
  <c r="B8" i="4"/>
  <c r="G8" i="4" l="1"/>
  <c r="H8" i="4" l="1"/>
  <c r="F4" i="4" l="1"/>
  <c r="F8" i="4" s="1"/>
  <c r="I4" i="1"/>
  <c r="W4" i="1"/>
  <c r="Q4" i="1"/>
  <c r="Q8" i="1" s="1"/>
  <c r="O4" i="1"/>
  <c r="O8" i="1" s="1"/>
  <c r="M4" i="1"/>
  <c r="K4" i="1"/>
  <c r="F8" i="1"/>
  <c r="D8" i="1"/>
  <c r="C8" i="1"/>
  <c r="G4" i="1"/>
  <c r="G8" i="1" s="1"/>
  <c r="F4" i="1"/>
  <c r="D4" i="1"/>
  <c r="C4" i="1"/>
  <c r="X8" i="1"/>
  <c r="Q17" i="1"/>
  <c r="N8" i="1"/>
  <c r="P8" i="1"/>
  <c r="O17" i="1" l="1"/>
  <c r="N17" i="1"/>
  <c r="M17" i="1"/>
  <c r="L17" i="1"/>
  <c r="P17" i="1"/>
  <c r="B11" i="1"/>
  <c r="C11" i="1"/>
  <c r="D11" i="1"/>
  <c r="E11" i="1"/>
  <c r="F11" i="1"/>
  <c r="G11" i="1"/>
  <c r="H11" i="1"/>
  <c r="I11" i="1"/>
  <c r="J11" i="1"/>
  <c r="K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P12" i="1"/>
  <c r="Q12" i="1"/>
  <c r="R12" i="1"/>
  <c r="S12" i="1"/>
  <c r="T12" i="1"/>
  <c r="U12" i="1"/>
  <c r="B14" i="1"/>
  <c r="C14" i="1"/>
  <c r="D14" i="1"/>
  <c r="E14" i="1"/>
  <c r="F14" i="1"/>
  <c r="G14" i="1"/>
  <c r="H14" i="1"/>
  <c r="I14" i="1"/>
  <c r="J14" i="1"/>
  <c r="K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P15" i="1"/>
  <c r="Q15" i="1"/>
  <c r="R15" i="1"/>
  <c r="S15" i="1"/>
  <c r="T15" i="1"/>
  <c r="U15" i="1"/>
  <c r="E16" i="1"/>
  <c r="D16" i="1"/>
  <c r="C16" i="1"/>
  <c r="B16" i="1"/>
  <c r="U16" i="1"/>
  <c r="T16" i="1"/>
  <c r="S16" i="1"/>
  <c r="R16" i="1"/>
  <c r="Q16" i="1"/>
  <c r="P16" i="1"/>
  <c r="K16" i="1"/>
  <c r="J16" i="1"/>
  <c r="I16" i="1"/>
  <c r="H16" i="1"/>
  <c r="G16" i="1"/>
  <c r="F16" i="1"/>
  <c r="V4" i="1" l="1"/>
  <c r="E4" i="1"/>
  <c r="E8" i="1" s="1"/>
  <c r="H4" i="1"/>
  <c r="J4" i="1"/>
  <c r="L4" i="1"/>
  <c r="B4" i="1"/>
  <c r="B8" i="1" s="1"/>
  <c r="J8" i="1" l="1"/>
  <c r="K8" i="1"/>
  <c r="C17" i="1"/>
  <c r="B17" i="1"/>
  <c r="L8" i="1"/>
  <c r="M8" i="1"/>
  <c r="H8" i="1"/>
  <c r="I8" i="1"/>
  <c r="E17" i="1"/>
  <c r="D17" i="1"/>
  <c r="V8" i="1"/>
  <c r="W8" i="1"/>
  <c r="D13" i="1"/>
  <c r="H13" i="1"/>
  <c r="I13" i="1"/>
  <c r="F13" i="1"/>
  <c r="G13" i="1"/>
  <c r="S13" i="1"/>
  <c r="R13" i="1"/>
  <c r="J13" i="1"/>
  <c r="K13" i="1"/>
  <c r="P13" i="1"/>
  <c r="Q13" i="1"/>
  <c r="T13" i="1"/>
  <c r="U13" i="1"/>
  <c r="C13" i="1"/>
  <c r="E13" i="1"/>
  <c r="B13" i="1"/>
  <c r="T17" i="1" l="1"/>
  <c r="U17" i="1"/>
  <c r="G17" i="1"/>
  <c r="F17" i="1"/>
  <c r="H17" i="1"/>
  <c r="I17" i="1"/>
  <c r="J17" i="1"/>
  <c r="K17" i="1"/>
</calcChain>
</file>

<file path=xl/sharedStrings.xml><?xml version="1.0" encoding="utf-8"?>
<sst xmlns="http://schemas.openxmlformats.org/spreadsheetml/2006/main" count="166" uniqueCount="85">
  <si>
    <t>EUR-East (ex. Russia)</t>
  </si>
  <si>
    <t>L-VOD (2010-2019)</t>
  </si>
  <si>
    <t>L-VOD (2015-2019)</t>
  </si>
  <si>
    <t>SURF</t>
  </si>
  <si>
    <t>GOSAT</t>
  </si>
  <si>
    <t>OCO2</t>
  </si>
  <si>
    <t>EFISCEN</t>
  </si>
  <si>
    <t>CBM</t>
  </si>
  <si>
    <t>UNFCCC</t>
  </si>
  <si>
    <t>EUR Russia</t>
  </si>
  <si>
    <t>EUR-North</t>
  </si>
  <si>
    <t>GtC a-1</t>
  </si>
  <si>
    <t>UNFCCC-Harvest</t>
  </si>
  <si>
    <t>EUR-West</t>
  </si>
  <si>
    <t>EUR-South</t>
  </si>
  <si>
    <t>L-VOD (2010-2019) min</t>
  </si>
  <si>
    <t>L-VOD (2010-2019) max</t>
  </si>
  <si>
    <t>L-VOD (2015-2019) max</t>
  </si>
  <si>
    <t>L-VOD (2015-2019) min</t>
  </si>
  <si>
    <t>SURF std</t>
  </si>
  <si>
    <t>GOSAT std</t>
  </si>
  <si>
    <t>OCO2 std</t>
  </si>
  <si>
    <t>EFISCEN std</t>
  </si>
  <si>
    <t>CBM std</t>
  </si>
  <si>
    <t>UNFCCC std</t>
  </si>
  <si>
    <t>EUR-East</t>
  </si>
  <si>
    <t>VOD (2010-2019) +</t>
  </si>
  <si>
    <t>VOD (2010-2019) -</t>
  </si>
  <si>
    <t>VOD (2015-2019) +</t>
  </si>
  <si>
    <t>VOD (2015-2019) -</t>
  </si>
  <si>
    <t>SURF +</t>
  </si>
  <si>
    <t>SURF -</t>
  </si>
  <si>
    <t>GOSAT +</t>
  </si>
  <si>
    <t xml:space="preserve">GOSAT - </t>
  </si>
  <si>
    <t>OCO2 +</t>
  </si>
  <si>
    <t>OCO2 -</t>
  </si>
  <si>
    <t xml:space="preserve">EFISCEN + </t>
  </si>
  <si>
    <t>EFISCEN -</t>
  </si>
  <si>
    <t>CBM +</t>
  </si>
  <si>
    <t>CBM -</t>
  </si>
  <si>
    <t xml:space="preserve">UNFCCC + </t>
  </si>
  <si>
    <t>UNFCCC -</t>
  </si>
  <si>
    <t>Error bars (uncertainty)</t>
  </si>
  <si>
    <t>BLUE</t>
  </si>
  <si>
    <t>BLUE std2</t>
  </si>
  <si>
    <t>BLUE aband</t>
  </si>
  <si>
    <t>BLUE aband std</t>
  </si>
  <si>
    <t>BLUE tot +</t>
  </si>
  <si>
    <t>BLUE tot -</t>
  </si>
  <si>
    <t>BLUE aban +</t>
  </si>
  <si>
    <t>BLUE aban -</t>
  </si>
  <si>
    <t>EUR-Total</t>
  </si>
  <si>
    <t>JPL/Xu +</t>
  </si>
  <si>
    <t>JPL/Xu -</t>
  </si>
  <si>
    <t>WRI/Harris +</t>
  </si>
  <si>
    <t>WRI/Harris -</t>
  </si>
  <si>
    <t>EUROPE</t>
  </si>
  <si>
    <t>EASTERN EUROPE</t>
  </si>
  <si>
    <t>Data</t>
  </si>
  <si>
    <t>L-VOD</t>
  </si>
  <si>
    <t>Period</t>
  </si>
  <si>
    <t>2010-19</t>
  </si>
  <si>
    <t>2010-18</t>
  </si>
  <si>
    <t>2010-15</t>
  </si>
  <si>
    <t>2015-18</t>
  </si>
  <si>
    <t>North</t>
  </si>
  <si>
    <t>West</t>
  </si>
  <si>
    <t>South</t>
  </si>
  <si>
    <t>East</t>
  </si>
  <si>
    <t>Russia</t>
  </si>
  <si>
    <t>EE</t>
  </si>
  <si>
    <t>Europe</t>
  </si>
  <si>
    <t>table for publication</t>
  </si>
  <si>
    <t>2010-2019</t>
  </si>
  <si>
    <t>BLUEgross</t>
  </si>
  <si>
    <t>JPL gross</t>
  </si>
  <si>
    <t>JPLgross</t>
  </si>
  <si>
    <t>average</t>
  </si>
  <si>
    <t>share of Europe</t>
  </si>
  <si>
    <t>WRIgross</t>
  </si>
  <si>
    <t>WIR gross</t>
  </si>
  <si>
    <t>OCO26</t>
  </si>
  <si>
    <t>BLUE aband2</t>
  </si>
  <si>
    <t>BLUE3</t>
  </si>
  <si>
    <t>L-VOD*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</si>
</sst>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34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i/>
      <sz val="9"/>
      <color theme="1"/>
      <name val="Arial"/>
      <family val="2"/>
    </font>
    <font>
      <b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C4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rgb="FF666666"/>
      </bottom>
      <diagonal/>
    </border>
    <border>
      <left style="medium">
        <color indexed="64"/>
      </left>
      <right/>
      <top style="thick">
        <color indexed="64"/>
      </top>
      <bottom style="thick">
        <color rgb="FF666666"/>
      </bottom>
      <diagonal/>
    </border>
    <border>
      <left/>
      <right style="medium">
        <color indexed="64"/>
      </right>
      <top style="thick">
        <color indexed="64"/>
      </top>
      <bottom style="thick">
        <color rgb="FF666666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5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164" fontId="0" fillId="3" borderId="0" xfId="0" applyNumberFormat="1" applyFill="1"/>
    <xf numFmtId="0" fontId="3" fillId="4" borderId="0" xfId="0" applyFont="1" applyFill="1"/>
    <xf numFmtId="164" fontId="0" fillId="4" borderId="0" xfId="0" applyNumberFormat="1" applyFill="1"/>
    <xf numFmtId="0" fontId="3" fillId="5" borderId="0" xfId="0" applyFont="1" applyFill="1"/>
    <xf numFmtId="0" fontId="3" fillId="6" borderId="0" xfId="0" applyFont="1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3" fillId="7" borderId="0" xfId="0" applyFont="1" applyFill="1"/>
    <xf numFmtId="164" fontId="0" fillId="7" borderId="0" xfId="0" applyNumberFormat="1" applyFill="1"/>
    <xf numFmtId="164" fontId="0" fillId="2" borderId="0" xfId="0" applyNumberFormat="1" applyFill="1"/>
    <xf numFmtId="0" fontId="3" fillId="8" borderId="0" xfId="0" applyFont="1" applyFill="1"/>
    <xf numFmtId="164" fontId="0" fillId="8" borderId="0" xfId="0" applyNumberFormat="1" applyFill="1"/>
    <xf numFmtId="0" fontId="5" fillId="9" borderId="0" xfId="0" applyFont="1" applyFill="1"/>
    <xf numFmtId="164" fontId="6" fillId="9" borderId="0" xfId="0" applyNumberFormat="1" applyFont="1" applyFill="1"/>
    <xf numFmtId="0" fontId="5" fillId="9" borderId="1" xfId="0" applyFont="1" applyFill="1" applyBorder="1"/>
    <xf numFmtId="164" fontId="0" fillId="9" borderId="3" xfId="0" applyNumberFormat="1" applyFill="1" applyBorder="1"/>
    <xf numFmtId="164" fontId="0" fillId="9" borderId="4" xfId="0" applyNumberFormat="1" applyFill="1" applyBorder="1"/>
    <xf numFmtId="164" fontId="0" fillId="9" borderId="5" xfId="0" applyNumberFormat="1" applyFill="1" applyBorder="1"/>
    <xf numFmtId="0" fontId="3" fillId="9" borderId="0" xfId="0" applyFont="1" applyFill="1"/>
    <xf numFmtId="0" fontId="5" fillId="0" borderId="2" xfId="0" applyFont="1" applyFill="1" applyBorder="1"/>
    <xf numFmtId="164" fontId="0" fillId="0" borderId="4" xfId="0" applyNumberFormat="1" applyFill="1" applyBorder="1"/>
    <xf numFmtId="0" fontId="5" fillId="0" borderId="0" xfId="0" applyFont="1" applyFill="1"/>
    <xf numFmtId="164" fontId="6" fillId="0" borderId="0" xfId="0" applyNumberFormat="1" applyFont="1" applyFill="1"/>
    <xf numFmtId="0" fontId="0" fillId="0" borderId="0" xfId="0" applyFill="1"/>
    <xf numFmtId="0" fontId="3" fillId="2" borderId="6" xfId="0" applyFont="1" applyFill="1" applyBorder="1"/>
    <xf numFmtId="164" fontId="3" fillId="8" borderId="6" xfId="0" applyNumberFormat="1" applyFont="1" applyFill="1" applyBorder="1"/>
    <xf numFmtId="164" fontId="3" fillId="0" borderId="6" xfId="0" applyNumberFormat="1" applyFont="1" applyFill="1" applyBorder="1"/>
    <xf numFmtId="164" fontId="3" fillId="6" borderId="6" xfId="0" applyNumberFormat="1" applyFont="1" applyFill="1" applyBorder="1"/>
    <xf numFmtId="164" fontId="3" fillId="7" borderId="6" xfId="0" applyNumberFormat="1" applyFont="1" applyFill="1" applyBorder="1"/>
    <xf numFmtId="164" fontId="3" fillId="2" borderId="6" xfId="0" applyNumberFormat="1" applyFont="1" applyFill="1" applyBorder="1"/>
    <xf numFmtId="164" fontId="3" fillId="9" borderId="6" xfId="0" applyNumberFormat="1" applyFont="1" applyFill="1" applyBorder="1"/>
    <xf numFmtId="164" fontId="3" fillId="4" borderId="6" xfId="0" applyNumberFormat="1" applyFont="1" applyFill="1" applyBorder="1"/>
    <xf numFmtId="0" fontId="3" fillId="6" borderId="6" xfId="0" applyFont="1" applyFill="1" applyBorder="1"/>
    <xf numFmtId="164" fontId="7" fillId="9" borderId="0" xfId="0" applyNumberFormat="1" applyFont="1" applyFill="1"/>
    <xf numFmtId="0" fontId="5" fillId="2" borderId="0" xfId="0" applyFont="1" applyFill="1"/>
    <xf numFmtId="164" fontId="6" fillId="2" borderId="0" xfId="0" applyNumberFormat="1" applyFont="1" applyFill="1"/>
    <xf numFmtId="164" fontId="5" fillId="2" borderId="6" xfId="0" applyNumberFormat="1" applyFont="1" applyFill="1" applyBorder="1"/>
    <xf numFmtId="164" fontId="0" fillId="8" borderId="6" xfId="0" applyNumberFormat="1" applyFill="1" applyBorder="1"/>
    <xf numFmtId="164" fontId="0" fillId="6" borderId="6" xfId="0" applyNumberFormat="1" applyFill="1" applyBorder="1"/>
    <xf numFmtId="164" fontId="0" fillId="7" borderId="6" xfId="0" applyNumberFormat="1" applyFill="1" applyBorder="1"/>
    <xf numFmtId="164" fontId="7" fillId="9" borderId="6" xfId="0" applyNumberFormat="1" applyFont="1" applyFill="1" applyBorder="1"/>
    <xf numFmtId="164" fontId="0" fillId="5" borderId="6" xfId="0" applyNumberFormat="1" applyFill="1" applyBorder="1"/>
    <xf numFmtId="164" fontId="0" fillId="4" borderId="6" xfId="0" applyNumberFormat="1" applyFill="1" applyBorder="1"/>
    <xf numFmtId="164" fontId="0" fillId="3" borderId="6" xfId="0" applyNumberFormat="1" applyFill="1" applyBorder="1"/>
    <xf numFmtId="0" fontId="3" fillId="8" borderId="7" xfId="0" applyFont="1" applyFill="1" applyBorder="1"/>
    <xf numFmtId="164" fontId="0" fillId="8" borderId="8" xfId="0" applyNumberFormat="1" applyFill="1" applyBorder="1"/>
    <xf numFmtId="164" fontId="0" fillId="8" borderId="9" xfId="0" applyNumberFormat="1" applyFill="1" applyBorder="1"/>
    <xf numFmtId="0" fontId="3" fillId="6" borderId="7" xfId="0" applyFont="1" applyFill="1" applyBorder="1"/>
    <xf numFmtId="164" fontId="0" fillId="6" borderId="8" xfId="0" applyNumberFormat="1" applyFill="1" applyBorder="1"/>
    <xf numFmtId="164" fontId="0" fillId="6" borderId="9" xfId="0" applyNumberFormat="1" applyFill="1" applyBorder="1"/>
    <xf numFmtId="0" fontId="3" fillId="7" borderId="7" xfId="0" applyFont="1" applyFill="1" applyBorder="1"/>
    <xf numFmtId="164" fontId="0" fillId="7" borderId="8" xfId="0" applyNumberFormat="1" applyFill="1" applyBorder="1"/>
    <xf numFmtId="164" fontId="0" fillId="7" borderId="9" xfId="0" applyNumberFormat="1" applyFill="1" applyBorder="1"/>
    <xf numFmtId="0" fontId="5" fillId="2" borderId="7" xfId="0" applyFont="1" applyFill="1" applyBorder="1"/>
    <xf numFmtId="164" fontId="6" fillId="2" borderId="8" xfId="0" applyNumberFormat="1" applyFont="1" applyFill="1" applyBorder="1"/>
    <xf numFmtId="164" fontId="0" fillId="2" borderId="9" xfId="0" applyNumberFormat="1" applyFill="1" applyBorder="1"/>
    <xf numFmtId="164" fontId="0" fillId="9" borderId="8" xfId="0" applyNumberFormat="1" applyFill="1" applyBorder="1"/>
    <xf numFmtId="164" fontId="0" fillId="9" borderId="9" xfId="0" applyNumberFormat="1" applyFill="1" applyBorder="1"/>
    <xf numFmtId="164" fontId="0" fillId="9" borderId="0" xfId="0" applyNumberFormat="1" applyFill="1" applyBorder="1"/>
    <xf numFmtId="164" fontId="0" fillId="9" borderId="6" xfId="0" applyNumberFormat="1" applyFill="1" applyBorder="1"/>
    <xf numFmtId="164" fontId="6" fillId="9" borderId="8" xfId="0" applyNumberFormat="1" applyFont="1" applyFill="1" applyBorder="1"/>
    <xf numFmtId="164" fontId="7" fillId="9" borderId="9" xfId="0" applyNumberFormat="1" applyFont="1" applyFill="1" applyBorder="1"/>
    <xf numFmtId="0" fontId="3" fillId="4" borderId="7" xfId="0" applyFont="1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0" fontId="3" fillId="5" borderId="7" xfId="0" applyFont="1" applyFill="1" applyBorder="1"/>
    <xf numFmtId="164" fontId="0" fillId="5" borderId="8" xfId="0" applyNumberFormat="1" applyFill="1" applyBorder="1"/>
    <xf numFmtId="164" fontId="0" fillId="5" borderId="9" xfId="0" applyNumberFormat="1" applyFill="1" applyBorder="1"/>
    <xf numFmtId="0" fontId="3" fillId="3" borderId="7" xfId="0" applyFon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2" borderId="8" xfId="0" applyNumberFormat="1" applyFill="1" applyBorder="1"/>
    <xf numFmtId="0" fontId="8" fillId="0" borderId="0" xfId="0" applyFont="1"/>
    <xf numFmtId="0" fontId="9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2" fontId="10" fillId="0" borderId="0" xfId="0" applyNumberFormat="1" applyFont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5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left" vertical="center" wrapText="1"/>
    </xf>
    <xf numFmtId="9" fontId="13" fillId="0" borderId="13" xfId="1" applyFont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2" fontId="10" fillId="10" borderId="16" xfId="0" applyNumberFormat="1" applyFont="1" applyFill="1" applyBorder="1" applyAlignment="1">
      <alignment horizontal="center" vertical="center" wrapText="1"/>
    </xf>
    <xf numFmtId="2" fontId="10" fillId="10" borderId="0" xfId="0" applyNumberFormat="1" applyFont="1" applyFill="1" applyAlignment="1">
      <alignment horizontal="center" vertical="center" wrapText="1"/>
    </xf>
    <xf numFmtId="2" fontId="10" fillId="10" borderId="17" xfId="0" applyNumberFormat="1" applyFont="1" applyFill="1" applyBorder="1" applyAlignment="1">
      <alignment horizontal="center" vertical="center" wrapText="1"/>
    </xf>
    <xf numFmtId="2" fontId="10" fillId="10" borderId="14" xfId="0" applyNumberFormat="1" applyFont="1" applyFill="1" applyBorder="1" applyAlignment="1">
      <alignment horizontal="center" vertical="center" wrapText="1"/>
    </xf>
    <xf numFmtId="2" fontId="10" fillId="10" borderId="13" xfId="0" applyNumberFormat="1" applyFont="1" applyFill="1" applyBorder="1" applyAlignment="1">
      <alignment horizontal="center" vertical="center" wrapText="1"/>
    </xf>
    <xf numFmtId="2" fontId="10" fillId="10" borderId="15" xfId="0" applyNumberFormat="1" applyFont="1" applyFill="1" applyBorder="1" applyAlignment="1">
      <alignment horizontal="center" vertical="center" wrapText="1"/>
    </xf>
    <xf numFmtId="9" fontId="13" fillId="10" borderId="13" xfId="1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left" vertical="center" wrapText="1"/>
    </xf>
    <xf numFmtId="2" fontId="10" fillId="11" borderId="0" xfId="0" applyNumberFormat="1" applyFont="1" applyFill="1" applyAlignment="1">
      <alignment horizontal="center" vertical="center" wrapText="1"/>
    </xf>
    <xf numFmtId="2" fontId="10" fillId="11" borderId="17" xfId="0" applyNumberFormat="1" applyFont="1" applyFill="1" applyBorder="1" applyAlignment="1">
      <alignment horizontal="center" vertical="center" wrapText="1"/>
    </xf>
    <xf numFmtId="2" fontId="10" fillId="11" borderId="19" xfId="0" applyNumberFormat="1" applyFont="1" applyFill="1" applyBorder="1" applyAlignment="1">
      <alignment horizontal="center" vertical="center" wrapText="1"/>
    </xf>
    <xf numFmtId="0" fontId="10" fillId="11" borderId="20" xfId="0" applyFont="1" applyFill="1" applyBorder="1" applyAlignment="1">
      <alignment horizontal="left" vertical="center" wrapText="1"/>
    </xf>
    <xf numFmtId="2" fontId="10" fillId="11" borderId="13" xfId="0" applyNumberFormat="1" applyFont="1" applyFill="1" applyBorder="1" applyAlignment="1">
      <alignment horizontal="center" vertical="center" wrapText="1"/>
    </xf>
    <xf numFmtId="2" fontId="10" fillId="11" borderId="15" xfId="0" applyNumberFormat="1" applyFont="1" applyFill="1" applyBorder="1" applyAlignment="1">
      <alignment horizontal="center" vertical="center" wrapText="1"/>
    </xf>
    <xf numFmtId="2" fontId="10" fillId="11" borderId="21" xfId="0" applyNumberFormat="1" applyFont="1" applyFill="1" applyBorder="1" applyAlignment="1">
      <alignment horizontal="center" vertical="center" wrapText="1"/>
    </xf>
    <xf numFmtId="0" fontId="9" fillId="11" borderId="2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4" fillId="9" borderId="0" xfId="0" applyFont="1" applyFill="1"/>
    <xf numFmtId="0" fontId="14" fillId="9" borderId="7" xfId="0" applyFont="1" applyFill="1" applyBorder="1"/>
    <xf numFmtId="164" fontId="0" fillId="0" borderId="0" xfId="0" applyNumberFormat="1" applyAlignment="1">
      <alignment horizontal="center"/>
    </xf>
    <xf numFmtId="164" fontId="10" fillId="0" borderId="0" xfId="0" applyNumberFormat="1" applyFont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10" fillId="0" borderId="15" xfId="0" applyNumberFormat="1" applyFont="1" applyBorder="1" applyAlignment="1">
      <alignment horizontal="center" vertical="center" wrapText="1"/>
    </xf>
    <xf numFmtId="164" fontId="10" fillId="11" borderId="0" xfId="0" applyNumberFormat="1" applyFont="1" applyFill="1" applyAlignment="1">
      <alignment horizontal="center" vertical="center" wrapText="1"/>
    </xf>
    <xf numFmtId="164" fontId="10" fillId="11" borderId="17" xfId="0" applyNumberFormat="1" applyFont="1" applyFill="1" applyBorder="1" applyAlignment="1">
      <alignment horizontal="center" vertical="center" wrapText="1"/>
    </xf>
    <xf numFmtId="164" fontId="10" fillId="11" borderId="19" xfId="0" applyNumberFormat="1" applyFont="1" applyFill="1" applyBorder="1" applyAlignment="1">
      <alignment horizontal="center" vertical="center" wrapText="1"/>
    </xf>
    <xf numFmtId="164" fontId="10" fillId="11" borderId="13" xfId="0" applyNumberFormat="1" applyFont="1" applyFill="1" applyBorder="1" applyAlignment="1">
      <alignment horizontal="center" vertical="center" wrapText="1"/>
    </xf>
    <xf numFmtId="164" fontId="10" fillId="11" borderId="15" xfId="0" applyNumberFormat="1" applyFont="1" applyFill="1" applyBorder="1" applyAlignment="1">
      <alignment horizontal="center" vertical="center" wrapText="1"/>
    </xf>
    <xf numFmtId="164" fontId="10" fillId="11" borderId="21" xfId="0" applyNumberFormat="1" applyFont="1" applyFill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0" fontId="3" fillId="2" borderId="0" xfId="0" applyFont="1" applyFill="1" applyBorder="1"/>
    <xf numFmtId="164" fontId="3" fillId="7" borderId="0" xfId="0" applyNumberFormat="1" applyFont="1" applyFill="1" applyBorder="1"/>
    <xf numFmtId="164" fontId="3" fillId="8" borderId="0" xfId="0" applyNumberFormat="1" applyFont="1" applyFill="1" applyBorder="1"/>
    <xf numFmtId="164" fontId="3" fillId="2" borderId="0" xfId="0" applyNumberFormat="1" applyFont="1" applyFill="1" applyBorder="1"/>
    <xf numFmtId="164" fontId="5" fillId="2" borderId="0" xfId="0" applyNumberFormat="1" applyFont="1" applyFill="1" applyBorder="1"/>
    <xf numFmtId="164" fontId="3" fillId="9" borderId="0" xfId="0" applyNumberFormat="1" applyFont="1" applyFill="1" applyBorder="1"/>
    <xf numFmtId="0" fontId="3" fillId="6" borderId="0" xfId="0" applyFont="1" applyFill="1" applyBorder="1"/>
    <xf numFmtId="164" fontId="0" fillId="6" borderId="0" xfId="0" applyNumberFormat="1" applyFill="1" applyBorder="1"/>
    <xf numFmtId="164" fontId="0" fillId="7" borderId="0" xfId="0" applyNumberFormat="1" applyFill="1" applyBorder="1"/>
    <xf numFmtId="164" fontId="0" fillId="8" borderId="0" xfId="0" applyNumberFormat="1" applyFill="1" applyBorder="1"/>
    <xf numFmtId="164" fontId="0" fillId="2" borderId="0" xfId="0" applyNumberFormat="1" applyFill="1" applyBorder="1"/>
    <xf numFmtId="164" fontId="0" fillId="3" borderId="0" xfId="0" applyNumberFormat="1" applyFill="1" applyBorder="1"/>
    <xf numFmtId="164" fontId="0" fillId="5" borderId="0" xfId="0" applyNumberFormat="1" applyFill="1" applyBorder="1"/>
    <xf numFmtId="164" fontId="0" fillId="4" borderId="0" xfId="0" applyNumberFormat="1" applyFill="1" applyBorder="1"/>
    <xf numFmtId="164" fontId="7" fillId="9" borderId="0" xfId="0" applyNumberFormat="1" applyFont="1" applyFill="1" applyBorder="1"/>
    <xf numFmtId="164" fontId="3" fillId="4" borderId="0" xfId="0" applyNumberFormat="1" applyFont="1" applyFill="1" applyBorder="1"/>
  </cellXfs>
  <cellStyles count="2">
    <cellStyle name="Normal" xfId="0" builtinId="0"/>
    <cellStyle name="Percent" xfId="1" builtinId="5"/>
  </cellStyles>
  <dxfs count="8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color auto="1"/>
      </font>
      <numFmt numFmtId="164" formatCode="0.000"/>
      <fill>
        <patternFill patternType="solid">
          <fgColor indexed="64"/>
          <bgColor rgb="FFC4F8F8"/>
        </patternFill>
      </fill>
    </dxf>
    <dxf>
      <font>
        <color auto="1"/>
      </font>
      <numFmt numFmtId="164" formatCode="0.000"/>
      <fill>
        <patternFill patternType="solid">
          <fgColor indexed="64"/>
          <bgColor rgb="FFC4F8F8"/>
        </patternFill>
      </fill>
    </dxf>
    <dxf>
      <numFmt numFmtId="164" formatCode="0.000"/>
      <fill>
        <patternFill patternType="solid">
          <fgColor indexed="64"/>
          <bgColor rgb="FFC4F8F8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rgb="FFC4F8F8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CCCCFF"/>
        </patternFill>
      </fill>
    </dxf>
    <dxf>
      <fill>
        <patternFill patternType="solid">
          <fgColor indexed="64"/>
          <bgColor rgb="FFCCCCFF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FFD9D9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theme="7" tint="0.59999389629810485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theme="7" tint="0.59999389629810485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solid">
          <fgColor indexed="64"/>
          <bgColor rgb="FFC4F8F8"/>
        </patternFill>
      </fill>
      <border outline="0">
        <left style="thin">
          <color indexed="64"/>
        </left>
        <right/>
      </border>
    </dxf>
    <dxf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164" formatCode="0.000"/>
      <fill>
        <patternFill>
          <fgColor indexed="64"/>
          <bgColor rgb="FFC4F8F8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164" formatCode="0.000"/>
    </dxf>
    <dxf>
      <numFmt numFmtId="164" formatCode="0.000"/>
      <fill>
        <patternFill patternType="solid">
          <fgColor indexed="64"/>
          <bgColor theme="9" tint="0.59999389629810485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rgb="FFCCCCFF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theme="4" tint="0.79998168889431442"/>
        </patternFill>
      </fill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D9D9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solid">
          <fgColor indexed="64"/>
          <bgColor rgb="FFC4F8F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solid">
          <fgColor indexed="64"/>
          <bgColor rgb="FFC4F8F8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rgb="FFC4F8F8"/>
        </patternFill>
      </fill>
    </dxf>
    <dxf>
      <numFmt numFmtId="164" formatCode="0.000"/>
      <fill>
        <patternFill patternType="solid">
          <fgColor indexed="64"/>
          <bgColor rgb="FFC4F8F8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theme="7" tint="0.79998168889431442"/>
        </patternFill>
      </fill>
    </dxf>
    <dxf>
      <numFmt numFmtId="164" formatCode="0.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theme="9" tint="0.59999389629810485"/>
        </patternFill>
      </fill>
    </dxf>
    <dxf>
      <numFmt numFmtId="164" formatCode="0.000"/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theme="9" tint="0.59999389629810485"/>
        </patternFill>
      </fill>
    </dxf>
    <dxf>
      <numFmt numFmtId="164" formatCode="0.000"/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FFD9D9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FFD9D9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rgb="FFCCCCFF"/>
        </patternFill>
      </fill>
    </dxf>
    <dxf>
      <fill>
        <patternFill patternType="solid">
          <fgColor indexed="64"/>
          <bgColor rgb="FFCCCCFF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rgb="FFCCCCFF"/>
        </patternFill>
      </fill>
    </dxf>
    <dxf>
      <fill>
        <patternFill patternType="solid">
          <fgColor indexed="64"/>
          <bgColor rgb="FFCCCCFF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solid">
          <fgColor indexed="64"/>
          <bgColor rgb="FFC4F8F8"/>
        </patternFill>
      </fill>
    </dxf>
    <dxf>
      <numFmt numFmtId="164" formatCode="0.000"/>
      <fill>
        <patternFill patternType="solid">
          <fgColor indexed="64"/>
          <bgColor rgb="FFC4F8F8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00"/>
      <fill>
        <patternFill patternType="solid">
          <fgColor indexed="64"/>
          <bgColor theme="7" tint="0.59999389629810485"/>
        </patternFill>
      </fill>
    </dxf>
    <dxf>
      <numFmt numFmtId="164" formatCode="0.000"/>
      <fill>
        <patternFill patternType="solid">
          <fgColor indexed="64"/>
          <bgColor theme="7" tint="0.59999389629810485"/>
        </patternFill>
      </fill>
    </dxf>
    <dxf>
      <numFmt numFmtId="164" formatCode="0.000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>
          <fgColor indexed="64"/>
          <bgColor theme="9" tint="0.59999389629810485"/>
        </patternFill>
      </fill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CCCCFF"/>
        </patternFill>
      </fill>
    </dxf>
    <dxf>
      <numFmt numFmtId="164" formatCode="0.000"/>
      <fill>
        <patternFill patternType="solid">
          <fgColor indexed="64"/>
          <bgColor rgb="FFCCCCFF"/>
        </patternFill>
      </fill>
    </dxf>
    <dxf>
      <numFmt numFmtId="164" formatCode="0.000"/>
      <fill>
        <patternFill patternType="solid">
          <fgColor indexed="64"/>
          <bgColor rgb="FFCCCCFF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8585"/>
      <color rgb="FF69D8FF"/>
      <color rgb="FFFF7979"/>
      <color rgb="FFCCCCFF"/>
      <color rgb="FFB07BD7"/>
      <color rgb="FFC4F8F8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EUR-South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FF7979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69D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971-4916-81E2-D5C65FBD453F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reverse'!$B$17,'total carbon sink reverse'!$D$17,'total carbon sink reverse'!$F$17,'total carbon sink reverse'!$H$17,'total carbon sink reverse'!$J$17,'total carbon sink reverse'!$L$17,'total carbon sink reverse'!$N$17,'total carbon sink reverse'!$P$17,'total carbon sink reverse'!$R$17,'total carbon sink reverse'!$T$17,'total carbon sink reverse'!$V$17,'total carbon sink reverse'!$X$17)</c:f>
                <c:numCache>
                  <c:formatCode>General</c:formatCode>
                  <c:ptCount val="12"/>
                  <c:pt idx="0">
                    <c:v>-3.3399999999999999E-2</c:v>
                  </c:pt>
                  <c:pt idx="1">
                    <c:v>-5.0200000000000002E-2</c:v>
                  </c:pt>
                  <c:pt idx="2">
                    <c:v>-2.3599999999999999E-2</c:v>
                  </c:pt>
                  <c:pt idx="3">
                    <c:v>-5.9000000000000025E-3</c:v>
                  </c:pt>
                  <c:pt idx="4">
                    <c:v>-1.8999999999999989E-3</c:v>
                  </c:pt>
                  <c:pt idx="5">
                    <c:v>3.5035830892485118E-2</c:v>
                  </c:pt>
                  <c:pt idx="6">
                    <c:v>3.0446072250000001E-2</c:v>
                  </c:pt>
                  <c:pt idx="7">
                    <c:v>1.1994459314817837E-2</c:v>
                  </c:pt>
                  <c:pt idx="8">
                    <c:v>1.5E-3</c:v>
                  </c:pt>
                  <c:pt idx="9">
                    <c:v>8.8497000000000001E-4</c:v>
                  </c:pt>
                  <c:pt idx="10">
                    <c:v>1.0426904000000001E-2</c:v>
                  </c:pt>
                  <c:pt idx="11">
                    <c:v>6.0975262547704936E-3</c:v>
                  </c:pt>
                </c:numCache>
              </c:numRef>
            </c:plus>
            <c:minus>
              <c:numRef>
                <c:f>('total carbon sink reverse'!$C$17,'total carbon sink reverse'!$E$17,'total carbon sink reverse'!$G$17,'total carbon sink reverse'!$I$17,'total carbon sink reverse'!$K$17,'total carbon sink reverse'!$M$17,'total carbon sink reverse'!$O$17,'total carbon sink reverse'!$Q$17,'total carbon sink reverse'!$S$17,'total carbon sink reverse'!$U$17,'total carbon sink reverse'!$W$17,'total carbon sink reverse'!$Y$17)</c:f>
                <c:numCache>
                  <c:formatCode>General</c:formatCode>
                  <c:ptCount val="12"/>
                  <c:pt idx="0">
                    <c:v>-3.3399999999999999E-2</c:v>
                  </c:pt>
                  <c:pt idx="1">
                    <c:v>-5.0200000000000002E-2</c:v>
                  </c:pt>
                  <c:pt idx="2">
                    <c:v>-2.3599999999999999E-2</c:v>
                  </c:pt>
                  <c:pt idx="3">
                    <c:v>-8.8999999999999982E-3</c:v>
                  </c:pt>
                  <c:pt idx="4">
                    <c:v>-6.1999999999999972E-3</c:v>
                  </c:pt>
                  <c:pt idx="5">
                    <c:v>3.5035830892485118E-2</c:v>
                  </c:pt>
                  <c:pt idx="6">
                    <c:v>3.0446072250000001E-2</c:v>
                  </c:pt>
                  <c:pt idx="7">
                    <c:v>1.1994459314817837E-2</c:v>
                  </c:pt>
                  <c:pt idx="8">
                    <c:v>1.5E-3</c:v>
                  </c:pt>
                  <c:pt idx="9">
                    <c:v>8.8497000000000001E-4</c:v>
                  </c:pt>
                  <c:pt idx="10">
                    <c:v>1.0426904000000001E-2</c:v>
                  </c:pt>
                  <c:pt idx="11">
                    <c:v>6.0975262547704936E-3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reverse'!$A$21:$K$21,'total carbon sink reverse'!$L$21)</c:f>
              <c:numCache>
                <c:formatCode>General</c:formatCode>
                <c:ptCount val="12"/>
              </c:numCache>
            </c:numRef>
          </c:cat>
          <c:val>
            <c:numRef>
              <c:f>('total carbon sink reverse'!$B$7,'total carbon sink reverse'!$C$7,'total carbon sink reverse'!$D$7,'total carbon sink reverse'!$E$7,'total carbon sink reverse'!$F$7,'total carbon sink reverse'!$G$7,'total carbon sink reverse'!$H$7,'total carbon sink reverse'!$I$7,'total carbon sink reverse'!$J$7,'total carbon sink reverse'!$K$7,'total carbon sink reverse'!$L$7,'total carbon sink reverse'!$M$7)</c:f>
              <c:numCache>
                <c:formatCode>0.000</c:formatCode>
                <c:ptCount val="12"/>
                <c:pt idx="0">
                  <c:v>-8.6800000000000002E-2</c:v>
                </c:pt>
                <c:pt idx="1">
                  <c:v>5.3E-3</c:v>
                </c:pt>
                <c:pt idx="2">
                  <c:v>3.9699999999999999E-2</c:v>
                </c:pt>
                <c:pt idx="3">
                  <c:v>-6.88E-2</c:v>
                </c:pt>
                <c:pt idx="4">
                  <c:v>-0.03</c:v>
                </c:pt>
                <c:pt idx="5">
                  <c:v>-5.0015156222222197E-2</c:v>
                </c:pt>
                <c:pt idx="6">
                  <c:v>-0.114570592</c:v>
                </c:pt>
                <c:pt idx="7">
                  <c:v>-0.10213847683818052</c:v>
                </c:pt>
                <c:pt idx="8">
                  <c:v>-2.8500000000000001E-2</c:v>
                </c:pt>
                <c:pt idx="9">
                  <c:v>-2.1499999999999998E-2</c:v>
                </c:pt>
                <c:pt idx="10">
                  <c:v>-7.1031423999999996E-2</c:v>
                </c:pt>
                <c:pt idx="11">
                  <c:v>-1.9149606068260699E-2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0.4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EUR-West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F-413D-A1B9-1AC2D94A7A35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25400"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F-413D-A1B9-1AC2D94A7A3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F-413D-A1B9-1AC2D94A7A3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F-413D-A1B9-1AC2D94A7A3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413D-A1B9-1AC2D94A7A35}"/>
              </c:ext>
            </c:extLst>
          </c:dPt>
          <c:dPt>
            <c:idx val="6"/>
            <c:invertIfNegative val="0"/>
            <c:bubble3D val="0"/>
            <c:spPr>
              <a:solidFill>
                <a:srgbClr val="FF8585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413D-A1B9-1AC2D94A7A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F-413D-A1B9-1AC2D94A7A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C76-4FA5-BFFF-3627914F39D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C76-4FA5-BFFF-3627914F39D8}"/>
              </c:ext>
            </c:extLst>
          </c:dPt>
          <c:errBars>
            <c:errBarType val="both"/>
            <c:errValType val="cust"/>
            <c:noEndCap val="1"/>
            <c:plus>
              <c:numRef>
                <c:f>('total carbon sink'!$B$14,'total carbon sink'!$D$14,'total carbon sink'!$F$14,'total carbon sink'!$H$14,'total carbon sink'!$J$14,'total carbon sink'!$L$14,'total carbon sink'!$N$14,'total carbon sink'!$P$14,'total carbon sink'!$R$14,'total carbon sink'!$T$14)</c:f>
                <c:numCache>
                  <c:formatCode>General</c:formatCode>
                  <c:ptCount val="10"/>
                  <c:pt idx="0">
                    <c:v>2.2699999999999998E-2</c:v>
                  </c:pt>
                  <c:pt idx="1">
                    <c:v>9.0000000000000011E-3</c:v>
                  </c:pt>
                  <c:pt idx="2">
                    <c:v>5.9299999999999999E-2</c:v>
                  </c:pt>
                  <c:pt idx="3">
                    <c:v>0.1153</c:v>
                  </c:pt>
                  <c:pt idx="4">
                    <c:v>3.3099999999999997E-2</c:v>
                  </c:pt>
                  <c:pt idx="5">
                    <c:v>6.8082150000000003E-3</c:v>
                  </c:pt>
                  <c:pt idx="6">
                    <c:v>1.5592047584657401E-3</c:v>
                  </c:pt>
                  <c:pt idx="7">
                    <c:v>1.6999999999999999E-3</c:v>
                  </c:pt>
                  <c:pt idx="8">
                    <c:v>9.986699999999999E-4</c:v>
                  </c:pt>
                  <c:pt idx="9">
                    <c:v>9.9036000000000003E-4</c:v>
                  </c:pt>
                </c:numCache>
              </c:numRef>
            </c:plus>
            <c:minus>
              <c:numRef>
                <c:f>('total carbon sink'!$C$14,'total carbon sink'!$E$14,'total carbon sink'!$G$14,'total carbon sink'!$I$14,'total carbon sink'!$K$14,'total carbon sink'!$M$14,'total carbon sink'!$O$14,'total carbon sink'!$Q$14,'total carbon sink'!$S$14,'total carbon sink'!$U$14)</c:f>
                <c:numCache>
                  <c:formatCode>General</c:formatCode>
                  <c:ptCount val="10"/>
                  <c:pt idx="0">
                    <c:v>1.26E-2</c:v>
                  </c:pt>
                  <c:pt idx="1">
                    <c:v>6.1000000000000013E-3</c:v>
                  </c:pt>
                  <c:pt idx="2">
                    <c:v>5.9299999999999999E-2</c:v>
                  </c:pt>
                  <c:pt idx="3">
                    <c:v>0.1153</c:v>
                  </c:pt>
                  <c:pt idx="4">
                    <c:v>3.3099999999999997E-2</c:v>
                  </c:pt>
                  <c:pt idx="5">
                    <c:v>6.8082150000000003E-3</c:v>
                  </c:pt>
                  <c:pt idx="6">
                    <c:v>1.5592047584657401E-3</c:v>
                  </c:pt>
                  <c:pt idx="7">
                    <c:v>1.6999999999999999E-3</c:v>
                  </c:pt>
                  <c:pt idx="8">
                    <c:v>9.986699999999999E-4</c:v>
                  </c:pt>
                  <c:pt idx="9">
                    <c:v>9.9036000000000003E-4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sink'!$K$25:$S$25,'total carbon sink'!$T$25)</c:f>
              <c:numCache>
                <c:formatCode>General</c:formatCode>
                <c:ptCount val="10"/>
              </c:numCache>
            </c:numRef>
          </c:cat>
          <c:val>
            <c:numRef>
              <c:f>('total carbon sink'!$B$5,'total carbon sink'!$E$5,'total carbon sink'!$H$5,'total carbon sink'!$J$5,'total carbon sink'!$L$5,'total carbon sink'!$N$5,'total carbon sink'!$P$5,'total carbon sink'!$R$5,'total carbon sink'!$T$5,'total carbon sink'!$V$5)</c:f>
              <c:numCache>
                <c:formatCode>0.000</c:formatCode>
                <c:ptCount val="10"/>
                <c:pt idx="0">
                  <c:v>8.3000000000000004E-2</c:v>
                </c:pt>
                <c:pt idx="1">
                  <c:v>1.4800000000000001E-2</c:v>
                </c:pt>
                <c:pt idx="2">
                  <c:v>0.1956</c:v>
                </c:pt>
                <c:pt idx="3">
                  <c:v>0.1653</c:v>
                </c:pt>
                <c:pt idx="4">
                  <c:v>-3.4599999999999999E-2</c:v>
                </c:pt>
                <c:pt idx="5">
                  <c:v>5.9317399999999999E-2</c:v>
                </c:pt>
                <c:pt idx="6">
                  <c:v>5.3851776383924601E-3</c:v>
                </c:pt>
                <c:pt idx="7">
                  <c:v>2.6700000000000002E-2</c:v>
                </c:pt>
                <c:pt idx="8">
                  <c:v>3.0700000000000002E-2</c:v>
                </c:pt>
                <c:pt idx="9">
                  <c:v>1.8100000000000002E-2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2F-413D-A1B9-1AC2D94A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30000000000000004"/>
          <c:min val="-0.1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400" b="1"/>
              <a:t>EUR-East</a:t>
            </a:r>
            <a:r>
              <a:rPr lang="en-GB" sz="2400" b="1" baseline="0"/>
              <a:t> </a:t>
            </a:r>
            <a:endParaRPr lang="en-GB" sz="1600" b="0"/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F-413D-A1B9-1AC2D94A7A35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25400"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F-413D-A1B9-1AC2D94A7A3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F-413D-A1B9-1AC2D94A7A3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F-413D-A1B9-1AC2D94A7A3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413D-A1B9-1AC2D94A7A35}"/>
              </c:ext>
            </c:extLst>
          </c:dPt>
          <c:dPt>
            <c:idx val="6"/>
            <c:invertIfNegative val="0"/>
            <c:bubble3D val="0"/>
            <c:spPr>
              <a:solidFill>
                <a:srgbClr val="FF8585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413D-A1B9-1AC2D94A7A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F-413D-A1B9-1AC2D94A7A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78-41E5-A051-BD3D2424875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78-41E5-A051-BD3D24248750}"/>
              </c:ext>
            </c:extLst>
          </c:dPt>
          <c:errBars>
            <c:errBarType val="both"/>
            <c:errValType val="cust"/>
            <c:noEndCap val="1"/>
            <c:plus>
              <c:numRef>
                <c:f>('total carbon sink'!$B$11,'total carbon sink'!$D$11,'total carbon sink'!$F$11,'total carbon sink'!$H$11,'total carbon sink'!$J$11,'total carbon sink'!$L$11,'total carbon sink'!$N$11,'total carbon sink'!$P$11,'total carbon sink'!$R$11,'total carbon sink'!$T$11)</c:f>
                <c:numCache>
                  <c:formatCode>General</c:formatCode>
                  <c:ptCount val="10"/>
                  <c:pt idx="0">
                    <c:v>3.2299999999999995E-2</c:v>
                  </c:pt>
                  <c:pt idx="1">
                    <c:v>1.3300000000000006E-2</c:v>
                  </c:pt>
                  <c:pt idx="2">
                    <c:v>0.1105</c:v>
                  </c:pt>
                  <c:pt idx="3">
                    <c:v>9.74E-2</c:v>
                  </c:pt>
                  <c:pt idx="4">
                    <c:v>6.3100000000000003E-2</c:v>
                  </c:pt>
                  <c:pt idx="5">
                    <c:v>8.1465545E-3</c:v>
                  </c:pt>
                  <c:pt idx="6">
                    <c:v>2.0710355999999999E-2</c:v>
                  </c:pt>
                  <c:pt idx="7">
                    <c:v>1.1000000000000001E-3</c:v>
                  </c:pt>
                  <c:pt idx="8">
                    <c:v>1.1000000000000001E-3</c:v>
                  </c:pt>
                  <c:pt idx="9">
                    <c:v>5.1999999999999998E-3</c:v>
                  </c:pt>
                </c:numCache>
              </c:numRef>
            </c:plus>
            <c:minus>
              <c:numRef>
                <c:f>('total carbon sink'!$C$11,'total carbon sink'!$E$11,'total carbon sink'!$G$11,'total carbon sink'!$I$11,'total carbon sink'!$K$11,'total carbon sink'!$M$11,'total carbon sink'!$O$11,'total carbon sink'!$Q$11,'total carbon sink'!$S$11,'total carbon sink'!$U$11)</c:f>
                <c:numCache>
                  <c:formatCode>General</c:formatCode>
                  <c:ptCount val="10"/>
                  <c:pt idx="0">
                    <c:v>5.0000000000000044E-4</c:v>
                  </c:pt>
                  <c:pt idx="1">
                    <c:v>2.3999999999999994E-3</c:v>
                  </c:pt>
                  <c:pt idx="2">
                    <c:v>0.1105</c:v>
                  </c:pt>
                  <c:pt idx="3">
                    <c:v>9.74E-2</c:v>
                  </c:pt>
                  <c:pt idx="4">
                    <c:v>6.3100000000000003E-2</c:v>
                  </c:pt>
                  <c:pt idx="5">
                    <c:v>8.1465545E-3</c:v>
                  </c:pt>
                  <c:pt idx="6">
                    <c:v>2.0710355999999999E-2</c:v>
                  </c:pt>
                  <c:pt idx="7">
                    <c:v>1.1000000000000001E-3</c:v>
                  </c:pt>
                  <c:pt idx="8">
                    <c:v>1.1000000000000001E-3</c:v>
                  </c:pt>
                  <c:pt idx="9">
                    <c:v>5.1999999999999998E-3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'total carbon sink'!$K$25:$T$25</c:f>
              <c:numCache>
                <c:formatCode>General</c:formatCode>
                <c:ptCount val="10"/>
              </c:numCache>
            </c:numRef>
          </c:cat>
          <c:val>
            <c:numRef>
              <c:f>('total carbon sink'!$B$2,'total carbon sink'!$E$2,'total carbon sink'!$H$2,'total carbon sink'!$J$2,'total carbon sink'!$L$2,'total carbon sink'!$N$2,'total carbon sink'!$P$2,'total carbon sink'!$R$2,'total carbon sink'!$T$2,'total carbon sink'!$V$2)</c:f>
              <c:numCache>
                <c:formatCode>0.000</c:formatCode>
                <c:ptCount val="10"/>
                <c:pt idx="0">
                  <c:v>3.9199999999999999E-2</c:v>
                </c:pt>
                <c:pt idx="1">
                  <c:v>3.4299999999999997E-2</c:v>
                </c:pt>
                <c:pt idx="2">
                  <c:v>8.6300000000000002E-2</c:v>
                </c:pt>
                <c:pt idx="3">
                  <c:v>0.1668</c:v>
                </c:pt>
                <c:pt idx="4">
                  <c:v>9.3100000000000002E-2</c:v>
                </c:pt>
                <c:pt idx="5">
                  <c:v>7.6140024000000001E-2</c:v>
                </c:pt>
                <c:pt idx="6">
                  <c:v>2.6567652000000001E-2</c:v>
                </c:pt>
                <c:pt idx="7">
                  <c:v>2.8000000000000001E-2</c:v>
                </c:pt>
                <c:pt idx="8">
                  <c:v>1.8200000000000001E-2</c:v>
                </c:pt>
                <c:pt idx="9">
                  <c:v>3.7600000000000001E-2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2F-413D-A1B9-1AC2D94A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30000000000000004"/>
          <c:min val="-0.1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European Russia</a:t>
            </a:r>
          </a:p>
        </c:rich>
      </c:tx>
      <c:layout>
        <c:manualLayout>
          <c:xMode val="edge"/>
          <c:yMode val="edge"/>
          <c:x val="0.20861062556573159"/>
          <c:y val="5.6383815277446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F-413D-A1B9-1AC2D94A7A35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25400"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F-413D-A1B9-1AC2D94A7A3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F-413D-A1B9-1AC2D94A7A3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F-413D-A1B9-1AC2D94A7A3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413D-A1B9-1AC2D94A7A35}"/>
              </c:ext>
            </c:extLst>
          </c:dPt>
          <c:dPt>
            <c:idx val="6"/>
            <c:invertIfNegative val="0"/>
            <c:bubble3D val="0"/>
            <c:spPr>
              <a:solidFill>
                <a:srgbClr val="FF8585"/>
              </a:solidFill>
              <a:ln w="254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413D-A1B9-1AC2D94A7A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F-413D-A1B9-1AC2D94A7A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82E-4077-9CC1-95499199ADB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82E-4077-9CC1-95499199ADB8}"/>
              </c:ext>
            </c:extLst>
          </c:dPt>
          <c:errBars>
            <c:errBarType val="both"/>
            <c:errValType val="cust"/>
            <c:noEndCap val="1"/>
            <c:plus>
              <c:numRef>
                <c:f>('total carbon sink'!$B$12,'total carbon sink'!$D$12,'total carbon sink'!$F$12,'total carbon sink'!$H$12,'total carbon sink'!$J$12,'total carbon sink'!$L$12,'total carbon sink'!$N$12,'total carbon sink'!$P$12,'total carbon sink'!$R$12,'total carbon sink'!$T$12)</c:f>
                <c:numCache>
                  <c:formatCode>General</c:formatCode>
                  <c:ptCount val="10"/>
                  <c:pt idx="0">
                    <c:v>0.1275</c:v>
                  </c:pt>
                  <c:pt idx="1">
                    <c:v>5.0999999999999934E-3</c:v>
                  </c:pt>
                  <c:pt idx="2">
                    <c:v>0.218</c:v>
                  </c:pt>
                  <c:pt idx="3">
                    <c:v>0.1268</c:v>
                  </c:pt>
                  <c:pt idx="4">
                    <c:v>5.3100000000000001E-2</c:v>
                  </c:pt>
                  <c:pt idx="5">
                    <c:v>4.5258855000000001E-3</c:v>
                  </c:pt>
                  <c:pt idx="6">
                    <c:v>1.5732876E-2</c:v>
                  </c:pt>
                  <c:pt idx="7">
                    <c:v>0</c:v>
                  </c:pt>
                  <c:pt idx="8">
                    <c:v>0</c:v>
                  </c:pt>
                  <c:pt idx="9">
                    <c:v>1.1518676127419995E-3</c:v>
                  </c:pt>
                </c:numCache>
              </c:numRef>
            </c:plus>
            <c:minus>
              <c:numRef>
                <c:f>('total carbon sink'!$C$12,'total carbon sink'!$E$12,'total carbon sink'!$G$12,'total carbon sink'!$I$12,'total carbon sink'!$K$12,'total carbon sink'!$M$12,'total carbon sink'!$O$12,'total carbon sink'!$Q$12,'total carbon sink'!$S$12,'total carbon sink'!$U$12)</c:f>
                <c:numCache>
                  <c:formatCode>General</c:formatCode>
                  <c:ptCount val="10"/>
                  <c:pt idx="0">
                    <c:v>3.7700000000000011E-2</c:v>
                  </c:pt>
                  <c:pt idx="1">
                    <c:v>5.7200000000000029E-2</c:v>
                  </c:pt>
                  <c:pt idx="2">
                    <c:v>0.218</c:v>
                  </c:pt>
                  <c:pt idx="3">
                    <c:v>0.1268</c:v>
                  </c:pt>
                  <c:pt idx="4">
                    <c:v>5.3100000000000001E-2</c:v>
                  </c:pt>
                  <c:pt idx="5">
                    <c:v>4.5258855000000001E-3</c:v>
                  </c:pt>
                  <c:pt idx="6">
                    <c:v>1.5732876E-2</c:v>
                  </c:pt>
                  <c:pt idx="7">
                    <c:v>0</c:v>
                  </c:pt>
                  <c:pt idx="8">
                    <c:v>0</c:v>
                  </c:pt>
                  <c:pt idx="9">
                    <c:v>1.1518676127419995E-3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sink'!$K$25:$S$25,'total carbon sink'!$T$25)</c:f>
              <c:numCache>
                <c:formatCode>General</c:formatCode>
                <c:ptCount val="10"/>
              </c:numCache>
            </c:numRef>
          </c:cat>
          <c:val>
            <c:numRef>
              <c:f>('total carbon sink'!$B$3,'total carbon sink'!$E$3,'total carbon sink'!$H$3,'total carbon sink'!$J$3,'total carbon sink'!$L$3,'total carbon sink'!$N$3,'total carbon sink'!$P$3,'total carbon sink'!$R$3,'total carbon sink'!$T$3,'total carbon sink'!$V$3)</c:f>
              <c:numCache>
                <c:formatCode>0.000</c:formatCode>
                <c:ptCount val="10"/>
                <c:pt idx="0">
                  <c:v>0.41089999999999999</c:v>
                </c:pt>
                <c:pt idx="1">
                  <c:v>0.33450000000000002</c:v>
                </c:pt>
                <c:pt idx="2">
                  <c:v>0.43919999999999998</c:v>
                </c:pt>
                <c:pt idx="3">
                  <c:v>0.33050000000000002</c:v>
                </c:pt>
                <c:pt idx="4">
                  <c:v>0.22220000000000001</c:v>
                </c:pt>
                <c:pt idx="5">
                  <c:v>3.8640484000000003E-2</c:v>
                </c:pt>
                <c:pt idx="6">
                  <c:v>-5.4687060000000003E-3</c:v>
                </c:pt>
                <c:pt idx="9">
                  <c:v>6.3901922222222199E-2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2F-413D-A1B9-1AC2D94A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60000000000000009"/>
          <c:min val="-0.2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/>
              <a:t>Europe </a:t>
            </a:r>
          </a:p>
        </c:rich>
      </c:tx>
      <c:layout>
        <c:manualLayout>
          <c:xMode val="edge"/>
          <c:yMode val="edge"/>
          <c:x val="0.41645517660461662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F-413D-A1B9-1AC2D94A7A35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25400"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F-413D-A1B9-1AC2D94A7A3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F-413D-A1B9-1AC2D94A7A3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F-413D-A1B9-1AC2D94A7A3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413D-A1B9-1AC2D94A7A35}"/>
              </c:ext>
            </c:extLst>
          </c:dPt>
          <c:dPt>
            <c:idx val="6"/>
            <c:invertIfNegative val="0"/>
            <c:bubble3D val="0"/>
            <c:spPr>
              <a:solidFill>
                <a:srgbClr val="FF8585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413D-A1B9-1AC2D94A7A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F59-45DC-9C60-CE514C51D68B}"/>
              </c:ext>
            </c:extLst>
          </c:dPt>
          <c:errBars>
            <c:errBarType val="both"/>
            <c:errValType val="cust"/>
            <c:noEndCap val="1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('total carbon sink'!$B$17,'total carbon sink'!$D$17,'total carbon sink'!$F$17,'total carbon sink'!$H$17,'total carbon sink'!$J$17,'total carbon sink'!$L$17,'total carbon sink'!$N$17,'total carbon sink'!$P$17,'total carbon sink'!$R$17,'total carbon sink'!$T$17)</c15:sqref>
                    </c15:fullRef>
                  </c:ext>
                </c:extLst>
                <c:f>('total carbon sink'!$B$17,'total carbon sink'!$D$17,'total carbon sink'!$F$17,'total carbon sink'!$H$17,'total carbon sink'!$J$17,'total carbon sink'!$L$17,'total carbon sink'!$N$17,'total carbon sink'!$T$17)</c:f>
                <c:numCache>
                  <c:formatCode>General</c:formatCode>
                  <c:ptCount val="8"/>
                  <c:pt idx="0">
                    <c:v>0.19379999999999997</c:v>
                  </c:pt>
                  <c:pt idx="1">
                    <c:v>3.5610470000000005E-2</c:v>
                  </c:pt>
                  <c:pt idx="2">
                    <c:v>8.0799854161992382E-2</c:v>
                  </c:pt>
                  <c:pt idx="3">
                    <c:v>8.8227375068643615E-2</c:v>
                  </c:pt>
                  <c:pt idx="4">
                    <c:v>4.1551457194899812E-2</c:v>
                  </c:pt>
                  <c:pt idx="5">
                    <c:v>2.78275802644804E-2</c:v>
                  </c:pt>
                  <c:pt idx="6">
                    <c:v>2.7182930896493682E-2</c:v>
                  </c:pt>
                  <c:pt idx="7">
                    <c:v>9.1696834253446151E-3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('total carbon sink'!$C$17,'total carbon sink'!$E$17,'total carbon sink'!$G$17,'total carbon sink'!$I$17,'total carbon sink'!$K$17,'total carbon sink'!$M$17,'total carbon sink'!$O$17,'total carbon sink'!$Q$17,'total carbon sink'!$S$17,'total carbon sink'!$U$17)</c15:sqref>
                    </c15:fullRef>
                  </c:ext>
                </c:extLst>
                <c:f>('total carbon sink'!$C$17,'total carbon sink'!$E$17,'total carbon sink'!$G$17,'total carbon sink'!$I$17,'total carbon sink'!$K$17,'total carbon sink'!$M$17,'total carbon sink'!$O$17,'total carbon sink'!$U$17)</c:f>
                <c:numCache>
                  <c:formatCode>General</c:formatCode>
                  <c:ptCount val="8"/>
                  <c:pt idx="0">
                    <c:v>5.9700000000000086E-2</c:v>
                  </c:pt>
                  <c:pt idx="1">
                    <c:v>7.3589530000000014E-2</c:v>
                  </c:pt>
                  <c:pt idx="2">
                    <c:v>8.0799854161992382E-2</c:v>
                  </c:pt>
                  <c:pt idx="3">
                    <c:v>8.8227375068643615E-2</c:v>
                  </c:pt>
                  <c:pt idx="4">
                    <c:v>4.1551457194899812E-2</c:v>
                  </c:pt>
                  <c:pt idx="5">
                    <c:v>2.78275802644804E-2</c:v>
                  </c:pt>
                  <c:pt idx="6">
                    <c:v>2.7182930896493682E-2</c:v>
                  </c:pt>
                  <c:pt idx="7">
                    <c:v>9.1696834253446151E-3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'total carbon sink'!$K$25:$T$25</c15:sqref>
                  </c15:fullRef>
                </c:ext>
              </c:extLst>
              <c:f>('total carbon sink'!$K$25:$Q$25,'total carbon sink'!$T$25)</c:f>
              <c:numCache>
                <c:formatCode>General</c:formatCode>
                <c:ptCount val="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('total carbon sink'!$B$8,'total carbon sink'!$E$8,'total carbon sink'!$H$8,'total carbon sink'!$J$8,'total carbon sink'!$L$8,'total carbon sink'!$N$8,'total carbon sink'!$P$8,'total carbon sink'!$R$8,'total carbon sink'!$T$8,'total carbon sink'!$V$8)</c15:sqref>
                  </c15:fullRef>
                </c:ext>
              </c:extLst>
              <c:f>('total carbon sink'!$B$8,'total carbon sink'!$E$8,'total carbon sink'!$H$8,'total carbon sink'!$J$8,'total carbon sink'!$L$8,'total carbon sink'!$N$8,'total carbon sink'!$P$8,'total carbon sink'!$V$8)</c:f>
              <c:numCache>
                <c:formatCode>0.000</c:formatCode>
                <c:ptCount val="8"/>
                <c:pt idx="0">
                  <c:v>0.58730000000000004</c:v>
                </c:pt>
                <c:pt idx="1">
                  <c:v>0.41288952999999995</c:v>
                </c:pt>
                <c:pt idx="2">
                  <c:v>0.89139999999999997</c:v>
                </c:pt>
                <c:pt idx="3">
                  <c:v>0.72840000000000005</c:v>
                </c:pt>
                <c:pt idx="4">
                  <c:v>0.21960000000000002</c:v>
                </c:pt>
                <c:pt idx="5">
                  <c:v>0.25030340749999996</c:v>
                </c:pt>
                <c:pt idx="6">
                  <c:v>3.9592924501833361E-2</c:v>
                </c:pt>
                <c:pt idx="7">
                  <c:v>0.16840192222222219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'total carbon sink'!$R$8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'total carbon sink'!$T$8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2C2F-413D-A1B9-1AC2D94A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1.2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/>
              <a:t>Eastern Europe </a:t>
            </a:r>
          </a:p>
        </c:rich>
      </c:tx>
      <c:layout>
        <c:manualLayout>
          <c:xMode val="edge"/>
          <c:yMode val="edge"/>
          <c:x val="0.32827645736510325"/>
          <c:y val="1.361082424243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F-413D-A1B9-1AC2D94A7A35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25400"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F-413D-A1B9-1AC2D94A7A3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F-413D-A1B9-1AC2D94A7A3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F-413D-A1B9-1AC2D94A7A3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413D-A1B9-1AC2D94A7A35}"/>
              </c:ext>
            </c:extLst>
          </c:dPt>
          <c:dPt>
            <c:idx val="6"/>
            <c:invertIfNegative val="0"/>
            <c:bubble3D val="0"/>
            <c:spPr>
              <a:solidFill>
                <a:srgbClr val="FF8585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413D-A1B9-1AC2D94A7A3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F-413D-A1B9-1AC2D94A7A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D6A-43FD-8C71-15E5CC2BEC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D6A-43FD-8C71-15E5CC2BEC98}"/>
              </c:ext>
            </c:extLst>
          </c:dPt>
          <c:errBars>
            <c:errBarType val="both"/>
            <c:errValType val="cust"/>
            <c:noEndCap val="1"/>
            <c:plus>
              <c:numRef>
                <c:f>('total carbon sink'!$B$13,'total carbon sink'!$D$13,'total carbon sink'!$F$13,'total carbon sink'!$H$13,'total carbon sink'!$J$13,'total carbon sink'!$L$13,'total carbon sink'!$N$13,'total carbon sink'!$T$13)</c:f>
                <c:numCache>
                  <c:formatCode>General</c:formatCode>
                  <c:ptCount val="8"/>
                  <c:pt idx="0">
                    <c:v>0.1598</c:v>
                  </c:pt>
                  <c:pt idx="1">
                    <c:v>1.8399999999999972E-2</c:v>
                  </c:pt>
                  <c:pt idx="2">
                    <c:v>0.10460835394862036</c:v>
                  </c:pt>
                  <c:pt idx="3">
                    <c:v>8.8277659360546962E-2</c:v>
                  </c:pt>
                  <c:pt idx="4">
                    <c:v>3.6432667300983192E-2</c:v>
                  </c:pt>
                  <c:pt idx="5">
                    <c:v>1.267244E-2</c:v>
                  </c:pt>
                  <c:pt idx="6">
                    <c:v>9.7537154847218005E-3</c:v>
                  </c:pt>
                  <c:pt idx="7">
                    <c:v>1.3941477836244106E-2</c:v>
                  </c:pt>
                </c:numCache>
              </c:numRef>
            </c:plus>
            <c:minus>
              <c:numRef>
                <c:f>('total carbon sink'!$C$13,'total carbon sink'!$E$13,'total carbon sink'!$G$13,'total carbon sink'!$I$13,'total carbon sink'!$K$13,'total carbon sink'!$M$13,'total carbon sink'!$O$13,'total carbon sink'!$U$13)</c:f>
                <c:numCache>
                  <c:formatCode>General</c:formatCode>
                  <c:ptCount val="8"/>
                  <c:pt idx="0">
                    <c:v>3.8200000000000012E-2</c:v>
                  </c:pt>
                  <c:pt idx="1">
                    <c:v>5.9600000000000042E-2</c:v>
                  </c:pt>
                  <c:pt idx="2">
                    <c:v>0.10460835394862036</c:v>
                  </c:pt>
                  <c:pt idx="3">
                    <c:v>8.8277659360546962E-2</c:v>
                  </c:pt>
                  <c:pt idx="4">
                    <c:v>3.6432667300983192E-2</c:v>
                  </c:pt>
                  <c:pt idx="5">
                    <c:v>1.267244E-2</c:v>
                  </c:pt>
                  <c:pt idx="6">
                    <c:v>9.7537154847218005E-3</c:v>
                  </c:pt>
                  <c:pt idx="7">
                    <c:v>1.3941477836244106E-2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'total carbon sink'!$K$25:$T$25</c:f>
              <c:numCache>
                <c:formatCode>General</c:formatCode>
                <c:ptCount val="10"/>
              </c:numCache>
            </c:numRef>
          </c:cat>
          <c:val>
            <c:numRef>
              <c:f>('total carbon sink'!$B$4,'total carbon sink'!$E$4,'total carbon sink'!$H$4,'total carbon sink'!$J$4,'total carbon sink'!$L$4,'total carbon sink'!$N$4,'total carbon sink'!$P$4,'total carbon sink'!$V$4)</c:f>
              <c:numCache>
                <c:formatCode>0.000</c:formatCode>
                <c:ptCount val="8"/>
                <c:pt idx="0">
                  <c:v>0.4501</c:v>
                </c:pt>
                <c:pt idx="1">
                  <c:v>0.36880000000000002</c:v>
                </c:pt>
                <c:pt idx="2">
                  <c:v>0.52549999999999997</c:v>
                </c:pt>
                <c:pt idx="3">
                  <c:v>0.49730000000000002</c:v>
                </c:pt>
                <c:pt idx="4">
                  <c:v>0.31530000000000002</c:v>
                </c:pt>
                <c:pt idx="5">
                  <c:v>0.114780512</c:v>
                </c:pt>
                <c:pt idx="6">
                  <c:v>2.1125865223700101E-2</c:v>
                </c:pt>
                <c:pt idx="7">
                  <c:v>0.10150192222222221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2F-413D-A1B9-1AC2D94A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1.2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400" b="1">
                <a:latin typeface="Arial" panose="020B0604020202020204" pitchFamily="34" charset="0"/>
                <a:cs typeface="Arial" panose="020B0604020202020204" pitchFamily="34" charset="0"/>
              </a:rPr>
              <a:t>EUR-South</a:t>
            </a:r>
            <a:endParaRPr lang="en-GB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41677439573784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8D-4335-884C-1E1312CDA2D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8D-4335-884C-1E1312CDA2DB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8D-4335-884C-1E1312CDA2D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8D-4335-884C-1E1312CDA2D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8D-4335-884C-1E1312CDA2D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8D-4335-884C-1E1312CDA2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8D-4335-884C-1E1312CDA2D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68D-4335-884C-1E1312CDA2DB}"/>
              </c:ext>
            </c:extLst>
          </c:dPt>
          <c:errBars>
            <c:errBarType val="both"/>
            <c:errValType val="cust"/>
            <c:noEndCap val="0"/>
            <c:plus>
              <c:numRef>
                <c:f>'total carbon sink'!$B$16</c:f>
                <c:numCache>
                  <c:formatCode>General</c:formatCode>
                  <c:ptCount val="1"/>
                  <c:pt idx="0">
                    <c:v>5.9000000000000025E-3</c:v>
                  </c:pt>
                </c:numCache>
              </c:numRef>
            </c:plus>
            <c:minus>
              <c:numRef>
                <c:f>'total carbon sink'!$C$16</c:f>
                <c:numCache>
                  <c:formatCode>General</c:formatCode>
                  <c:ptCount val="1"/>
                  <c:pt idx="0">
                    <c:v>8.8999999999999982E-3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'total carbon sink'!$K$25:$S$25</c:f>
              <c:numCache>
                <c:formatCode>General</c:formatCode>
                <c:ptCount val="9"/>
              </c:numCache>
            </c:numRef>
          </c:cat>
          <c:val>
            <c:numRef>
              <c:f>('total carbon sink'!$B$7,'total carbon sink'!$E$7,'total carbon sink'!$H$7,'total carbon sink'!$J$7,'total carbon sink'!$L$7,'total carbon sink'!$R$7,'total carbon sink'!$T$7,'total carbon sink'!$V$7,'total carbon sink'!$X$7)</c:f>
              <c:numCache>
                <c:formatCode>0.000</c:formatCode>
                <c:ptCount val="9"/>
                <c:pt idx="0">
                  <c:v>6.88E-2</c:v>
                </c:pt>
                <c:pt idx="1">
                  <c:v>0.03</c:v>
                </c:pt>
                <c:pt idx="2">
                  <c:v>8.6800000000000002E-2</c:v>
                </c:pt>
                <c:pt idx="3">
                  <c:v>-5.3E-3</c:v>
                </c:pt>
                <c:pt idx="4">
                  <c:v>-3.9699999999999999E-2</c:v>
                </c:pt>
                <c:pt idx="5">
                  <c:v>2.8500000000000001E-2</c:v>
                </c:pt>
                <c:pt idx="6">
                  <c:v>2.1499999999999998E-2</c:v>
                </c:pt>
                <c:pt idx="7">
                  <c:v>2.5000000000000001E-2</c:v>
                </c:pt>
                <c:pt idx="8">
                  <c:v>2.4500000000000001E-2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8D-4335-884C-1E1312CDA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 val="autoZero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15000000000000002"/>
          <c:min val="-0.1"/>
        </c:scaling>
        <c:delete val="0"/>
        <c:axPos val="l"/>
        <c:numFmt formatCode="#,##0.0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400" b="1">
                <a:latin typeface="Arial" panose="020B0604020202020204" pitchFamily="34" charset="0"/>
                <a:cs typeface="Arial" panose="020B0604020202020204" pitchFamily="34" charset="0"/>
              </a:rPr>
              <a:t>EUR-North</a:t>
            </a:r>
            <a:endParaRPr lang="en-GB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41677439573784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B8-4678-A63C-C0D9E1C0266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B8-4678-A63C-C0D9E1C0266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B8-4678-A63C-C0D9E1C0266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B8-4678-A63C-C0D9E1C0266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B8-4678-A63C-C0D9E1C0266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B8-4678-A63C-C0D9E1C0266B}"/>
              </c:ext>
            </c:extLst>
          </c:dPt>
          <c:cat>
            <c:numRef>
              <c:f>'total carbon sink'!$K$25:$S$25</c:f>
              <c:numCache>
                <c:formatCode>General</c:formatCode>
                <c:ptCount val="9"/>
              </c:numCache>
            </c:numRef>
          </c:cat>
          <c:val>
            <c:numRef>
              <c:f>('total carbon sink'!$B$6,'total carbon sink'!$E$6,'total carbon sink'!$H$6,'total carbon sink'!$J$6,'total carbon sink'!$L$6,'total carbon sink'!$R$6,'total carbon sink'!$T$6,'total carbon sink'!$V$6)</c:f>
              <c:numCache>
                <c:formatCode>0.000</c:formatCode>
                <c:ptCount val="8"/>
                <c:pt idx="0">
                  <c:v>-1.46E-2</c:v>
                </c:pt>
                <c:pt idx="1">
                  <c:v>-7.1047000000000005E-4</c:v>
                </c:pt>
                <c:pt idx="2">
                  <c:v>8.3500000000000005E-2</c:v>
                </c:pt>
                <c:pt idx="3">
                  <c:v>7.1099999999999997E-2</c:v>
                </c:pt>
                <c:pt idx="4">
                  <c:v>-2.1399999999999999E-2</c:v>
                </c:pt>
                <c:pt idx="5">
                  <c:v>2.64E-2</c:v>
                </c:pt>
                <c:pt idx="6">
                  <c:v>2.0199999999999999E-2</c:v>
                </c:pt>
                <c:pt idx="7">
                  <c:v>2.3800000000000002E-2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B8-4678-A63C-C0D9E1C02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 val="autoZero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15000000000000002"/>
          <c:min val="-0.1"/>
        </c:scaling>
        <c:delete val="0"/>
        <c:axPos val="l"/>
        <c:numFmt formatCode="#,##0.0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400" b="1"/>
              <a:t>EUR-West</a:t>
            </a:r>
          </a:p>
        </c:rich>
      </c:tx>
      <c:layout>
        <c:manualLayout>
          <c:xMode val="edge"/>
          <c:yMode val="edge"/>
          <c:x val="0.3141677439573784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15875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D-4BAE-9B6D-13D53CD900F7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D-4BAE-9B6D-13D53CD900F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D-4BAE-9B6D-13D53CD900F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4D-4BAE-9B6D-13D53CD900F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4D-4BAE-9B6D-13D53CD900F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4D-4BAE-9B6D-13D53CD900F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4D-4BAE-9B6D-13D53CD900F7}"/>
              </c:ext>
            </c:extLst>
          </c:dPt>
          <c:cat>
            <c:numRef>
              <c:f>'total carbon sink'!$K$25:$S$25</c:f>
              <c:numCache>
                <c:formatCode>General</c:formatCode>
                <c:ptCount val="9"/>
              </c:numCache>
            </c:numRef>
          </c:cat>
          <c:val>
            <c:numRef>
              <c:f>('total carbon sink'!$B$5,'total carbon sink'!$E$5,'total carbon sink'!$H$5,'total carbon sink'!$J$5,'total carbon sink'!$L$5,'total carbon sink'!$R$5,'total carbon sink'!$T$5,'total carbon sink'!$V$5)</c:f>
              <c:numCache>
                <c:formatCode>0.000</c:formatCode>
                <c:ptCount val="8"/>
                <c:pt idx="0">
                  <c:v>8.3000000000000004E-2</c:v>
                </c:pt>
                <c:pt idx="1">
                  <c:v>1.4800000000000001E-2</c:v>
                </c:pt>
                <c:pt idx="2">
                  <c:v>0.1956</c:v>
                </c:pt>
                <c:pt idx="3">
                  <c:v>0.1653</c:v>
                </c:pt>
                <c:pt idx="4">
                  <c:v>-3.4599999999999999E-2</c:v>
                </c:pt>
                <c:pt idx="5">
                  <c:v>2.6700000000000002E-2</c:v>
                </c:pt>
                <c:pt idx="6">
                  <c:v>3.0700000000000002E-2</c:v>
                </c:pt>
                <c:pt idx="7">
                  <c:v>1.8100000000000002E-2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4D-4BAE-9B6D-13D53CD9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 val="autoZero"/>
        <c:auto val="1"/>
        <c:lblAlgn val="ctr"/>
        <c:lblOffset val="100"/>
        <c:noMultiLvlLbl val="0"/>
      </c:catAx>
      <c:valAx>
        <c:axId val="446337720"/>
        <c:scaling>
          <c:orientation val="minMax"/>
          <c:min val="-0.1"/>
        </c:scaling>
        <c:delete val="0"/>
        <c:axPos val="l"/>
        <c:numFmt formatCode="#,##0.0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400" b="1"/>
              <a:t>EUR-East</a:t>
            </a:r>
            <a:r>
              <a:rPr lang="en-GB" sz="2400" b="1" baseline="0"/>
              <a:t> </a:t>
            </a:r>
            <a:r>
              <a:rPr lang="en-GB" sz="1400" b="0" baseline="0"/>
              <a:t>(excl. Russia)</a:t>
            </a:r>
            <a:endParaRPr lang="en-GB" sz="1400" b="0"/>
          </a:p>
        </c:rich>
      </c:tx>
      <c:layout>
        <c:manualLayout>
          <c:xMode val="edge"/>
          <c:yMode val="edge"/>
          <c:x val="0.3141677439573784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254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E-4B5B-AF0D-44ADFFC83B3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E-4B5B-AF0D-44ADFFC83B3A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E-4B5B-AF0D-44ADFFC83B3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E-4B5B-AF0D-44ADFFC83B3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9E-4B5B-AF0D-44ADFFC83B3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9E-4B5B-AF0D-44ADFFC83B3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9E-4B5B-AF0D-44ADFFC83B3A}"/>
              </c:ext>
            </c:extLst>
          </c:dPt>
          <c:cat>
            <c:numRef>
              <c:f>'total carbon sink'!$K$25:$S$25</c:f>
              <c:numCache>
                <c:formatCode>General</c:formatCode>
                <c:ptCount val="9"/>
              </c:numCache>
            </c:numRef>
          </c:cat>
          <c:val>
            <c:numRef>
              <c:f>('total carbon sink'!$B$2,'total carbon sink'!$E$2,'total carbon sink'!$H$2,'total carbon sink'!$J$2,'total carbon sink'!$L$2,'total carbon sink'!$R$2,'total carbon sink'!$T$2,'total carbon sink'!$V$2)</c:f>
              <c:numCache>
                <c:formatCode>0.000</c:formatCode>
                <c:ptCount val="8"/>
                <c:pt idx="0">
                  <c:v>3.9199999999999999E-2</c:v>
                </c:pt>
                <c:pt idx="1">
                  <c:v>3.4299999999999997E-2</c:v>
                </c:pt>
                <c:pt idx="2">
                  <c:v>8.6300000000000002E-2</c:v>
                </c:pt>
                <c:pt idx="3">
                  <c:v>0.1668</c:v>
                </c:pt>
                <c:pt idx="4">
                  <c:v>9.3100000000000002E-2</c:v>
                </c:pt>
                <c:pt idx="5">
                  <c:v>2.8000000000000001E-2</c:v>
                </c:pt>
                <c:pt idx="6">
                  <c:v>1.8200000000000001E-2</c:v>
                </c:pt>
                <c:pt idx="7">
                  <c:v>3.7600000000000001E-2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9E-4B5B-AF0D-44ADFF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 val="autoZero"/>
        <c:auto val="1"/>
        <c:lblAlgn val="ctr"/>
        <c:lblOffset val="100"/>
        <c:noMultiLvlLbl val="0"/>
      </c:catAx>
      <c:valAx>
        <c:axId val="446337720"/>
        <c:scaling>
          <c:orientation val="minMax"/>
          <c:min val="-0.1"/>
        </c:scaling>
        <c:delete val="0"/>
        <c:axPos val="l"/>
        <c:numFmt formatCode="#,##0.0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European Russia</a:t>
            </a:r>
          </a:p>
        </c:rich>
      </c:tx>
      <c:layout>
        <c:manualLayout>
          <c:xMode val="edge"/>
          <c:yMode val="edge"/>
          <c:x val="0.3141677439573784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254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C-46CF-8E92-38F8B974E3B6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C-46CF-8E92-38F8B974E3B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C-46CF-8E92-38F8B974E3B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C-46CF-8E92-38F8B974E3B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5C-46CF-8E92-38F8B974E3B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5C-46CF-8E92-38F8B974E3B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D5C-46CF-8E92-38F8B974E3B6}"/>
              </c:ext>
            </c:extLst>
          </c:dPt>
          <c:cat>
            <c:numRef>
              <c:f>'total carbon sink'!$K$25:$S$25</c:f>
              <c:numCache>
                <c:formatCode>General</c:formatCode>
                <c:ptCount val="9"/>
              </c:numCache>
            </c:numRef>
          </c:cat>
          <c:val>
            <c:numRef>
              <c:f>('total carbon sink'!$B$3,'total carbon sink'!$E$3,'total carbon sink'!$H$3,'total carbon sink'!$J$3,'total carbon sink'!$L$3,'total carbon sink'!$R$3,'total carbon sink'!$T$3,'total carbon sink'!$V$3)</c:f>
              <c:numCache>
                <c:formatCode>0.000</c:formatCode>
                <c:ptCount val="8"/>
                <c:pt idx="0">
                  <c:v>0.41089999999999999</c:v>
                </c:pt>
                <c:pt idx="1">
                  <c:v>0.33450000000000002</c:v>
                </c:pt>
                <c:pt idx="2">
                  <c:v>0.43919999999999998</c:v>
                </c:pt>
                <c:pt idx="3">
                  <c:v>0.33050000000000002</c:v>
                </c:pt>
                <c:pt idx="4">
                  <c:v>0.22220000000000001</c:v>
                </c:pt>
                <c:pt idx="7">
                  <c:v>6.3901922222222199E-2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5C-46CF-8E92-38F8B974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 val="autoZero"/>
        <c:auto val="1"/>
        <c:lblAlgn val="ctr"/>
        <c:lblOffset val="100"/>
        <c:noMultiLvlLbl val="0"/>
      </c:catAx>
      <c:valAx>
        <c:axId val="446337720"/>
        <c:scaling>
          <c:orientation val="minMax"/>
          <c:min val="-0.1"/>
        </c:scaling>
        <c:delete val="0"/>
        <c:axPos val="l"/>
        <c:numFmt formatCode="#,##0.0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EUR-North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69D8FF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69D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3D0-488F-80FB-05C84921A1A8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reverse'!$B$16,'total carbon sink reverse'!$D$16,'total carbon sink reverse'!$F$16,'total carbon sink reverse'!$H$16,'total carbon sink reverse'!$J$16,'total carbon sink reverse'!$L$16,'total carbon sink reverse'!$N$16,'total carbon sink reverse'!$P$16,'total carbon sink reverse'!$R$16,'total carbon sink reverse'!$T$16,'total carbon sink reverse'!$V$16,'total carbon sink reverse'!$X$16)</c:f>
                <c:numCache>
                  <c:formatCode>General</c:formatCode>
                  <c:ptCount val="12"/>
                  <c:pt idx="0">
                    <c:v>-3.0599999999999999E-2</c:v>
                  </c:pt>
                  <c:pt idx="1">
                    <c:v>-2.2100000000000002E-2</c:v>
                  </c:pt>
                  <c:pt idx="2">
                    <c:v>-1.3100000000000001E-2</c:v>
                  </c:pt>
                  <c:pt idx="3">
                    <c:v>-5.4000000000000003E-3</c:v>
                  </c:pt>
                  <c:pt idx="4">
                    <c:v>-6.3104700000000003E-3</c:v>
                  </c:pt>
                  <c:pt idx="5">
                    <c:v>4.2020979735780527E-2</c:v>
                  </c:pt>
                  <c:pt idx="6">
                    <c:v>2.1740549875000001E-2</c:v>
                  </c:pt>
                  <c:pt idx="7">
                    <c:v>8.5016688172070767E-3</c:v>
                  </c:pt>
                  <c:pt idx="8">
                    <c:v>1.5E-3</c:v>
                  </c:pt>
                  <c:pt idx="9">
                    <c:v>9.6272999999999997E-4</c:v>
                  </c:pt>
                  <c:pt idx="10">
                    <c:v>5.9288206249999995E-4</c:v>
                  </c:pt>
                  <c:pt idx="11">
                    <c:v>5.7516859700721117E-4</c:v>
                  </c:pt>
                </c:numCache>
              </c:numRef>
            </c:plus>
            <c:minus>
              <c:numRef>
                <c:f>('total carbon sink reverse'!$C$16,'total carbon sink reverse'!$E$16,'total carbon sink reverse'!$G$16,'total carbon sink reverse'!$I$16,'total carbon sink reverse'!$K$16,'total carbon sink reverse'!$M$16,'total carbon sink reverse'!$O$16,'total carbon sink reverse'!$Q$16,'total carbon sink reverse'!$S$16,'total carbon sink reverse'!$U$16,'total carbon sink reverse'!$W$16,'total carbon sink reverse'!$Y$16)</c:f>
                <c:numCache>
                  <c:formatCode>General</c:formatCode>
                  <c:ptCount val="12"/>
                  <c:pt idx="0">
                    <c:v>-3.0599999999999999E-2</c:v>
                  </c:pt>
                  <c:pt idx="1">
                    <c:v>-2.2100000000000002E-2</c:v>
                  </c:pt>
                  <c:pt idx="2">
                    <c:v>-1.3100000000000001E-2</c:v>
                  </c:pt>
                  <c:pt idx="3">
                    <c:v>0</c:v>
                  </c:pt>
                  <c:pt idx="4">
                    <c:v>-1.6895299999999999E-3</c:v>
                  </c:pt>
                  <c:pt idx="5">
                    <c:v>4.2020979735780527E-2</c:v>
                  </c:pt>
                  <c:pt idx="6">
                    <c:v>2.1740549875000001E-2</c:v>
                  </c:pt>
                  <c:pt idx="7">
                    <c:v>8.5016688172070767E-3</c:v>
                  </c:pt>
                  <c:pt idx="8">
                    <c:v>1.5E-3</c:v>
                  </c:pt>
                  <c:pt idx="9">
                    <c:v>9.6272999999999997E-4</c:v>
                  </c:pt>
                  <c:pt idx="10">
                    <c:v>5.9288206249999995E-4</c:v>
                  </c:pt>
                  <c:pt idx="11">
                    <c:v>5.7516859700721117E-4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reverse'!$K$27:$S$27,'total carbon sink reverse'!$T$27,'total carbon sink reverse'!$U$27,'total carbon sink reverse'!$V$27)</c:f>
              <c:numCache>
                <c:formatCode>General</c:formatCode>
                <c:ptCount val="12"/>
              </c:numCache>
            </c:numRef>
          </c:cat>
          <c:val>
            <c:numRef>
              <c:f>('total carbon sink reverse'!$B$6,'total carbon sink reverse'!$C$6,'total carbon sink reverse'!$D$6,'total carbon sink reverse'!$E$6,'total carbon sink reverse'!$F$6,'total carbon sink reverse'!$G$6,'total carbon sink reverse'!$H$6,'total carbon sink reverse'!$I$6,'total carbon sink reverse'!$J$6,'total carbon sink reverse'!$K$6,'total carbon sink reverse'!$L$6,'total carbon sink reverse'!$M$6)</c:f>
              <c:numCache>
                <c:formatCode>0.000</c:formatCode>
                <c:ptCount val="12"/>
                <c:pt idx="0">
                  <c:v>-8.3500000000000005E-2</c:v>
                </c:pt>
                <c:pt idx="1">
                  <c:v>-7.1099999999999997E-2</c:v>
                </c:pt>
                <c:pt idx="2">
                  <c:v>2.1399999999999999E-2</c:v>
                </c:pt>
                <c:pt idx="3">
                  <c:v>1.46E-2</c:v>
                </c:pt>
                <c:pt idx="4">
                  <c:v>7.1047000000000005E-4</c:v>
                </c:pt>
                <c:pt idx="5">
                  <c:v>-6.0150476444444399E-2</c:v>
                </c:pt>
                <c:pt idx="6">
                  <c:v>-7.5612176000000003E-2</c:v>
                </c:pt>
                <c:pt idx="7">
                  <c:v>-7.205671544111486E-2</c:v>
                </c:pt>
                <c:pt idx="8">
                  <c:v>-2.64E-2</c:v>
                </c:pt>
                <c:pt idx="9">
                  <c:v>-2.0199999999999999E-2</c:v>
                </c:pt>
                <c:pt idx="10">
                  <c:v>-5.1740715000000003E-3</c:v>
                </c:pt>
                <c:pt idx="11">
                  <c:v>6.0677244285199002E-3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0.4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EUR-West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FF7979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69D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675-4A3D-BB3F-F62909CB2721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reverse'!$B$15,'total carbon sink reverse'!$D$15,'total carbon sink reverse'!$F$15,'total carbon sink reverse'!$H$15,'total carbon sink reverse'!$J$15,'total carbon sink reverse'!$L$15,'total carbon sink reverse'!$N$15,'total carbon sink reverse'!$P$15,'total carbon sink reverse'!$R$15,'total carbon sink reverse'!$T$15,'total carbon sink reverse'!$V$15,'total carbon sink reverse'!$X$15)</c:f>
                <c:numCache>
                  <c:formatCode>General</c:formatCode>
                  <c:ptCount val="12"/>
                  <c:pt idx="0">
                    <c:v>-5.9299999999999999E-2</c:v>
                  </c:pt>
                  <c:pt idx="1">
                    <c:v>-0.1153</c:v>
                  </c:pt>
                  <c:pt idx="2">
                    <c:v>-3.3099999999999997E-2</c:v>
                  </c:pt>
                  <c:pt idx="3">
                    <c:v>-2.2699999999999998E-2</c:v>
                  </c:pt>
                  <c:pt idx="4">
                    <c:v>-9.0000000000000011E-3</c:v>
                  </c:pt>
                  <c:pt idx="5">
                    <c:v>1.391376158433952E-2</c:v>
                  </c:pt>
                  <c:pt idx="6">
                    <c:v>3.1733071531249997E-2</c:v>
                  </c:pt>
                  <c:pt idx="7">
                    <c:v>4.5726652373716961E-3</c:v>
                  </c:pt>
                  <c:pt idx="8">
                    <c:v>1.6999999999999999E-3</c:v>
                  </c:pt>
                  <c:pt idx="9">
                    <c:v>9.986699999999999E-4</c:v>
                  </c:pt>
                  <c:pt idx="10">
                    <c:v>6.8082150000000003E-3</c:v>
                  </c:pt>
                  <c:pt idx="11">
                    <c:v>1.5592047584657401E-3</c:v>
                  </c:pt>
                </c:numCache>
              </c:numRef>
            </c:plus>
            <c:minus>
              <c:numRef>
                <c:f>('total carbon sink reverse'!$C$15,'total carbon sink reverse'!$E$15,'total carbon sink reverse'!$G$15,'total carbon sink reverse'!$I$15,'total carbon sink reverse'!$K$15,'total carbon sink reverse'!$M$15,'total carbon sink reverse'!$O$15,'total carbon sink reverse'!$Q$15,'total carbon sink reverse'!$S$15,'total carbon sink reverse'!$U$15,'total carbon sink reverse'!$W$15,'total carbon sink reverse'!$Y$15)</c:f>
                <c:numCache>
                  <c:formatCode>General</c:formatCode>
                  <c:ptCount val="12"/>
                  <c:pt idx="0">
                    <c:v>-5.9299999999999999E-2</c:v>
                  </c:pt>
                  <c:pt idx="1">
                    <c:v>-0.1153</c:v>
                  </c:pt>
                  <c:pt idx="2">
                    <c:v>-3.3099999999999997E-2</c:v>
                  </c:pt>
                  <c:pt idx="3">
                    <c:v>-1.26E-2</c:v>
                  </c:pt>
                  <c:pt idx="4">
                    <c:v>-6.1000000000000013E-3</c:v>
                  </c:pt>
                  <c:pt idx="5">
                    <c:v>1.391376158433952E-2</c:v>
                  </c:pt>
                  <c:pt idx="6">
                    <c:v>3.1733071531249997E-2</c:v>
                  </c:pt>
                  <c:pt idx="7">
                    <c:v>4.5726652373716961E-3</c:v>
                  </c:pt>
                  <c:pt idx="8">
                    <c:v>1.6999999999999999E-3</c:v>
                  </c:pt>
                  <c:pt idx="9">
                    <c:v>9.986699999999999E-4</c:v>
                  </c:pt>
                  <c:pt idx="10">
                    <c:v>6.8082150000000003E-3</c:v>
                  </c:pt>
                  <c:pt idx="11">
                    <c:v>1.5592047584657401E-3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reverse'!$K$27:$S$27,'total carbon sink reverse'!$T$27,'total carbon sink reverse'!$U$27,'total carbon sink reverse'!$V$27)</c:f>
              <c:numCache>
                <c:formatCode>General</c:formatCode>
                <c:ptCount val="12"/>
              </c:numCache>
            </c:numRef>
          </c:cat>
          <c:val>
            <c:numRef>
              <c:f>('total carbon sink reverse'!$B$5,'total carbon sink reverse'!$C$5,'total carbon sink reverse'!$D$5,'total carbon sink reverse'!$E$5,'total carbon sink reverse'!$F$5,'total carbon sink reverse'!$G$5,'total carbon sink reverse'!$H$5,'total carbon sink reverse'!$I$5,'total carbon sink reverse'!$J$5,'total carbon sink reverse'!$K$5,'total carbon sink reverse'!$L$5,'total carbon sink reverse'!$M$5)</c:f>
              <c:numCache>
                <c:formatCode>0.000</c:formatCode>
                <c:ptCount val="12"/>
                <c:pt idx="0">
                  <c:v>-0.1956</c:v>
                </c:pt>
                <c:pt idx="1">
                  <c:v>-0.1653</c:v>
                </c:pt>
                <c:pt idx="2">
                  <c:v>3.4599999999999999E-2</c:v>
                </c:pt>
                <c:pt idx="3">
                  <c:v>-8.3000000000000004E-2</c:v>
                </c:pt>
                <c:pt idx="4">
                  <c:v>-1.4800000000000001E-2</c:v>
                </c:pt>
                <c:pt idx="5">
                  <c:v>-4.2667097777777802E-2</c:v>
                </c:pt>
                <c:pt idx="6">
                  <c:v>-0.12652864799999999</c:v>
                </c:pt>
                <c:pt idx="7">
                  <c:v>-5.9378530364876413E-2</c:v>
                </c:pt>
                <c:pt idx="8">
                  <c:v>-2.6700000000000002E-2</c:v>
                </c:pt>
                <c:pt idx="9">
                  <c:v>-3.0700000000000002E-2</c:v>
                </c:pt>
                <c:pt idx="10">
                  <c:v>-5.9317399999999999E-2</c:v>
                </c:pt>
                <c:pt idx="11">
                  <c:v>-5.3851776383924601E-3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0.4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EUR-East 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FF8585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69D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675-4A3D-BB3F-F62909CB2721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reverse'!$B$12,'total carbon sink reverse'!$D$12,'total carbon sink reverse'!$F$12,'total carbon sink reverse'!$H$12,'total carbon sink reverse'!$J$12,'total carbon sink reverse'!$L$12,'total carbon sink reverse'!$N$12,'total carbon sink reverse'!$P$12,'total carbon sink reverse'!$R$12,'total carbon sink reverse'!$T$12,'total carbon sink reverse'!$V$12,'total carbon sink reverse'!$X$12)</c:f>
                <c:numCache>
                  <c:formatCode>General</c:formatCode>
                  <c:ptCount val="12"/>
                  <c:pt idx="0">
                    <c:v>-0.1105</c:v>
                  </c:pt>
                  <c:pt idx="1">
                    <c:v>-9.74E-2</c:v>
                  </c:pt>
                  <c:pt idx="2">
                    <c:v>-6.3100000000000003E-2</c:v>
                  </c:pt>
                  <c:pt idx="3">
                    <c:v>-3.2299999999999995E-2</c:v>
                  </c:pt>
                  <c:pt idx="4">
                    <c:v>-1.3300000000000006E-2</c:v>
                  </c:pt>
                  <c:pt idx="5">
                    <c:v>8.509766466666667E-2</c:v>
                  </c:pt>
                  <c:pt idx="6">
                    <c:v>3.8631331468750002E-2</c:v>
                  </c:pt>
                  <c:pt idx="7">
                    <c:v>5.1999999999999998E-3</c:v>
                  </c:pt>
                  <c:pt idx="8">
                    <c:v>1.1000000000000001E-3</c:v>
                  </c:pt>
                  <c:pt idx="9">
                    <c:v>1.1000000000000001E-3</c:v>
                  </c:pt>
                  <c:pt idx="10">
                    <c:v>8.1465545E-3</c:v>
                  </c:pt>
                  <c:pt idx="11">
                    <c:v>2.0710355999999999E-2</c:v>
                  </c:pt>
                </c:numCache>
              </c:numRef>
            </c:plus>
            <c:minus>
              <c:numRef>
                <c:f>('total carbon sink reverse'!$C$12,'total carbon sink reverse'!$E$12,'total carbon sink reverse'!$G$12,'total carbon sink reverse'!$I$12,'total carbon sink reverse'!$K$12,'total carbon sink reverse'!$M$12,'total carbon sink reverse'!$O$12,'total carbon sink reverse'!$Q$12,'total carbon sink reverse'!$S$12,'total carbon sink reverse'!$U$12,'total carbon sink reverse'!$W$12,'total carbon sink reverse'!$Y$12)</c:f>
                <c:numCache>
                  <c:formatCode>General</c:formatCode>
                  <c:ptCount val="12"/>
                  <c:pt idx="0">
                    <c:v>-0.1105</c:v>
                  </c:pt>
                  <c:pt idx="1">
                    <c:v>-9.74E-2</c:v>
                  </c:pt>
                  <c:pt idx="2">
                    <c:v>-6.3100000000000003E-2</c:v>
                  </c:pt>
                  <c:pt idx="3">
                    <c:v>-5.0000000000000044E-4</c:v>
                  </c:pt>
                  <c:pt idx="4">
                    <c:v>-2.3999999999999994E-3</c:v>
                  </c:pt>
                  <c:pt idx="5">
                    <c:v>8.509766466666667E-2</c:v>
                  </c:pt>
                  <c:pt idx="6">
                    <c:v>3.8631331468750002E-2</c:v>
                  </c:pt>
                  <c:pt idx="7">
                    <c:v>5.1999999999999998E-3</c:v>
                  </c:pt>
                  <c:pt idx="8">
                    <c:v>1.1000000000000001E-3</c:v>
                  </c:pt>
                  <c:pt idx="9">
                    <c:v>1.1000000000000001E-3</c:v>
                  </c:pt>
                  <c:pt idx="10">
                    <c:v>8.1465545E-3</c:v>
                  </c:pt>
                  <c:pt idx="11">
                    <c:v>2.0710355999999999E-2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reverse'!$K$27:$T$27,'total carbon sink reverse'!$U$27,'total carbon sink reverse'!$V$27)</c:f>
              <c:numCache>
                <c:formatCode>General</c:formatCode>
                <c:ptCount val="12"/>
              </c:numCache>
            </c:numRef>
          </c:cat>
          <c:val>
            <c:numRef>
              <c:f>('total carbon sink reverse'!$B$2,'total carbon sink reverse'!$C$2,'total carbon sink reverse'!$D$2,'total carbon sink reverse'!$E$2,'total carbon sink reverse'!$F$2,'total carbon sink reverse'!$G$2,'total carbon sink reverse'!$H$2,'total carbon sink reverse'!$I$2,'total carbon sink reverse'!$J$2,'total carbon sink reverse'!$K$2,'total carbon sink reverse'!$L$2,'total carbon sink reverse'!$M$2)</c:f>
              <c:numCache>
                <c:formatCode>0.000</c:formatCode>
                <c:ptCount val="12"/>
                <c:pt idx="0">
                  <c:v>-8.6300000000000002E-2</c:v>
                </c:pt>
                <c:pt idx="1">
                  <c:v>-0.1668</c:v>
                </c:pt>
                <c:pt idx="2">
                  <c:v>-9.3100000000000002E-2</c:v>
                </c:pt>
                <c:pt idx="3">
                  <c:v>-3.9199999999999999E-2</c:v>
                </c:pt>
                <c:pt idx="4">
                  <c:v>-3.4299999999999997E-2</c:v>
                </c:pt>
                <c:pt idx="5">
                  <c:v>-8.5097664666666697E-2</c:v>
                </c:pt>
                <c:pt idx="6">
                  <c:v>-0.15162273600000001</c:v>
                </c:pt>
                <c:pt idx="7">
                  <c:v>-0.16088302124550066</c:v>
                </c:pt>
                <c:pt idx="8">
                  <c:v>-2.8000000000000001E-2</c:v>
                </c:pt>
                <c:pt idx="9">
                  <c:v>-1.8200000000000001E-2</c:v>
                </c:pt>
                <c:pt idx="10">
                  <c:v>-7.6140024000000001E-2</c:v>
                </c:pt>
                <c:pt idx="11">
                  <c:v>-2.6567652000000001E-2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0.4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European Russia</a:t>
            </a:r>
          </a:p>
        </c:rich>
      </c:tx>
      <c:layout>
        <c:manualLayout>
          <c:xMode val="edge"/>
          <c:yMode val="edge"/>
          <c:x val="0.24459984570084031"/>
          <c:y val="1.3641493880736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FF7979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69D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72D-4E36-AE9D-45B5EE432482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reverse'!$B$13,'total carbon sink reverse'!$D$13,'total carbon sink reverse'!$F$13,'total carbon sink reverse'!$H$13,'total carbon sink reverse'!$J$13,'total carbon sink reverse'!$L$13,'total carbon sink reverse'!$N$13,'total carbon sink reverse'!$P$13,'total carbon sink reverse'!$R$13,'total carbon sink reverse'!$T$13,'total carbon sink reverse'!$V$13,'total carbon sink reverse'!$X$13)</c:f>
                <c:numCache>
                  <c:formatCode>General</c:formatCode>
                  <c:ptCount val="12"/>
                  <c:pt idx="0">
                    <c:v>-0.218</c:v>
                  </c:pt>
                  <c:pt idx="1">
                    <c:v>-0.1268</c:v>
                  </c:pt>
                  <c:pt idx="2">
                    <c:v>-5.3100000000000001E-2</c:v>
                  </c:pt>
                  <c:pt idx="3">
                    <c:v>-0.1275</c:v>
                  </c:pt>
                  <c:pt idx="4">
                    <c:v>-5.0999999999999934E-3</c:v>
                  </c:pt>
                  <c:pt idx="5">
                    <c:v>6.4856578149065314E-2</c:v>
                  </c:pt>
                  <c:pt idx="6">
                    <c:v>6.4594706000000002E-2</c:v>
                  </c:pt>
                  <c:pt idx="7">
                    <c:v>2.8078201342144407E-3</c:v>
                  </c:pt>
                  <c:pt idx="10">
                    <c:v>4.5258855000000001E-3</c:v>
                  </c:pt>
                  <c:pt idx="11">
                    <c:v>1.5732876E-2</c:v>
                  </c:pt>
                </c:numCache>
              </c:numRef>
            </c:plus>
            <c:minus>
              <c:numRef>
                <c:f>('total carbon sink reverse'!$C$13,'total carbon sink reverse'!$E$13,'total carbon sink reverse'!$G$13,'total carbon sink reverse'!$I$13,'total carbon sink reverse'!$K$13,'total carbon sink reverse'!$M$13,'total carbon sink reverse'!$O$13,'total carbon sink reverse'!$Q$13,'total carbon sink reverse'!$S$13,'total carbon sink reverse'!$U$13,'total carbon sink reverse'!$W$13,'total carbon sink reverse'!$Y$13)</c:f>
                <c:numCache>
                  <c:formatCode>General</c:formatCode>
                  <c:ptCount val="12"/>
                  <c:pt idx="0">
                    <c:v>-0.218</c:v>
                  </c:pt>
                  <c:pt idx="1">
                    <c:v>-0.1268</c:v>
                  </c:pt>
                  <c:pt idx="2">
                    <c:v>-5.3100000000000001E-2</c:v>
                  </c:pt>
                  <c:pt idx="3">
                    <c:v>-3.7700000000000011E-2</c:v>
                  </c:pt>
                  <c:pt idx="4">
                    <c:v>-5.7200000000000029E-2</c:v>
                  </c:pt>
                  <c:pt idx="5">
                    <c:v>6.4856578149065314E-2</c:v>
                  </c:pt>
                  <c:pt idx="6">
                    <c:v>6.4594706000000002E-2</c:v>
                  </c:pt>
                  <c:pt idx="7">
                    <c:v>2.8078201342144407E-3</c:v>
                  </c:pt>
                  <c:pt idx="10">
                    <c:v>4.5258855000000001E-3</c:v>
                  </c:pt>
                  <c:pt idx="11">
                    <c:v>1.5732876E-2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reverse'!$K$27:$S$27,'total carbon sink reverse'!$T$27,'total carbon sink reverse'!$U$27,'total carbon sink reverse'!$V$27)</c:f>
              <c:numCache>
                <c:formatCode>General</c:formatCode>
                <c:ptCount val="12"/>
              </c:numCache>
            </c:numRef>
          </c:cat>
          <c:val>
            <c:numRef>
              <c:f>('total carbon sink reverse'!$B$3,'total carbon sink reverse'!$C$3,'total carbon sink reverse'!$D$3,'total carbon sink reverse'!$E$3,'total carbon sink reverse'!$F$3,'total carbon sink reverse'!$G$3,'total carbon sink reverse'!$H$3,'total carbon sink reverse'!$I$3,'total carbon sink reverse'!$J$3,'total carbon sink reverse'!$K$3,'total carbon sink reverse'!$L$3,'total carbon sink reverse'!$M$3)</c:f>
              <c:numCache>
                <c:formatCode>0.000</c:formatCode>
                <c:ptCount val="12"/>
                <c:pt idx="0">
                  <c:v>-0.43919999999999998</c:v>
                </c:pt>
                <c:pt idx="1">
                  <c:v>-0.33050000000000002</c:v>
                </c:pt>
                <c:pt idx="2">
                  <c:v>-0.22220000000000001</c:v>
                </c:pt>
                <c:pt idx="3">
                  <c:v>-0.41089999999999999</c:v>
                </c:pt>
                <c:pt idx="4">
                  <c:v>-0.33450000000000002</c:v>
                </c:pt>
                <c:pt idx="5">
                  <c:v>-0.235509159111111</c:v>
                </c:pt>
                <c:pt idx="6">
                  <c:v>-0.224294624</c:v>
                </c:pt>
                <c:pt idx="7">
                  <c:v>-4.2591870000000004E-2</c:v>
                </c:pt>
                <c:pt idx="10">
                  <c:v>-3.8640484000000003E-2</c:v>
                </c:pt>
                <c:pt idx="11">
                  <c:v>5.4687060000000003E-3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0.4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FF8585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69D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26-4788-A044-A74A6DE14748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reverse'!$B$14,'total carbon sink reverse'!$D$14,'total carbon sink reverse'!$F$14,'total carbon sink reverse'!$H$14,'total carbon sink reverse'!$J$14,'total carbon sink reverse'!$L$14,'total carbon sink reverse'!$N$14,'total carbon sink reverse'!$P$14,'total carbon sink reverse'!$V$14,'total carbon sink reverse'!$X$14)</c:f>
                <c:numCache>
                  <c:formatCode>General</c:formatCode>
                  <c:ptCount val="10"/>
                  <c:pt idx="0">
                    <c:v>-0.10460835394862036</c:v>
                  </c:pt>
                  <c:pt idx="1">
                    <c:v>-8.8277659360546962E-2</c:v>
                  </c:pt>
                  <c:pt idx="2">
                    <c:v>-3.6432667300983192E-2</c:v>
                  </c:pt>
                  <c:pt idx="3">
                    <c:v>-9.9000000000000005E-2</c:v>
                  </c:pt>
                  <c:pt idx="4">
                    <c:v>-3.9000000000000007E-2</c:v>
                  </c:pt>
                  <c:pt idx="5">
                    <c:v>7.882561465393409E-2</c:v>
                  </c:pt>
                  <c:pt idx="6">
                    <c:v>0.10322603349999999</c:v>
                  </c:pt>
                  <c:pt idx="7">
                    <c:v>0.12724533341928415</c:v>
                  </c:pt>
                  <c:pt idx="8">
                    <c:v>1.267244E-2</c:v>
                  </c:pt>
                  <c:pt idx="9">
                    <c:v>9.7537154847218005E-3</c:v>
                  </c:pt>
                </c:numCache>
              </c:numRef>
            </c:plus>
            <c:minus>
              <c:numRef>
                <c:f>('total carbon sink reverse'!$C$14,'total carbon sink reverse'!$E$14,'total carbon sink reverse'!$G$14,'total carbon sink reverse'!$I$14,'total carbon sink reverse'!$K$14,'total carbon sink reverse'!$M$14,'total carbon sink reverse'!$O$14,'total carbon sink reverse'!$Q$14,'total carbon sink reverse'!$W$14,'total carbon sink reverse'!$Y$14)</c:f>
                <c:numCache>
                  <c:formatCode>General</c:formatCode>
                  <c:ptCount val="10"/>
                  <c:pt idx="0">
                    <c:v>-0.10460835394862036</c:v>
                  </c:pt>
                  <c:pt idx="1">
                    <c:v>-8.8277659360546962E-2</c:v>
                  </c:pt>
                  <c:pt idx="2">
                    <c:v>-3.6432667300983192E-2</c:v>
                  </c:pt>
                  <c:pt idx="3">
                    <c:v>-9.9000000000000005E-2</c:v>
                  </c:pt>
                  <c:pt idx="4">
                    <c:v>-3.9000000000000007E-2</c:v>
                  </c:pt>
                  <c:pt idx="5">
                    <c:v>7.882561465393409E-2</c:v>
                  </c:pt>
                  <c:pt idx="6">
                    <c:v>0.10322603349999999</c:v>
                  </c:pt>
                  <c:pt idx="7">
                    <c:v>0.12724533341928415</c:v>
                  </c:pt>
                  <c:pt idx="8">
                    <c:v>1.267244E-2</c:v>
                  </c:pt>
                  <c:pt idx="9">
                    <c:v>9.7537154847218005E-3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'total carbon sink reverse'!$K$27:$T$27</c:f>
              <c:numCache>
                <c:formatCode>General</c:formatCode>
                <c:ptCount val="10"/>
              </c:numCache>
            </c:numRef>
          </c:cat>
          <c:val>
            <c:numRef>
              <c:f>('total carbon sink reverse'!$B$4,'total carbon sink reverse'!$C$4,'total carbon sink reverse'!$D$4,'total carbon sink reverse'!$E$4,'total carbon sink reverse'!$F$4,'total carbon sink reverse'!$G$4,'total carbon sink reverse'!$H$4,'total carbon sink reverse'!$I$4,'total carbon sink reverse'!$L$4,'total carbon sink reverse'!$M$4)</c:f>
              <c:numCache>
                <c:formatCode>0.000</c:formatCode>
                <c:ptCount val="10"/>
                <c:pt idx="0">
                  <c:v>-0.52549999999999997</c:v>
                </c:pt>
                <c:pt idx="1">
                  <c:v>-0.49730000000000002</c:v>
                </c:pt>
                <c:pt idx="2">
                  <c:v>-0.31530000000000002</c:v>
                </c:pt>
                <c:pt idx="3">
                  <c:v>-0.4501</c:v>
                </c:pt>
                <c:pt idx="4">
                  <c:v>-0.36880000000000002</c:v>
                </c:pt>
                <c:pt idx="5">
                  <c:v>-0.32060682488888897</c:v>
                </c:pt>
                <c:pt idx="6">
                  <c:v>-0.37591737600000003</c:v>
                </c:pt>
                <c:pt idx="7">
                  <c:v>-0.20347489124550067</c:v>
                </c:pt>
                <c:pt idx="8">
                  <c:v>-0.114780512</c:v>
                </c:pt>
                <c:pt idx="9">
                  <c:v>-2.1125865223700101E-2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1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0-49C9-955C-A2094989314C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0-49C9-955C-A2094989314C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0-49C9-955C-A2094989314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E0-49C9-955C-A2094989314C}"/>
              </c:ext>
            </c:extLst>
          </c:dPt>
          <c:dPt>
            <c:idx val="4"/>
            <c:invertIfNegative val="0"/>
            <c:bubble3D val="0"/>
            <c:spPr>
              <a:solidFill>
                <a:srgbClr val="FF85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E0-49C9-955C-A2094989314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E0-49C9-955C-A2094989314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E0-49C9-955C-A2094989314C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E0-49C9-955C-A2094989314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BE0-49C9-955C-A2094989314C}"/>
              </c:ext>
            </c:extLst>
          </c:dPt>
          <c:dPt>
            <c:idx val="9"/>
            <c:invertIfNegative val="0"/>
            <c:bubble3D val="0"/>
            <c:spPr>
              <a:solidFill>
                <a:srgbClr val="69D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BE0-49C9-955C-A2094989314C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reverse'!$B$18,'total carbon sink reverse'!$D$18,'total carbon sink reverse'!$F$18,'total carbon sink reverse'!$H$18,'total carbon sink reverse'!$J$18,'total carbon sink reverse'!$L$18,'total carbon sink reverse'!$N$18,'total carbon sink reverse'!$P$18,'total carbon sink reverse'!$V$18,'total carbon sink reverse'!$X$18)</c:f>
                <c:numCache>
                  <c:formatCode>General</c:formatCode>
                  <c:ptCount val="10"/>
                  <c:pt idx="0">
                    <c:v>-8.0799854161992382E-2</c:v>
                  </c:pt>
                  <c:pt idx="1">
                    <c:v>-8.8227375068643615E-2</c:v>
                  </c:pt>
                  <c:pt idx="2">
                    <c:v>-4.1551457194899812E-2</c:v>
                  </c:pt>
                  <c:pt idx="3">
                    <c:v>-0.19379999999999997</c:v>
                  </c:pt>
                  <c:pt idx="4">
                    <c:v>-3.5610470000000005E-2</c:v>
                  </c:pt>
                  <c:pt idx="5">
                    <c:v>0.16979618686653924</c:v>
                  </c:pt>
                  <c:pt idx="6">
                    <c:v>0.18714572715625</c:v>
                  </c:pt>
                  <c:pt idx="7">
                    <c:v>6.4067121520146236E-2</c:v>
                  </c:pt>
                  <c:pt idx="8">
                    <c:v>-2.78275802644804E-2</c:v>
                  </c:pt>
                  <c:pt idx="9">
                    <c:v>-2.7182930896493682E-2</c:v>
                  </c:pt>
                </c:numCache>
              </c:numRef>
            </c:plus>
            <c:minus>
              <c:numRef>
                <c:f>('total carbon sink reverse'!$C$18,'total carbon sink reverse'!$E$18,'total carbon sink reverse'!$G$18,'total carbon sink reverse'!$I$18,'total carbon sink reverse'!$K$18,'total carbon sink reverse'!$M$18,'total carbon sink reverse'!$O$18,'total carbon sink reverse'!$Q$18,'total carbon sink reverse'!$W$18,'total carbon sink reverse'!$Y$18)</c:f>
                <c:numCache>
                  <c:formatCode>General</c:formatCode>
                  <c:ptCount val="10"/>
                  <c:pt idx="0">
                    <c:v>-8.0799854161992382E-2</c:v>
                  </c:pt>
                  <c:pt idx="1">
                    <c:v>-8.8227375068643615E-2</c:v>
                  </c:pt>
                  <c:pt idx="2">
                    <c:v>-4.1551457194899812E-2</c:v>
                  </c:pt>
                  <c:pt idx="3">
                    <c:v>-5.9700000000000086E-2</c:v>
                  </c:pt>
                  <c:pt idx="4">
                    <c:v>-7.3589530000000014E-2</c:v>
                  </c:pt>
                  <c:pt idx="5">
                    <c:v>0.16979618686653924</c:v>
                  </c:pt>
                  <c:pt idx="6">
                    <c:v>0.18714572715625</c:v>
                  </c:pt>
                  <c:pt idx="7">
                    <c:v>6.4067121520146236E-2</c:v>
                  </c:pt>
                  <c:pt idx="8">
                    <c:v>-2.78275802644804E-2</c:v>
                  </c:pt>
                  <c:pt idx="9">
                    <c:v>-2.7182930896493682E-2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'total carbon sink reverse'!$K$27:$T$27</c:f>
              <c:numCache>
                <c:formatCode>General</c:formatCode>
                <c:ptCount val="10"/>
              </c:numCache>
            </c:numRef>
          </c:cat>
          <c:val>
            <c:numRef>
              <c:f>('total carbon sink reverse'!$B$8,'total carbon sink reverse'!$C$8,'total carbon sink reverse'!$D$8,'total carbon sink reverse'!$E$8,'total carbon sink reverse'!$F$8,'total carbon sink reverse'!$G$8,'total carbon sink reverse'!$H$8,'total carbon sink reverse'!$I$8,'total carbon sink reverse'!$L$8,'total carbon sink reverse'!$M$8)</c:f>
              <c:numCache>
                <c:formatCode>0.000</c:formatCode>
                <c:ptCount val="10"/>
                <c:pt idx="0">
                  <c:v>-0.89139999999999997</c:v>
                </c:pt>
                <c:pt idx="1">
                  <c:v>-0.72840000000000005</c:v>
                </c:pt>
                <c:pt idx="2">
                  <c:v>-0.21960000000000002</c:v>
                </c:pt>
                <c:pt idx="3">
                  <c:v>-0.58730000000000004</c:v>
                </c:pt>
                <c:pt idx="4">
                  <c:v>-0.41288952999999995</c:v>
                </c:pt>
                <c:pt idx="5">
                  <c:v>-0.47343955533333337</c:v>
                </c:pt>
                <c:pt idx="6">
                  <c:v>-0.69262879200000005</c:v>
                </c:pt>
                <c:pt idx="7">
                  <c:v>-0.43704861388967242</c:v>
                </c:pt>
                <c:pt idx="8">
                  <c:v>-0.25030340749999996</c:v>
                </c:pt>
                <c:pt idx="9">
                  <c:v>-3.9592924501833361E-2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E0-49C9-955C-A20949893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1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EUR-South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F-413D-A1B9-1AC2D94A7A35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25400"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F-413D-A1B9-1AC2D94A7A3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F-413D-A1B9-1AC2D94A7A3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F-413D-A1B9-1AC2D94A7A3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413D-A1B9-1AC2D94A7A35}"/>
              </c:ext>
            </c:extLst>
          </c:dPt>
          <c:dPt>
            <c:idx val="6"/>
            <c:invertIfNegative val="0"/>
            <c:bubble3D val="0"/>
            <c:spPr>
              <a:solidFill>
                <a:srgbClr val="FF8585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413D-A1B9-1AC2D94A7A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F-413D-A1B9-1AC2D94A7A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974-420A-8CB0-924BF1E0EA6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974-420A-8CB0-924BF1E0EA65}"/>
              </c:ext>
            </c:extLst>
          </c:dPt>
          <c:errBars>
            <c:errBarType val="both"/>
            <c:errValType val="cust"/>
            <c:noEndCap val="1"/>
            <c:plus>
              <c:numRef>
                <c:f>('total carbon sink'!$B$16,'total carbon sink'!$D$16,'total carbon sink'!$F$16,'total carbon sink'!$H$16,'total carbon sink'!$J$16,'total carbon sink'!$L$16,'total carbon sink'!$N$16,'total carbon sink'!$P$16,'total carbon sink'!$R$16,'total carbon sink'!$T$16)</c:f>
                <c:numCache>
                  <c:formatCode>General</c:formatCode>
                  <c:ptCount val="10"/>
                  <c:pt idx="0">
                    <c:v>5.9000000000000025E-3</c:v>
                  </c:pt>
                  <c:pt idx="1">
                    <c:v>1.8999999999999989E-3</c:v>
                  </c:pt>
                  <c:pt idx="2">
                    <c:v>3.3399999999999999E-2</c:v>
                  </c:pt>
                  <c:pt idx="3">
                    <c:v>5.0200000000000002E-2</c:v>
                  </c:pt>
                  <c:pt idx="4">
                    <c:v>2.3599999999999999E-2</c:v>
                  </c:pt>
                  <c:pt idx="5">
                    <c:v>1.0426904000000001E-2</c:v>
                  </c:pt>
                  <c:pt idx="6">
                    <c:v>6.0975262547704936E-3</c:v>
                  </c:pt>
                  <c:pt idx="7">
                    <c:v>1.5E-3</c:v>
                  </c:pt>
                  <c:pt idx="8">
                    <c:v>8.8497000000000001E-4</c:v>
                  </c:pt>
                  <c:pt idx="9">
                    <c:v>3.3999999999999998E-3</c:v>
                  </c:pt>
                </c:numCache>
              </c:numRef>
            </c:plus>
            <c:minus>
              <c:numRef>
                <c:f>('total carbon sink'!$C$16,'total carbon sink'!$E$16,'total carbon sink'!$G$16,'total carbon sink'!$I$16,'total carbon sink'!$K$16,'total carbon sink'!$M$16,'total carbon sink'!$O$16,'total carbon sink'!$Q$16,'total carbon sink'!$S$16,'total carbon sink'!$U$16)</c:f>
                <c:numCache>
                  <c:formatCode>General</c:formatCode>
                  <c:ptCount val="10"/>
                  <c:pt idx="0">
                    <c:v>8.8999999999999982E-3</c:v>
                  </c:pt>
                  <c:pt idx="1">
                    <c:v>6.1999999999999972E-3</c:v>
                  </c:pt>
                  <c:pt idx="2">
                    <c:v>3.3399999999999999E-2</c:v>
                  </c:pt>
                  <c:pt idx="3">
                    <c:v>5.0200000000000002E-2</c:v>
                  </c:pt>
                  <c:pt idx="4">
                    <c:v>2.3599999999999999E-2</c:v>
                  </c:pt>
                  <c:pt idx="5">
                    <c:v>1.0426904000000001E-2</c:v>
                  </c:pt>
                  <c:pt idx="6">
                    <c:v>6.0975262547704936E-3</c:v>
                  </c:pt>
                  <c:pt idx="7">
                    <c:v>1.5E-3</c:v>
                  </c:pt>
                  <c:pt idx="8">
                    <c:v>8.8497000000000001E-4</c:v>
                  </c:pt>
                  <c:pt idx="9">
                    <c:v>3.3999999999999998E-3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numRef>
              <c:f>('total carbon sink'!$K$25:$S$25,'total carbon sink'!$T$25)</c:f>
              <c:numCache>
                <c:formatCode>General</c:formatCode>
                <c:ptCount val="10"/>
              </c:numCache>
            </c:numRef>
          </c:cat>
          <c:val>
            <c:numRef>
              <c:f>('total carbon sink'!$B$7,'total carbon sink'!$E$7,'total carbon sink'!$H$7,'total carbon sink'!$J$7,'total carbon sink'!$L$7,'total carbon sink'!$N$7,'total carbon sink'!$P$7,'total carbon sink'!$R$7,'total carbon sink'!$T$7,'total carbon sink'!$V$7)</c:f>
              <c:numCache>
                <c:formatCode>0.000</c:formatCode>
                <c:ptCount val="10"/>
                <c:pt idx="0">
                  <c:v>6.88E-2</c:v>
                </c:pt>
                <c:pt idx="1">
                  <c:v>0.03</c:v>
                </c:pt>
                <c:pt idx="2">
                  <c:v>8.6800000000000002E-2</c:v>
                </c:pt>
                <c:pt idx="3">
                  <c:v>-5.3E-3</c:v>
                </c:pt>
                <c:pt idx="4">
                  <c:v>-3.9699999999999999E-2</c:v>
                </c:pt>
                <c:pt idx="5">
                  <c:v>7.1031423999999996E-2</c:v>
                </c:pt>
                <c:pt idx="6">
                  <c:v>1.9149606068260699E-2</c:v>
                </c:pt>
                <c:pt idx="7">
                  <c:v>2.8500000000000001E-2</c:v>
                </c:pt>
                <c:pt idx="8">
                  <c:v>2.1499999999999998E-2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2F-413D-A1B9-1AC2D94A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0.1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EUR-North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F-413D-A1B9-1AC2D94A7A35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/>
              </a:solidFill>
              <a:ln w="25400"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F-413D-A1B9-1AC2D94A7A3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F-413D-A1B9-1AC2D94A7A3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F-413D-A1B9-1AC2D94A7A3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413D-A1B9-1AC2D94A7A35}"/>
              </c:ext>
            </c:extLst>
          </c:dPt>
          <c:dPt>
            <c:idx val="6"/>
            <c:invertIfNegative val="0"/>
            <c:bubble3D val="0"/>
            <c:spPr>
              <a:solidFill>
                <a:srgbClr val="FF8585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413D-A1B9-1AC2D94A7A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F-413D-A1B9-1AC2D94A7A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92C-490D-AA6C-E1E8911C93A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92C-490D-AA6C-E1E8911C93A6}"/>
              </c:ext>
            </c:extLst>
          </c:dPt>
          <c:errBars>
            <c:errBarType val="both"/>
            <c:errValType val="cust"/>
            <c:noEndCap val="1"/>
            <c:plus>
              <c:numRef>
                <c:f>('total carbon sink'!$B$15,'total carbon sink'!$D$15,'total carbon sink'!$F$15,'total carbon sink'!$H$15,'total carbon sink'!$J$15,'total carbon sink'!$L$15,'total carbon sink'!$N$15,'total carbon sink'!$P$15,'total carbon sink'!$R$15,'total carbon sink'!$T$15)</c:f>
                <c:numCache>
                  <c:formatCode>General</c:formatCode>
                  <c:ptCount val="10"/>
                  <c:pt idx="0">
                    <c:v>5.4000000000000003E-3</c:v>
                  </c:pt>
                  <c:pt idx="1">
                    <c:v>6.3104700000000003E-3</c:v>
                  </c:pt>
                  <c:pt idx="2">
                    <c:v>3.0599999999999999E-2</c:v>
                  </c:pt>
                  <c:pt idx="3">
                    <c:v>2.2100000000000002E-2</c:v>
                  </c:pt>
                  <c:pt idx="4">
                    <c:v>1.3100000000000001E-2</c:v>
                  </c:pt>
                  <c:pt idx="5">
                    <c:v>5.9288206249999995E-4</c:v>
                  </c:pt>
                  <c:pt idx="6">
                    <c:v>5.7516859700721117E-4</c:v>
                  </c:pt>
                  <c:pt idx="7">
                    <c:v>1.5E-3</c:v>
                  </c:pt>
                  <c:pt idx="8">
                    <c:v>9.6272999999999997E-4</c:v>
                  </c:pt>
                  <c:pt idx="9">
                    <c:v>1.1000000000000001E-3</c:v>
                  </c:pt>
                </c:numCache>
              </c:numRef>
            </c:plus>
            <c:minus>
              <c:numRef>
                <c:f>('total carbon sink'!$C$15,'total carbon sink'!$E$15,'total carbon sink'!$G$15,'total carbon sink'!$I$15,'total carbon sink'!$K$15,'total carbon sink'!$M$15,'total carbon sink'!$O$15,'total carbon sink'!$Q$15,'total carbon sink'!$S$15,'total carbon sink'!$U$15)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1.6895299999999999E-3</c:v>
                  </c:pt>
                  <c:pt idx="2">
                    <c:v>3.0599999999999999E-2</c:v>
                  </c:pt>
                  <c:pt idx="3">
                    <c:v>2.2100000000000002E-2</c:v>
                  </c:pt>
                  <c:pt idx="4">
                    <c:v>1.3100000000000001E-2</c:v>
                  </c:pt>
                  <c:pt idx="5">
                    <c:v>5.9288206249999995E-4</c:v>
                  </c:pt>
                  <c:pt idx="6">
                    <c:v>5.7516859700721117E-4</c:v>
                  </c:pt>
                  <c:pt idx="7">
                    <c:v>1.5E-3</c:v>
                  </c:pt>
                  <c:pt idx="8">
                    <c:v>9.6272999999999997E-4</c:v>
                  </c:pt>
                  <c:pt idx="9">
                    <c:v>1.1000000000000001E-3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sink'!$K$25:$S$25,'total carbon sink'!$T$25)</c:f>
              <c:numCache>
                <c:formatCode>General</c:formatCode>
                <c:ptCount val="10"/>
              </c:numCache>
            </c:numRef>
          </c:cat>
          <c:val>
            <c:numRef>
              <c:f>('total carbon sink'!$B$6,'total carbon sink'!$E$6,'total carbon sink'!$H$6,'total carbon sink'!$J$6,'total carbon sink'!$L$6,'total carbon sink'!$N$6,'total carbon sink'!$P$6,'total carbon sink'!$R$6,'total carbon sink'!$T$6,'total carbon sink'!$V$6)</c:f>
              <c:numCache>
                <c:formatCode>0.000</c:formatCode>
                <c:ptCount val="10"/>
                <c:pt idx="0">
                  <c:v>-1.46E-2</c:v>
                </c:pt>
                <c:pt idx="1">
                  <c:v>-7.1047000000000005E-4</c:v>
                </c:pt>
                <c:pt idx="2">
                  <c:v>8.3500000000000005E-2</c:v>
                </c:pt>
                <c:pt idx="3">
                  <c:v>7.1099999999999997E-2</c:v>
                </c:pt>
                <c:pt idx="4">
                  <c:v>-2.1399999999999999E-2</c:v>
                </c:pt>
                <c:pt idx="5">
                  <c:v>5.1740715000000003E-3</c:v>
                </c:pt>
                <c:pt idx="6">
                  <c:v>-6.0677244285199002E-3</c:v>
                </c:pt>
                <c:pt idx="7">
                  <c:v>2.64E-2</c:v>
                </c:pt>
                <c:pt idx="8">
                  <c:v>2.0199999999999999E-2</c:v>
                </c:pt>
                <c:pt idx="9">
                  <c:v>2.3800000000000002E-2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2F-413D-A1B9-1AC2D94A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0.1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776111</xdr:colOff>
      <xdr:row>21</xdr:row>
      <xdr:rowOff>279196</xdr:rowOff>
    </xdr:from>
    <xdr:to>
      <xdr:col>3</xdr:col>
      <xdr:colOff>316454</xdr:colOff>
      <xdr:row>37</xdr:row>
      <xdr:rowOff>150796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3</xdr:col>
      <xdr:colOff>860778</xdr:colOff>
      <xdr:row>21</xdr:row>
      <xdr:rowOff>279196</xdr:rowOff>
    </xdr:from>
    <xdr:to>
      <xdr:col>6</xdr:col>
      <xdr:colOff>382978</xdr:colOff>
      <xdr:row>37</xdr:row>
      <xdr:rowOff>150796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0</xdr:col>
      <xdr:colOff>776111</xdr:colOff>
      <xdr:row>40</xdr:row>
      <xdr:rowOff>154867</xdr:rowOff>
    </xdr:from>
    <xdr:to>
      <xdr:col>3</xdr:col>
      <xdr:colOff>316454</xdr:colOff>
      <xdr:row>55</xdr:row>
      <xdr:rowOff>129881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 editAs="absolute">
    <xdr:from>
      <xdr:col>6</xdr:col>
      <xdr:colOff>719666</xdr:colOff>
      <xdr:row>40</xdr:row>
      <xdr:rowOff>154867</xdr:rowOff>
    </xdr:from>
    <xdr:to>
      <xdr:col>9</xdr:col>
      <xdr:colOff>834533</xdr:colOff>
      <xdr:row>55</xdr:row>
      <xdr:rowOff>129881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 editAs="absolute">
    <xdr:from>
      <xdr:col>3</xdr:col>
      <xdr:colOff>756959</xdr:colOff>
      <xdr:row>40</xdr:row>
      <xdr:rowOff>154867</xdr:rowOff>
    </xdr:from>
    <xdr:to>
      <xdr:col>6</xdr:col>
      <xdr:colOff>289742</xdr:colOff>
      <xdr:row>55</xdr:row>
      <xdr:rowOff>129881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14</xdr:col>
      <xdr:colOff>301626</xdr:colOff>
      <xdr:row>23</xdr:row>
      <xdr:rowOff>125864</xdr:rowOff>
    </xdr:from>
    <xdr:to>
      <xdr:col>18</xdr:col>
      <xdr:colOff>724902</xdr:colOff>
      <xdr:row>39</xdr:row>
      <xdr:rowOff>103007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47625</xdr:colOff>
      <xdr:row>23</xdr:row>
      <xdr:rowOff>134938</xdr:rowOff>
    </xdr:from>
    <xdr:to>
      <xdr:col>14</xdr:col>
      <xdr:colOff>169276</xdr:colOff>
      <xdr:row>39</xdr:row>
      <xdr:rowOff>112081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776111</xdr:colOff>
      <xdr:row>21</xdr:row>
      <xdr:rowOff>134053</xdr:rowOff>
    </xdr:from>
    <xdr:to>
      <xdr:col>2</xdr:col>
      <xdr:colOff>1531439</xdr:colOff>
      <xdr:row>37</xdr:row>
      <xdr:rowOff>78942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860779</xdr:colOff>
      <xdr:row>21</xdr:row>
      <xdr:rowOff>134053</xdr:rowOff>
    </xdr:from>
    <xdr:to>
      <xdr:col>6</xdr:col>
      <xdr:colOff>22834</xdr:colOff>
      <xdr:row>37</xdr:row>
      <xdr:rowOff>78942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776111</xdr:colOff>
      <xdr:row>40</xdr:row>
      <xdr:rowOff>154868</xdr:rowOff>
    </xdr:from>
    <xdr:to>
      <xdr:col>2</xdr:col>
      <xdr:colOff>1525667</xdr:colOff>
      <xdr:row>56</xdr:row>
      <xdr:rowOff>99757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719667</xdr:colOff>
      <xdr:row>40</xdr:row>
      <xdr:rowOff>154868</xdr:rowOff>
    </xdr:from>
    <xdr:to>
      <xdr:col>10</xdr:col>
      <xdr:colOff>657834</xdr:colOff>
      <xdr:row>56</xdr:row>
      <xdr:rowOff>97192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860779</xdr:colOff>
      <xdr:row>40</xdr:row>
      <xdr:rowOff>154868</xdr:rowOff>
    </xdr:from>
    <xdr:to>
      <xdr:col>6</xdr:col>
      <xdr:colOff>22834</xdr:colOff>
      <xdr:row>56</xdr:row>
      <xdr:rowOff>99757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14</xdr:col>
      <xdr:colOff>85692</xdr:colOff>
      <xdr:row>37</xdr:row>
      <xdr:rowOff>128334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19</xdr:col>
      <xdr:colOff>444884</xdr:colOff>
      <xdr:row>37</xdr:row>
      <xdr:rowOff>128334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23284</xdr:colOff>
      <xdr:row>8</xdr:row>
      <xdr:rowOff>165100</xdr:rowOff>
    </xdr:from>
    <xdr:to>
      <xdr:col>9</xdr:col>
      <xdr:colOff>199673</xdr:colOff>
      <xdr:row>23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119945</xdr:colOff>
      <xdr:row>8</xdr:row>
      <xdr:rowOff>165100</xdr:rowOff>
    </xdr:from>
    <xdr:to>
      <xdr:col>16</xdr:col>
      <xdr:colOff>354542</xdr:colOff>
      <xdr:row>23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393700</xdr:colOff>
      <xdr:row>28</xdr:row>
      <xdr:rowOff>108656</xdr:rowOff>
    </xdr:from>
    <xdr:to>
      <xdr:col>8</xdr:col>
      <xdr:colOff>568325</xdr:colOff>
      <xdr:row>43</xdr:row>
      <xdr:rowOff>79023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40923</xdr:colOff>
      <xdr:row>28</xdr:row>
      <xdr:rowOff>23989</xdr:rowOff>
    </xdr:from>
    <xdr:to>
      <xdr:col>23</xdr:col>
      <xdr:colOff>233187</xdr:colOff>
      <xdr:row>42</xdr:row>
      <xdr:rowOff>178505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11290</xdr:colOff>
      <xdr:row>27</xdr:row>
      <xdr:rowOff>172508</xdr:rowOff>
    </xdr:from>
    <xdr:to>
      <xdr:col>16</xdr:col>
      <xdr:colOff>214136</xdr:colOff>
      <xdr:row>42</xdr:row>
      <xdr:rowOff>149930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1:M8" totalsRowShown="0" headerRowDxfId="86">
  <autoFilter ref="A1:M8" xr:uid="{00000000-0009-0000-0100-000001000000}"/>
  <tableColumns count="13">
    <tableColumn id="1" xr3:uid="{00000000-0010-0000-0000-000001000000}" name="GtC a-1" dataDxfId="85"/>
    <tableColumn id="34" xr3:uid="{00000000-0010-0000-0000-000022000000}" name="SURF" dataDxfId="84"/>
    <tableColumn id="32" xr3:uid="{00000000-0010-0000-0000-000020000000}" name="GOSAT" dataDxfId="83"/>
    <tableColumn id="30" xr3:uid="{00000000-0010-0000-0000-00001E000000}" name="OCO26" dataDxfId="82"/>
    <tableColumn id="2" xr3:uid="{00000000-0010-0000-0000-000002000000}" name="L-VOD (2010-2019)" dataDxfId="81"/>
    <tableColumn id="5" xr3:uid="{00000000-0010-0000-0000-000005000000}" name="L-VOD (2015-2019)" dataDxfId="80"/>
    <tableColumn id="25" xr3:uid="{00000000-0010-0000-0000-000019000000}" name="JPL gross" dataDxfId="79"/>
    <tableColumn id="26" xr3:uid="{00000000-0010-0000-0000-00001A000000}" name="WIR gross" dataDxfId="78"/>
    <tableColumn id="40" xr3:uid="{00000000-0010-0000-0000-000028000000}" name="UNFCCC" dataDxfId="77"/>
    <tableColumn id="14" xr3:uid="{00000000-0010-0000-0000-00000E000000}" name="EFISCEN" dataDxfId="76"/>
    <tableColumn id="16" xr3:uid="{00000000-0010-0000-0000-000010000000}" name="CBM" dataDxfId="75"/>
    <tableColumn id="20" xr3:uid="{00000000-0010-0000-0000-000014000000}" name="BLUE aband2" dataDxfId="74"/>
    <tableColumn id="37" xr3:uid="{00000000-0010-0000-0000-000025000000}" name="BLUE3" dataDxfId="7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64" displayName="Table64" ref="A11:Y18" totalsRowShown="0" headerRowDxfId="72">
  <autoFilter ref="A11:Y18" xr:uid="{00000000-0009-0000-0100-000003000000}"/>
  <tableColumns count="25">
    <tableColumn id="1" xr3:uid="{00000000-0010-0000-0100-000001000000}" name="Error bars (uncertainty)" dataDxfId="71"/>
    <tableColumn id="6" xr3:uid="{00000000-0010-0000-0100-000006000000}" name="SURF +" dataDxfId="70"/>
    <tableColumn id="7" xr3:uid="{00000000-0010-0000-0100-000007000000}" name="SURF -" dataDxfId="69"/>
    <tableColumn id="8" xr3:uid="{00000000-0010-0000-0100-000008000000}" name="GOSAT +" dataDxfId="68"/>
    <tableColumn id="9" xr3:uid="{00000000-0010-0000-0100-000009000000}" name="GOSAT - " dataDxfId="67"/>
    <tableColumn id="10" xr3:uid="{00000000-0010-0000-0100-00000A000000}" name="OCO2 +" dataDxfId="66"/>
    <tableColumn id="11" xr3:uid="{00000000-0010-0000-0100-00000B000000}" name="OCO2 -" dataDxfId="65"/>
    <tableColumn id="29" xr3:uid="{00000000-0010-0000-0100-00001D000000}" name="VOD (2010-2019) +" dataDxfId="64"/>
    <tableColumn id="28" xr3:uid="{00000000-0010-0000-0100-00001C000000}" name="VOD (2010-2019) -" dataDxfId="63"/>
    <tableColumn id="27" xr3:uid="{00000000-0010-0000-0100-00001B000000}" name="VOD (2015-2019) +" dataDxfId="62"/>
    <tableColumn id="26" xr3:uid="{00000000-0010-0000-0100-00001A000000}" name="VOD (2015-2019) -" dataDxfId="61"/>
    <tableColumn id="23" xr3:uid="{00000000-0010-0000-0100-000017000000}" name="JPL/Xu +" dataDxfId="60"/>
    <tableColumn id="22" xr3:uid="{00000000-0010-0000-0100-000016000000}" name="JPL/Xu -" dataDxfId="59"/>
    <tableColumn id="24" xr3:uid="{00000000-0010-0000-0100-000018000000}" name="WRI/Harris +" dataDxfId="58"/>
    <tableColumn id="25" xr3:uid="{00000000-0010-0000-0100-000019000000}" name="WRI/Harris -" dataDxfId="57"/>
    <tableColumn id="35" xr3:uid="{00000000-0010-0000-0100-000023000000}" name="UNFCCC + " dataDxfId="56"/>
    <tableColumn id="34" xr3:uid="{00000000-0010-0000-0100-000022000000}" name="UNFCCC -" dataDxfId="55"/>
    <tableColumn id="12" xr3:uid="{00000000-0010-0000-0100-00000C000000}" name="EFISCEN + " dataDxfId="54"/>
    <tableColumn id="13" xr3:uid="{00000000-0010-0000-0100-00000D000000}" name="EFISCEN -" dataDxfId="53"/>
    <tableColumn id="14" xr3:uid="{00000000-0010-0000-0100-00000E000000}" name="CBM +" dataDxfId="52"/>
    <tableColumn id="15" xr3:uid="{00000000-0010-0000-0100-00000F000000}" name="CBM -" dataDxfId="51"/>
    <tableColumn id="30" xr3:uid="{00000000-0010-0000-0100-00001E000000}" name="BLUE aban +" dataDxfId="50"/>
    <tableColumn id="31" xr3:uid="{00000000-0010-0000-0100-00001F000000}" name="BLUE aban -" dataDxfId="49"/>
    <tableColumn id="32" xr3:uid="{00000000-0010-0000-0100-000020000000}" name="BLUE tot +" dataDxfId="48"/>
    <tableColumn id="33" xr3:uid="{00000000-0010-0000-0100-000021000000}" name="BLUE tot -" dataDxfId="4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X8" totalsRowShown="0" headerRowDxfId="46">
  <autoFilter ref="A1:X8" xr:uid="{00000000-0009-0000-0100-000002000000}"/>
  <tableColumns count="24">
    <tableColumn id="1" xr3:uid="{00000000-0010-0000-0200-000001000000}" name="GtC a-1" dataDxfId="45"/>
    <tableColumn id="2" xr3:uid="{00000000-0010-0000-0200-000002000000}" name="L-VOD (2010-2019)" dataDxfId="44"/>
    <tableColumn id="3" xr3:uid="{00000000-0010-0000-0200-000003000000}" name="L-VOD (2010-2019) min" dataDxfId="43"/>
    <tableColumn id="4" xr3:uid="{00000000-0010-0000-0200-000004000000}" name="L-VOD (2010-2019) max" dataDxfId="42"/>
    <tableColumn id="5" xr3:uid="{00000000-0010-0000-0200-000005000000}" name="L-VOD (2015-2019)" dataDxfId="41"/>
    <tableColumn id="6" xr3:uid="{00000000-0010-0000-0200-000006000000}" name="L-VOD (2015-2019) min" dataDxfId="40"/>
    <tableColumn id="7" xr3:uid="{00000000-0010-0000-0200-000007000000}" name="L-VOD (2015-2019) max" dataDxfId="39"/>
    <tableColumn id="8" xr3:uid="{00000000-0010-0000-0200-000008000000}" name="SURF" dataDxfId="38"/>
    <tableColumn id="9" xr3:uid="{00000000-0010-0000-0200-000009000000}" name="SURF std" dataDxfId="37"/>
    <tableColumn id="10" xr3:uid="{00000000-0010-0000-0200-00000A000000}" name="GOSAT" dataDxfId="36"/>
    <tableColumn id="11" xr3:uid="{00000000-0010-0000-0200-00000B000000}" name="GOSAT std" dataDxfId="35"/>
    <tableColumn id="12" xr3:uid="{00000000-0010-0000-0200-00000C000000}" name="OCO2" dataDxfId="34"/>
    <tableColumn id="13" xr3:uid="{00000000-0010-0000-0200-00000D000000}" name="OCO2 std" dataDxfId="33"/>
    <tableColumn id="23" xr3:uid="{00000000-0010-0000-0200-000017000000}" name="BLUE aband" dataDxfId="32"/>
    <tableColumn id="24" xr3:uid="{00000000-0010-0000-0200-000018000000}" name="BLUE aband std" dataDxfId="31"/>
    <tableColumn id="22" xr3:uid="{00000000-0010-0000-0200-000016000000}" name="BLUE" dataDxfId="30"/>
    <tableColumn id="21" xr3:uid="{00000000-0010-0000-0200-000015000000}" name="BLUE std2" dataDxfId="29"/>
    <tableColumn id="14" xr3:uid="{00000000-0010-0000-0200-00000E000000}" name="EFISCEN" dataDxfId="28"/>
    <tableColumn id="15" xr3:uid="{00000000-0010-0000-0200-00000F000000}" name="EFISCEN std" dataDxfId="27"/>
    <tableColumn id="16" xr3:uid="{00000000-0010-0000-0200-000010000000}" name="CBM" dataDxfId="26"/>
    <tableColumn id="17" xr3:uid="{00000000-0010-0000-0200-000011000000}" name="CBM std" dataDxfId="25"/>
    <tableColumn id="18" xr3:uid="{00000000-0010-0000-0200-000012000000}" name="UNFCCC" dataDxfId="24"/>
    <tableColumn id="19" xr3:uid="{00000000-0010-0000-0200-000013000000}" name="UNFCCC std" dataDxfId="23"/>
    <tableColumn id="20" xr3:uid="{00000000-0010-0000-0200-000014000000}" name="UNFCCC-Harvest" dataDxfId="2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0:U17" totalsRowShown="0" headerRowDxfId="21">
  <autoFilter ref="A10:U17" xr:uid="{00000000-0009-0000-0100-000006000000}"/>
  <tableColumns count="21">
    <tableColumn id="1" xr3:uid="{00000000-0010-0000-0300-000001000000}" name="Error bars (uncertainty)" dataDxfId="20"/>
    <tableColumn id="2" xr3:uid="{00000000-0010-0000-0300-000002000000}" name="VOD (2010-2019) +" dataDxfId="19">
      <calculatedColumnFormula>D2-B2</calculatedColumnFormula>
    </tableColumn>
    <tableColumn id="3" xr3:uid="{00000000-0010-0000-0300-000003000000}" name="VOD (2010-2019) -" dataDxfId="18">
      <calculatedColumnFormula>B2-C2</calculatedColumnFormula>
    </tableColumn>
    <tableColumn id="4" xr3:uid="{00000000-0010-0000-0300-000004000000}" name="VOD (2015-2019) +" dataDxfId="17">
      <calculatedColumnFormula>G2-E2</calculatedColumnFormula>
    </tableColumn>
    <tableColumn id="5" xr3:uid="{00000000-0010-0000-0300-000005000000}" name="VOD (2015-2019) -" dataDxfId="16">
      <calculatedColumnFormula>E2-F2</calculatedColumnFormula>
    </tableColumn>
    <tableColumn id="6" xr3:uid="{00000000-0010-0000-0300-000006000000}" name="SURF +" dataDxfId="15">
      <calculatedColumnFormula>I2</calculatedColumnFormula>
    </tableColumn>
    <tableColumn id="7" xr3:uid="{00000000-0010-0000-0300-000007000000}" name="SURF -" dataDxfId="14">
      <calculatedColumnFormula>I2</calculatedColumnFormula>
    </tableColumn>
    <tableColumn id="8" xr3:uid="{00000000-0010-0000-0300-000008000000}" name="GOSAT +" dataDxfId="13">
      <calculatedColumnFormula>K2</calculatedColumnFormula>
    </tableColumn>
    <tableColumn id="9" xr3:uid="{00000000-0010-0000-0300-000009000000}" name="GOSAT - " dataDxfId="12">
      <calculatedColumnFormula>K2</calculatedColumnFormula>
    </tableColumn>
    <tableColumn id="10" xr3:uid="{00000000-0010-0000-0300-00000A000000}" name="OCO2 +" dataDxfId="11">
      <calculatedColumnFormula>M2</calculatedColumnFormula>
    </tableColumn>
    <tableColumn id="11" xr3:uid="{00000000-0010-0000-0300-00000B000000}" name="OCO2 -" dataDxfId="10">
      <calculatedColumnFormula>M2</calculatedColumnFormula>
    </tableColumn>
    <tableColumn id="18" xr3:uid="{00000000-0010-0000-0300-000012000000}" name="BLUE aban +" dataDxfId="9"/>
    <tableColumn id="19" xr3:uid="{00000000-0010-0000-0300-000013000000}" name="BLUE aban -" dataDxfId="8"/>
    <tableColumn id="20" xr3:uid="{00000000-0010-0000-0300-000014000000}" name="BLUE tot +" dataDxfId="7"/>
    <tableColumn id="21" xr3:uid="{00000000-0010-0000-0300-000015000000}" name="BLUE tot -" dataDxfId="6"/>
    <tableColumn id="12" xr3:uid="{00000000-0010-0000-0300-00000C000000}" name="EFISCEN + " dataDxfId="5">
      <calculatedColumnFormula>S2</calculatedColumnFormula>
    </tableColumn>
    <tableColumn id="13" xr3:uid="{00000000-0010-0000-0300-00000D000000}" name="EFISCEN -" dataDxfId="4">
      <calculatedColumnFormula>S2</calculatedColumnFormula>
    </tableColumn>
    <tableColumn id="14" xr3:uid="{00000000-0010-0000-0300-00000E000000}" name="CBM +" dataDxfId="3">
      <calculatedColumnFormula>U2</calculatedColumnFormula>
    </tableColumn>
    <tableColumn id="15" xr3:uid="{00000000-0010-0000-0300-00000F000000}" name="CBM -" dataDxfId="2">
      <calculatedColumnFormula>U2</calculatedColumnFormula>
    </tableColumn>
    <tableColumn id="16" xr3:uid="{00000000-0010-0000-0300-000010000000}" name="UNFCCC + " dataDxfId="1">
      <calculatedColumnFormula>W2</calculatedColumnFormula>
    </tableColumn>
    <tableColumn id="17" xr3:uid="{00000000-0010-0000-0300-000011000000}" name="UNFCCC -" dataDxfId="0">
      <calculatedColumnFormula>W2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3"/>
  <sheetViews>
    <sheetView tabSelected="1" zoomScale="70" zoomScaleNormal="70" workbookViewId="0">
      <selection activeCell="K22" sqref="K22"/>
    </sheetView>
  </sheetViews>
  <sheetFormatPr defaultColWidth="8.81640625" defaultRowHeight="14.5"/>
  <cols>
    <col min="1" max="1" width="22.1796875" customWidth="1"/>
    <col min="2" max="2" width="18.7265625" customWidth="1"/>
    <col min="3" max="3" width="22.453125" customWidth="1"/>
    <col min="4" max="4" width="22.54296875" customWidth="1"/>
    <col min="5" max="5" width="18.54296875" customWidth="1"/>
    <col min="6" max="6" width="22.453125" customWidth="1"/>
    <col min="7" max="7" width="22.54296875" customWidth="1"/>
    <col min="8" max="8" width="17.90625" customWidth="1"/>
    <col min="9" max="9" width="14.6328125" customWidth="1"/>
    <col min="10" max="10" width="13.7265625" customWidth="1"/>
    <col min="11" max="11" width="16.81640625" customWidth="1"/>
    <col min="12" max="12" width="11.54296875" customWidth="1"/>
    <col min="13" max="13" width="10.81640625" customWidth="1"/>
    <col min="14" max="14" width="15.81640625" customWidth="1"/>
    <col min="15" max="15" width="18.453125" customWidth="1"/>
    <col min="16" max="16" width="11.7265625" customWidth="1"/>
    <col min="17" max="17" width="10.81640625" customWidth="1"/>
    <col min="18" max="18" width="9.7265625" customWidth="1"/>
    <col min="19" max="19" width="12.81640625" customWidth="1"/>
    <col min="20" max="20" width="16.7265625" customWidth="1"/>
    <col min="25" max="25" width="8.26953125" customWidth="1"/>
  </cols>
  <sheetData>
    <row r="1" spans="1:25" s="3" customFormat="1">
      <c r="A1" s="5" t="s">
        <v>11</v>
      </c>
      <c r="B1" s="16" t="s">
        <v>3</v>
      </c>
      <c r="C1" s="16" t="s">
        <v>4</v>
      </c>
      <c r="D1" s="16" t="s">
        <v>81</v>
      </c>
      <c r="E1" s="19" t="s">
        <v>1</v>
      </c>
      <c r="F1" s="19" t="s">
        <v>2</v>
      </c>
      <c r="G1" s="43" t="s">
        <v>75</v>
      </c>
      <c r="H1" s="43" t="s">
        <v>80</v>
      </c>
      <c r="I1" s="9" t="s">
        <v>8</v>
      </c>
      <c r="J1" s="9" t="s">
        <v>6</v>
      </c>
      <c r="K1" s="9" t="s">
        <v>7</v>
      </c>
      <c r="L1" s="23" t="s">
        <v>82</v>
      </c>
      <c r="M1" s="122" t="s">
        <v>83</v>
      </c>
    </row>
    <row r="2" spans="1:25">
      <c r="A2" s="6" t="s">
        <v>0</v>
      </c>
      <c r="B2" s="17">
        <v>-8.6300000000000002E-2</v>
      </c>
      <c r="C2" s="17">
        <v>-0.1668</v>
      </c>
      <c r="D2" s="17">
        <v>-9.3100000000000002E-2</v>
      </c>
      <c r="E2" s="20">
        <v>-3.9199999999999999E-2</v>
      </c>
      <c r="F2" s="20">
        <v>-3.4299999999999997E-2</v>
      </c>
      <c r="G2" s="44">
        <v>-8.5097664666666697E-2</v>
      </c>
      <c r="H2" s="44">
        <v>-0.15162273600000001</v>
      </c>
      <c r="I2" s="10">
        <v>-0.16088302124550066</v>
      </c>
      <c r="J2" s="10">
        <v>-2.8000000000000001E-2</v>
      </c>
      <c r="K2" s="10">
        <v>-1.8200000000000001E-2</v>
      </c>
      <c r="L2" s="24">
        <v>-7.6140024000000001E-2</v>
      </c>
      <c r="M2" s="22">
        <v>-2.6567652000000001E-2</v>
      </c>
    </row>
    <row r="3" spans="1:25">
      <c r="A3" s="6" t="s">
        <v>9</v>
      </c>
      <c r="B3" s="17">
        <v>-0.43919999999999998</v>
      </c>
      <c r="C3" s="17">
        <v>-0.33050000000000002</v>
      </c>
      <c r="D3" s="17">
        <v>-0.22220000000000001</v>
      </c>
      <c r="E3" s="20">
        <v>-0.41089999999999999</v>
      </c>
      <c r="F3" s="20">
        <v>-0.33450000000000002</v>
      </c>
      <c r="G3" s="44">
        <v>-0.235509159111111</v>
      </c>
      <c r="H3" s="44">
        <v>-0.224294624</v>
      </c>
      <c r="I3" s="10">
        <v>-4.2591870000000004E-2</v>
      </c>
      <c r="J3" s="10"/>
      <c r="K3" s="10"/>
      <c r="L3" s="24">
        <v>-3.8640484000000003E-2</v>
      </c>
      <c r="M3" s="22">
        <v>5.4687060000000003E-3</v>
      </c>
    </row>
    <row r="4" spans="1:25">
      <c r="A4" s="6" t="s">
        <v>25</v>
      </c>
      <c r="B4" s="17">
        <f>(SUM(B2:B3))</f>
        <v>-0.52549999999999997</v>
      </c>
      <c r="C4" s="17">
        <f>(SUM(C2:C3))</f>
        <v>-0.49730000000000002</v>
      </c>
      <c r="D4" s="17">
        <f>(SUM(D2:D3))</f>
        <v>-0.31530000000000002</v>
      </c>
      <c r="E4" s="20">
        <f t="shared" ref="E4:F4" si="0">(SUM(E2:E3))</f>
        <v>-0.4501</v>
      </c>
      <c r="F4" s="20">
        <f t="shared" si="0"/>
        <v>-0.36880000000000002</v>
      </c>
      <c r="G4" s="44">
        <v>-0.32060682488888897</v>
      </c>
      <c r="H4" s="44">
        <v>-0.37591737600000003</v>
      </c>
      <c r="I4" s="10">
        <f>(SUM(I2:I3))</f>
        <v>-0.20347489124550067</v>
      </c>
      <c r="J4" s="10"/>
      <c r="K4" s="10"/>
      <c r="L4" s="24">
        <v>-0.114780512</v>
      </c>
      <c r="M4" s="22">
        <v>-2.1125865223700101E-2</v>
      </c>
    </row>
    <row r="5" spans="1:25">
      <c r="A5" s="6" t="s">
        <v>13</v>
      </c>
      <c r="B5" s="17">
        <v>-0.1956</v>
      </c>
      <c r="C5" s="17">
        <v>-0.1653</v>
      </c>
      <c r="D5" s="17">
        <v>3.4599999999999999E-2</v>
      </c>
      <c r="E5" s="20">
        <v>-8.3000000000000004E-2</v>
      </c>
      <c r="F5" s="20">
        <v>-1.4800000000000001E-2</v>
      </c>
      <c r="G5" s="44">
        <v>-4.2667097777777802E-2</v>
      </c>
      <c r="H5" s="44">
        <v>-0.12652864799999999</v>
      </c>
      <c r="I5" s="10">
        <v>-5.9378530364876413E-2</v>
      </c>
      <c r="J5" s="10">
        <v>-2.6700000000000002E-2</v>
      </c>
      <c r="K5" s="10">
        <v>-3.0700000000000002E-2</v>
      </c>
      <c r="L5" s="24">
        <v>-5.9317399999999999E-2</v>
      </c>
      <c r="M5" s="22">
        <v>-5.3851776383924601E-3</v>
      </c>
    </row>
    <row r="6" spans="1:25">
      <c r="A6" s="6" t="s">
        <v>10</v>
      </c>
      <c r="B6" s="17">
        <v>-8.3500000000000005E-2</v>
      </c>
      <c r="C6" s="17">
        <v>-7.1099999999999997E-2</v>
      </c>
      <c r="D6" s="17">
        <v>2.1399999999999999E-2</v>
      </c>
      <c r="E6" s="20">
        <v>1.46E-2</v>
      </c>
      <c r="F6" s="20">
        <v>7.1047000000000005E-4</v>
      </c>
      <c r="G6" s="44">
        <v>-6.0150476444444399E-2</v>
      </c>
      <c r="H6" s="44">
        <v>-7.5612176000000003E-2</v>
      </c>
      <c r="I6" s="10">
        <v>-7.205671544111486E-2</v>
      </c>
      <c r="J6" s="10">
        <v>-2.64E-2</v>
      </c>
      <c r="K6" s="10">
        <v>-2.0199999999999999E-2</v>
      </c>
      <c r="L6" s="24">
        <v>-5.1740715000000003E-3</v>
      </c>
      <c r="M6" s="22">
        <v>6.0677244285199002E-3</v>
      </c>
    </row>
    <row r="7" spans="1:25">
      <c r="A7" s="6" t="s">
        <v>14</v>
      </c>
      <c r="B7" s="17">
        <v>-8.6800000000000002E-2</v>
      </c>
      <c r="C7" s="17">
        <v>5.3E-3</v>
      </c>
      <c r="D7" s="17">
        <v>3.9699999999999999E-2</v>
      </c>
      <c r="E7" s="20">
        <v>-6.88E-2</v>
      </c>
      <c r="F7" s="20">
        <v>-0.03</v>
      </c>
      <c r="G7" s="44">
        <v>-5.0015156222222197E-2</v>
      </c>
      <c r="H7" s="44">
        <v>-0.114570592</v>
      </c>
      <c r="I7" s="10">
        <v>-0.10213847683818052</v>
      </c>
      <c r="J7" s="10">
        <v>-2.8500000000000001E-2</v>
      </c>
      <c r="K7" s="10">
        <v>-2.1499999999999998E-2</v>
      </c>
      <c r="L7" s="24">
        <v>-7.1031423999999996E-2</v>
      </c>
      <c r="M7" s="22">
        <v>-1.9149606068260699E-2</v>
      </c>
    </row>
    <row r="8" spans="1:25" s="3" customFormat="1">
      <c r="A8" s="33" t="s">
        <v>51</v>
      </c>
      <c r="B8" s="37">
        <f>SUM(B4,B5,B6,B7)</f>
        <v>-0.89139999999999997</v>
      </c>
      <c r="C8" s="37">
        <f>SUM(C4,C5,C6,C7)</f>
        <v>-0.72840000000000005</v>
      </c>
      <c r="D8" s="37">
        <f>SUM(D4,D5,D6,D7)</f>
        <v>-0.21960000000000002</v>
      </c>
      <c r="E8" s="34">
        <f>SUM(E4,E5,E6,E7)</f>
        <v>-0.58730000000000004</v>
      </c>
      <c r="F8" s="34">
        <f t="shared" ref="F8:H8" si="1">SUM(F4,F5,F6,F7)</f>
        <v>-0.41288952999999995</v>
      </c>
      <c r="G8" s="38">
        <f>SUM(G4:G7)</f>
        <v>-0.47343955533333337</v>
      </c>
      <c r="H8" s="45">
        <f t="shared" si="1"/>
        <v>-0.69262879200000005</v>
      </c>
      <c r="I8" s="40">
        <f>SUM(I4:I7)</f>
        <v>-0.43704861388967242</v>
      </c>
      <c r="J8" s="40"/>
      <c r="K8" s="40"/>
      <c r="L8" s="39">
        <f t="shared" ref="L8" si="2">SUM(L4,L5,L6,L7)</f>
        <v>-0.25030340749999996</v>
      </c>
      <c r="M8" s="39">
        <f t="shared" ref="M8" si="3">SUM(M4,M5,M6,M7)</f>
        <v>-3.9592924501833361E-2</v>
      </c>
    </row>
    <row r="9" spans="1:25" s="3" customFormat="1">
      <c r="A9" s="136"/>
      <c r="B9" s="137"/>
      <c r="C9" s="137"/>
      <c r="D9" s="137"/>
      <c r="E9" s="138"/>
      <c r="F9" s="138"/>
      <c r="G9" s="139"/>
      <c r="H9" s="140"/>
      <c r="I9" s="151"/>
      <c r="J9" s="151"/>
      <c r="K9" s="151"/>
      <c r="L9" s="141"/>
      <c r="M9" s="141"/>
    </row>
    <row r="10" spans="1:25" ht="15" thickBot="1">
      <c r="B10" s="32"/>
      <c r="E10" s="32"/>
    </row>
    <row r="11" spans="1:25">
      <c r="A11" s="12" t="s">
        <v>42</v>
      </c>
      <c r="B11" s="56" t="s">
        <v>30</v>
      </c>
      <c r="C11" s="12" t="s">
        <v>31</v>
      </c>
      <c r="D11" s="59" t="s">
        <v>32</v>
      </c>
      <c r="E11" s="16" t="s">
        <v>33</v>
      </c>
      <c r="F11" s="59" t="s">
        <v>34</v>
      </c>
      <c r="G11" s="16" t="s">
        <v>35</v>
      </c>
      <c r="H11" s="53" t="s">
        <v>26</v>
      </c>
      <c r="I11" s="19" t="s">
        <v>27</v>
      </c>
      <c r="J11" s="53" t="s">
        <v>28</v>
      </c>
      <c r="K11" s="19" t="s">
        <v>29</v>
      </c>
      <c r="L11" s="62" t="s">
        <v>52</v>
      </c>
      <c r="M11" s="43" t="s">
        <v>53</v>
      </c>
      <c r="N11" s="62" t="s">
        <v>54</v>
      </c>
      <c r="O11" s="43" t="s">
        <v>55</v>
      </c>
      <c r="P11" s="77" t="s">
        <v>40</v>
      </c>
      <c r="Q11" s="7" t="s">
        <v>41</v>
      </c>
      <c r="R11" s="74" t="s">
        <v>36</v>
      </c>
      <c r="S11" s="11" t="s">
        <v>37</v>
      </c>
      <c r="T11" s="71" t="s">
        <v>38</v>
      </c>
      <c r="U11" s="9" t="s">
        <v>39</v>
      </c>
      <c r="V11" s="123" t="s">
        <v>49</v>
      </c>
      <c r="W11" s="122" t="s">
        <v>50</v>
      </c>
      <c r="X11" s="123" t="s">
        <v>47</v>
      </c>
      <c r="Y11" s="122" t="s">
        <v>48</v>
      </c>
    </row>
    <row r="12" spans="1:25">
      <c r="A12" s="13" t="s">
        <v>0</v>
      </c>
      <c r="B12" s="57">
        <v>-0.1105</v>
      </c>
      <c r="C12" s="15">
        <v>-0.1105</v>
      </c>
      <c r="D12" s="60">
        <v>-9.74E-2</v>
      </c>
      <c r="E12" s="17">
        <v>-9.74E-2</v>
      </c>
      <c r="F12" s="60">
        <v>-6.3100000000000003E-2</v>
      </c>
      <c r="G12" s="17">
        <v>-6.3100000000000003E-2</v>
      </c>
      <c r="H12" s="54">
        <v>-3.2299999999999995E-2</v>
      </c>
      <c r="I12" s="20">
        <v>-5.0000000000000044E-4</v>
      </c>
      <c r="J12" s="54">
        <v>-1.3300000000000006E-2</v>
      </c>
      <c r="K12" s="20">
        <v>-2.3999999999999994E-3</v>
      </c>
      <c r="L12" s="63">
        <v>8.509766466666667E-2</v>
      </c>
      <c r="M12" s="18">
        <v>8.509766466666667E-2</v>
      </c>
      <c r="N12" s="1">
        <f>0.0772626629375/2</f>
        <v>3.8631331468750002E-2</v>
      </c>
      <c r="O12" s="1">
        <f>0.0772626629375/2</f>
        <v>3.8631331468750002E-2</v>
      </c>
      <c r="P12" s="78">
        <v>5.1999999999999998E-3</v>
      </c>
      <c r="Q12" s="8">
        <v>5.1999999999999998E-3</v>
      </c>
      <c r="R12" s="75">
        <v>1.1000000000000001E-3</v>
      </c>
      <c r="S12" s="14">
        <v>1.1000000000000001E-3</v>
      </c>
      <c r="T12" s="72">
        <v>1.1000000000000001E-3</v>
      </c>
      <c r="U12" s="10">
        <v>1.1000000000000001E-3</v>
      </c>
      <c r="V12" s="65">
        <v>8.1465545E-3</v>
      </c>
      <c r="W12" s="67">
        <v>8.1465545E-3</v>
      </c>
      <c r="X12" s="69">
        <v>2.0710355999999999E-2</v>
      </c>
      <c r="Y12" s="22">
        <v>2.0710355999999999E-2</v>
      </c>
    </row>
    <row r="13" spans="1:25">
      <c r="A13" s="13" t="s">
        <v>9</v>
      </c>
      <c r="B13" s="57">
        <v>-0.218</v>
      </c>
      <c r="C13" s="15">
        <v>-0.218</v>
      </c>
      <c r="D13" s="60">
        <v>-0.1268</v>
      </c>
      <c r="E13" s="17">
        <v>-0.1268</v>
      </c>
      <c r="F13" s="60">
        <v>-5.3100000000000001E-2</v>
      </c>
      <c r="G13" s="17">
        <v>-5.3100000000000001E-2</v>
      </c>
      <c r="H13" s="54">
        <v>-0.1275</v>
      </c>
      <c r="I13" s="20">
        <v>-3.7700000000000011E-2</v>
      </c>
      <c r="J13" s="54">
        <v>-5.0999999999999934E-3</v>
      </c>
      <c r="K13" s="20">
        <v>-5.7200000000000029E-2</v>
      </c>
      <c r="L13" s="63">
        <v>6.4856578149065314E-2</v>
      </c>
      <c r="M13" s="18">
        <v>6.4856578149065314E-2</v>
      </c>
      <c r="N13" s="80">
        <f>0.129189412/2</f>
        <v>6.4594706000000002E-2</v>
      </c>
      <c r="O13" s="80">
        <f>0.129189412/2</f>
        <v>6.4594706000000002E-2</v>
      </c>
      <c r="P13" s="78">
        <v>2.8078201342144407E-3</v>
      </c>
      <c r="Q13" s="8">
        <v>2.8078201342144407E-3</v>
      </c>
      <c r="R13" s="75"/>
      <c r="S13" s="14"/>
      <c r="T13" s="72"/>
      <c r="U13" s="10"/>
      <c r="V13" s="65">
        <v>4.5258855000000001E-3</v>
      </c>
      <c r="W13" s="67">
        <v>4.5258855000000001E-3</v>
      </c>
      <c r="X13" s="69">
        <v>1.5732876E-2</v>
      </c>
      <c r="Y13" s="22">
        <v>1.5732876E-2</v>
      </c>
    </row>
    <row r="14" spans="1:25">
      <c r="A14" s="13" t="s">
        <v>25</v>
      </c>
      <c r="B14" s="57">
        <v>-0.10460835394862036</v>
      </c>
      <c r="C14" s="15">
        <v>-0.10460835394862036</v>
      </c>
      <c r="D14" s="60">
        <v>-8.8277659360546962E-2</v>
      </c>
      <c r="E14" s="17">
        <v>-8.8277659360546962E-2</v>
      </c>
      <c r="F14" s="60">
        <v>-3.6432667300983192E-2</v>
      </c>
      <c r="G14" s="17">
        <v>-3.6432667300983192E-2</v>
      </c>
      <c r="H14" s="54">
        <v>-9.9000000000000005E-2</v>
      </c>
      <c r="I14" s="20">
        <v>-9.9000000000000005E-2</v>
      </c>
      <c r="J14" s="54">
        <v>-3.9000000000000007E-2</v>
      </c>
      <c r="K14" s="20">
        <v>-3.9000000000000007E-2</v>
      </c>
      <c r="L14" s="63">
        <v>7.882561465393409E-2</v>
      </c>
      <c r="M14" s="18">
        <v>7.882561465393409E-2</v>
      </c>
      <c r="N14" s="80">
        <f>0.206452067/2</f>
        <v>0.10322603349999999</v>
      </c>
      <c r="O14" s="80">
        <f>0.206452067/2</f>
        <v>0.10322603349999999</v>
      </c>
      <c r="P14" s="78">
        <v>0.12724533341928415</v>
      </c>
      <c r="Q14" s="8">
        <v>0.12724533341928415</v>
      </c>
      <c r="R14" s="75"/>
      <c r="S14" s="14"/>
      <c r="T14" s="72"/>
      <c r="U14" s="10"/>
      <c r="V14" s="65">
        <v>1.267244E-2</v>
      </c>
      <c r="W14" s="67">
        <v>1.267244E-2</v>
      </c>
      <c r="X14" s="69">
        <v>9.7537154847218005E-3</v>
      </c>
      <c r="Y14" s="22">
        <v>9.7537154847218005E-3</v>
      </c>
    </row>
    <row r="15" spans="1:25">
      <c r="A15" s="13" t="s">
        <v>13</v>
      </c>
      <c r="B15" s="57">
        <v>-5.9299999999999999E-2</v>
      </c>
      <c r="C15" s="15">
        <v>-5.9299999999999999E-2</v>
      </c>
      <c r="D15" s="60">
        <v>-0.1153</v>
      </c>
      <c r="E15" s="17">
        <v>-0.1153</v>
      </c>
      <c r="F15" s="60">
        <v>-3.3099999999999997E-2</v>
      </c>
      <c r="G15" s="17">
        <v>-3.3099999999999997E-2</v>
      </c>
      <c r="H15" s="54">
        <v>-2.2699999999999998E-2</v>
      </c>
      <c r="I15" s="20">
        <v>-1.26E-2</v>
      </c>
      <c r="J15" s="54">
        <v>-9.0000000000000011E-3</v>
      </c>
      <c r="K15" s="20">
        <v>-6.1000000000000013E-3</v>
      </c>
      <c r="L15" s="63">
        <v>1.391376158433952E-2</v>
      </c>
      <c r="M15" s="18">
        <v>1.391376158433952E-2</v>
      </c>
      <c r="N15" s="80">
        <f>0.0634661430625/2</f>
        <v>3.1733071531249997E-2</v>
      </c>
      <c r="O15" s="80">
        <f>0.0634661430625/2</f>
        <v>3.1733071531249997E-2</v>
      </c>
      <c r="P15" s="78">
        <v>4.5726652373716961E-3</v>
      </c>
      <c r="Q15" s="8">
        <v>4.5726652373716961E-3</v>
      </c>
      <c r="R15" s="75">
        <v>1.6999999999999999E-3</v>
      </c>
      <c r="S15" s="14">
        <v>1.6999999999999999E-3</v>
      </c>
      <c r="T15" s="72">
        <v>9.986699999999999E-4</v>
      </c>
      <c r="U15" s="10">
        <v>9.986699999999999E-4</v>
      </c>
      <c r="V15" s="65">
        <v>6.8082150000000003E-3</v>
      </c>
      <c r="W15" s="67">
        <v>6.8082150000000003E-3</v>
      </c>
      <c r="X15" s="69">
        <v>1.5592047584657401E-3</v>
      </c>
      <c r="Y15" s="22">
        <v>1.5592047584657401E-3</v>
      </c>
    </row>
    <row r="16" spans="1:25">
      <c r="A16" s="13" t="s">
        <v>10</v>
      </c>
      <c r="B16" s="57">
        <v>-3.0599999999999999E-2</v>
      </c>
      <c r="C16" s="15">
        <v>-3.0599999999999999E-2</v>
      </c>
      <c r="D16" s="60">
        <v>-2.2100000000000002E-2</v>
      </c>
      <c r="E16" s="17">
        <v>-2.2100000000000002E-2</v>
      </c>
      <c r="F16" s="60">
        <v>-1.3100000000000001E-2</v>
      </c>
      <c r="G16" s="17">
        <v>-1.3100000000000001E-2</v>
      </c>
      <c r="H16" s="54">
        <v>-5.4000000000000003E-3</v>
      </c>
      <c r="I16" s="20">
        <v>0</v>
      </c>
      <c r="J16" s="54">
        <v>-6.3104700000000003E-3</v>
      </c>
      <c r="K16" s="20">
        <v>-1.6895299999999999E-3</v>
      </c>
      <c r="L16" s="63">
        <v>4.2020979735780527E-2</v>
      </c>
      <c r="M16" s="18">
        <v>4.2020979735780527E-2</v>
      </c>
      <c r="N16" s="80">
        <f>0.04348109975/2</f>
        <v>2.1740549875000001E-2</v>
      </c>
      <c r="O16" s="18">
        <v>2.1740549875000001E-2</v>
      </c>
      <c r="P16" s="78">
        <v>8.5016688172070767E-3</v>
      </c>
      <c r="Q16" s="8">
        <v>8.5016688172070767E-3</v>
      </c>
      <c r="R16" s="75">
        <v>1.5E-3</v>
      </c>
      <c r="S16" s="14">
        <v>1.5E-3</v>
      </c>
      <c r="T16" s="72">
        <v>9.6272999999999997E-4</v>
      </c>
      <c r="U16" s="10">
        <v>9.6272999999999997E-4</v>
      </c>
      <c r="V16" s="65">
        <v>5.9288206249999995E-4</v>
      </c>
      <c r="W16" s="67">
        <v>5.9288206249999995E-4</v>
      </c>
      <c r="X16" s="69">
        <v>5.7516859700721117E-4</v>
      </c>
      <c r="Y16" s="22">
        <v>5.7516859700721117E-4</v>
      </c>
    </row>
    <row r="17" spans="1:25">
      <c r="A17" s="13" t="s">
        <v>14</v>
      </c>
      <c r="B17" s="57">
        <v>-3.3399999999999999E-2</v>
      </c>
      <c r="C17" s="15">
        <v>-3.3399999999999999E-2</v>
      </c>
      <c r="D17" s="60">
        <v>-5.0200000000000002E-2</v>
      </c>
      <c r="E17" s="17">
        <v>-5.0200000000000002E-2</v>
      </c>
      <c r="F17" s="60">
        <v>-2.3599999999999999E-2</v>
      </c>
      <c r="G17" s="17">
        <v>-2.3599999999999999E-2</v>
      </c>
      <c r="H17" s="54">
        <v>-5.9000000000000025E-3</v>
      </c>
      <c r="I17" s="20">
        <v>-8.8999999999999982E-3</v>
      </c>
      <c r="J17" s="54">
        <v>-1.8999999999999989E-3</v>
      </c>
      <c r="K17" s="20">
        <v>-6.1999999999999972E-3</v>
      </c>
      <c r="L17" s="63">
        <v>3.5035830892485118E-2</v>
      </c>
      <c r="M17" s="18">
        <v>3.5035830892485118E-2</v>
      </c>
      <c r="N17" s="80">
        <f>0.0608921445/2</f>
        <v>3.0446072250000001E-2</v>
      </c>
      <c r="O17" s="18">
        <v>3.0446072250000001E-2</v>
      </c>
      <c r="P17" s="78">
        <v>1.1994459314817837E-2</v>
      </c>
      <c r="Q17" s="8">
        <v>1.1994459314817837E-2</v>
      </c>
      <c r="R17" s="75">
        <v>1.5E-3</v>
      </c>
      <c r="S17" s="14">
        <v>1.5E-3</v>
      </c>
      <c r="T17" s="72">
        <v>8.8497000000000001E-4</v>
      </c>
      <c r="U17" s="10">
        <v>8.8497000000000001E-4</v>
      </c>
      <c r="V17" s="65">
        <v>1.0426904000000001E-2</v>
      </c>
      <c r="W17" s="67">
        <v>1.0426904000000001E-2</v>
      </c>
      <c r="X17" s="69">
        <v>6.0975262547704936E-3</v>
      </c>
      <c r="Y17" s="22">
        <v>6.0975262547704936E-3</v>
      </c>
    </row>
    <row r="18" spans="1:25" ht="15" thickBot="1">
      <c r="A18" s="41" t="s">
        <v>51</v>
      </c>
      <c r="B18" s="58">
        <v>-8.0799854161992382E-2</v>
      </c>
      <c r="C18" s="47">
        <v>-8.0799854161992382E-2</v>
      </c>
      <c r="D18" s="61">
        <v>-8.8227375068643615E-2</v>
      </c>
      <c r="E18" s="48">
        <v>-8.8227375068643615E-2</v>
      </c>
      <c r="F18" s="61">
        <v>-4.1551457194899812E-2</v>
      </c>
      <c r="G18" s="48">
        <v>-4.1551457194899812E-2</v>
      </c>
      <c r="H18" s="55">
        <v>-0.19379999999999997</v>
      </c>
      <c r="I18" s="46">
        <v>-5.9700000000000086E-2</v>
      </c>
      <c r="J18" s="55">
        <v>-3.5610470000000005E-2</v>
      </c>
      <c r="K18" s="46">
        <v>-7.3589530000000014E-2</v>
      </c>
      <c r="L18" s="64">
        <v>0.16979618686653924</v>
      </c>
      <c r="M18" s="64">
        <v>0.16979618686653924</v>
      </c>
      <c r="N18" s="64">
        <f>SUM(N14:N17)</f>
        <v>0.18714572715625</v>
      </c>
      <c r="O18" s="64">
        <f>SUM(O14:O17)</f>
        <v>0.18714572715625</v>
      </c>
      <c r="P18" s="79">
        <v>6.4067121520146236E-2</v>
      </c>
      <c r="Q18" s="52">
        <v>6.4067121520146236E-2</v>
      </c>
      <c r="R18" s="76"/>
      <c r="S18" s="50"/>
      <c r="T18" s="73"/>
      <c r="U18" s="51"/>
      <c r="V18" s="66">
        <v>-2.78275802644804E-2</v>
      </c>
      <c r="W18" s="68">
        <v>-2.78275802644804E-2</v>
      </c>
      <c r="X18" s="70">
        <v>-2.7182930896493682E-2</v>
      </c>
      <c r="Y18" s="49">
        <v>-2.7182930896493682E-2</v>
      </c>
    </row>
    <row r="19" spans="1:25">
      <c r="A19" s="142"/>
      <c r="B19" s="143"/>
      <c r="C19" s="143"/>
      <c r="D19" s="144"/>
      <c r="E19" s="144"/>
      <c r="F19" s="144"/>
      <c r="G19" s="144"/>
      <c r="H19" s="145"/>
      <c r="I19" s="145"/>
      <c r="J19" s="145"/>
      <c r="K19" s="145"/>
      <c r="L19" s="146"/>
      <c r="M19" s="146"/>
      <c r="N19" s="146"/>
      <c r="O19" s="146"/>
      <c r="P19" s="147"/>
      <c r="Q19" s="147"/>
      <c r="R19" s="148"/>
      <c r="S19" s="148"/>
      <c r="T19" s="149"/>
      <c r="U19" s="149"/>
      <c r="V19" s="67"/>
      <c r="W19" s="67"/>
      <c r="X19" s="150"/>
      <c r="Y19" s="150"/>
    </row>
    <row r="22" spans="1:25" ht="26">
      <c r="K22" s="81" t="s">
        <v>56</v>
      </c>
      <c r="P22" s="81" t="s">
        <v>57</v>
      </c>
    </row>
    <row r="26" spans="1:25">
      <c r="X26">
        <v>-1</v>
      </c>
    </row>
    <row r="42" spans="15:23">
      <c r="O42">
        <f>(B14+D14)/2</f>
        <v>-9.6443006654583663E-2</v>
      </c>
    </row>
    <row r="45" spans="15:23">
      <c r="O45" s="3" t="s">
        <v>72</v>
      </c>
    </row>
    <row r="46" spans="15:23" ht="15" thickBot="1"/>
    <row r="47" spans="15:23" ht="24" thickTop="1" thickBot="1">
      <c r="O47" s="82" t="s">
        <v>58</v>
      </c>
      <c r="P47" s="98" t="s">
        <v>3</v>
      </c>
      <c r="Q47" s="99" t="s">
        <v>4</v>
      </c>
      <c r="R47" s="100" t="s">
        <v>5</v>
      </c>
      <c r="S47" s="83" t="s">
        <v>59</v>
      </c>
      <c r="T47" s="84" t="s">
        <v>76</v>
      </c>
      <c r="U47" s="84" t="s">
        <v>79</v>
      </c>
      <c r="V47" s="83" t="s">
        <v>8</v>
      </c>
      <c r="W47" s="84" t="s">
        <v>74</v>
      </c>
    </row>
    <row r="48" spans="15:23" ht="15.5" thickTop="1" thickBot="1">
      <c r="O48" s="85" t="s">
        <v>60</v>
      </c>
      <c r="P48" s="101" t="s">
        <v>62</v>
      </c>
      <c r="Q48" s="102" t="s">
        <v>63</v>
      </c>
      <c r="R48" s="103" t="s">
        <v>64</v>
      </c>
      <c r="S48" s="86" t="s">
        <v>61</v>
      </c>
      <c r="T48" s="87" t="s">
        <v>73</v>
      </c>
      <c r="U48" s="87" t="s">
        <v>61</v>
      </c>
      <c r="V48" s="86" t="s">
        <v>61</v>
      </c>
      <c r="W48" s="87" t="s">
        <v>61</v>
      </c>
    </row>
    <row r="49" spans="15:28" ht="15" thickTop="1">
      <c r="O49" s="88" t="s">
        <v>65</v>
      </c>
      <c r="P49" s="104">
        <v>-8.4000000000000005E-2</v>
      </c>
      <c r="Q49" s="105">
        <v>-7.0999999999999994E-2</v>
      </c>
      <c r="R49" s="106">
        <v>2.1000000000000001E-2</v>
      </c>
      <c r="S49" s="91">
        <v>1.4999999999999999E-2</v>
      </c>
      <c r="T49" s="92">
        <v>-6.0150476444444399E-2</v>
      </c>
      <c r="U49" s="92">
        <v>-7.5612176000000003E-2</v>
      </c>
      <c r="V49" s="91">
        <v>-7.205671544111486E-2</v>
      </c>
      <c r="W49" s="92">
        <v>-5.1740715000000003E-3</v>
      </c>
    </row>
    <row r="50" spans="15:28">
      <c r="O50" s="88" t="s">
        <v>66</v>
      </c>
      <c r="P50" s="104">
        <v>-0.19600000000000001</v>
      </c>
      <c r="Q50" s="105">
        <v>-0.16500000000000001</v>
      </c>
      <c r="R50" s="106">
        <v>3.5000000000000003E-2</v>
      </c>
      <c r="S50" s="91">
        <v>-8.3000000000000004E-2</v>
      </c>
      <c r="T50" s="92">
        <v>-4.2667097777777802E-2</v>
      </c>
      <c r="U50" s="92">
        <v>-0.12652864799999999</v>
      </c>
      <c r="V50" s="91">
        <v>-5.9378530364876413E-2</v>
      </c>
      <c r="W50" s="92">
        <v>-5.9317399999999999E-2</v>
      </c>
    </row>
    <row r="51" spans="15:28" ht="15" thickBot="1">
      <c r="O51" s="89" t="s">
        <v>67</v>
      </c>
      <c r="P51" s="107">
        <v>-8.6999999999999994E-2</v>
      </c>
      <c r="Q51" s="108">
        <v>5.0000000000000001E-3</v>
      </c>
      <c r="R51" s="109">
        <v>0.04</v>
      </c>
      <c r="S51" s="93">
        <v>-6.9000000000000006E-2</v>
      </c>
      <c r="T51" s="94">
        <v>-5.0015156222222197E-2</v>
      </c>
      <c r="U51" s="94">
        <v>-0.114570592</v>
      </c>
      <c r="V51" s="93">
        <v>-0.10213847683818052</v>
      </c>
      <c r="W51" s="94">
        <v>-7.1031423999999996E-2</v>
      </c>
    </row>
    <row r="52" spans="15:28" ht="15" thickTop="1">
      <c r="O52" s="111" t="s">
        <v>68</v>
      </c>
      <c r="P52" s="104">
        <v>-8.5999999999999993E-2</v>
      </c>
      <c r="Q52" s="105">
        <v>-0.16700000000000001</v>
      </c>
      <c r="R52" s="106">
        <v>-9.2999999999999999E-2</v>
      </c>
      <c r="S52" s="112">
        <v>-3.9E-2</v>
      </c>
      <c r="T52" s="113">
        <v>-8.5097664666666697E-2</v>
      </c>
      <c r="U52" s="113">
        <v>-0.15162273600000001</v>
      </c>
      <c r="V52" s="114">
        <v>-0.16088302124550066</v>
      </c>
      <c r="W52" s="113">
        <v>-7.6140024000000001E-2</v>
      </c>
    </row>
    <row r="53" spans="15:28" ht="15" thickBot="1">
      <c r="O53" s="115" t="s">
        <v>69</v>
      </c>
      <c r="P53" s="107">
        <v>-0.439</v>
      </c>
      <c r="Q53" s="108">
        <v>-0.33100000000000002</v>
      </c>
      <c r="R53" s="109">
        <v>-0.222</v>
      </c>
      <c r="S53" s="116">
        <v>-0.41099999999999998</v>
      </c>
      <c r="T53" s="117">
        <v>-0.235509159111111</v>
      </c>
      <c r="U53" s="117">
        <v>-0.224294624</v>
      </c>
      <c r="V53" s="118">
        <v>-4.2591870000000004E-2</v>
      </c>
      <c r="W53" s="117">
        <v>-3.8640484000000003E-2</v>
      </c>
    </row>
    <row r="54" spans="15:28" ht="15.5" thickTop="1" thickBot="1">
      <c r="O54" s="119" t="s">
        <v>70</v>
      </c>
      <c r="P54" s="107">
        <v>-0.52600000000000002</v>
      </c>
      <c r="Q54" s="108">
        <v>-0.497</v>
      </c>
      <c r="R54" s="109">
        <v>-0.315</v>
      </c>
      <c r="S54" s="116">
        <v>-0.45</v>
      </c>
      <c r="T54" s="117">
        <v>-0.32060682488888897</v>
      </c>
      <c r="U54" s="117">
        <v>-0.37591737600000003</v>
      </c>
      <c r="V54" s="118">
        <v>-0.20347489124550067</v>
      </c>
      <c r="W54" s="117">
        <v>-0.114780512</v>
      </c>
      <c r="X54" s="120" t="s">
        <v>77</v>
      </c>
    </row>
    <row r="55" spans="15:28" ht="15.5" thickTop="1" thickBot="1">
      <c r="O55" s="96" t="s">
        <v>78</v>
      </c>
      <c r="P55" s="110">
        <v>0.59034792368125699</v>
      </c>
      <c r="Q55" s="110">
        <v>0.68269230769230771</v>
      </c>
      <c r="R55" s="110">
        <v>1.4318181818181819</v>
      </c>
      <c r="S55" s="97">
        <v>0.76660988074957415</v>
      </c>
      <c r="T55" s="97">
        <v>0.67718639323062091</v>
      </c>
      <c r="U55" s="97">
        <v>0.54274003671507787</v>
      </c>
      <c r="V55" s="97">
        <v>0.46556580842255096</v>
      </c>
      <c r="W55" s="97">
        <v>0.45856551912901949</v>
      </c>
      <c r="X55" s="121">
        <v>0.70194075642982379</v>
      </c>
    </row>
    <row r="56" spans="15:28" ht="15.5" thickTop="1" thickBot="1">
      <c r="O56" s="90" t="s">
        <v>71</v>
      </c>
      <c r="P56" s="107">
        <v>-0.89100000000000001</v>
      </c>
      <c r="Q56" s="108">
        <v>-0.72799999999999998</v>
      </c>
      <c r="R56" s="109">
        <v>-0.22</v>
      </c>
      <c r="S56" s="93">
        <v>-0.58699999999999997</v>
      </c>
      <c r="T56" s="94">
        <v>-0.47343955533333337</v>
      </c>
      <c r="U56" s="94">
        <v>-0.69262879200000005</v>
      </c>
      <c r="V56" s="95">
        <v>-0.43704861388967242</v>
      </c>
      <c r="W56" s="94">
        <v>-0.25030340749999996</v>
      </c>
    </row>
    <row r="57" spans="15:28" ht="15" thickTop="1"/>
    <row r="62" spans="15:28" ht="15" thickBot="1"/>
    <row r="63" spans="15:28" ht="24" thickTop="1" thickBot="1">
      <c r="O63" s="82" t="s">
        <v>58</v>
      </c>
      <c r="P63" s="98" t="s">
        <v>3</v>
      </c>
      <c r="Q63" s="99" t="s">
        <v>4</v>
      </c>
      <c r="R63" s="100" t="s">
        <v>5</v>
      </c>
      <c r="S63" s="83" t="s">
        <v>84</v>
      </c>
      <c r="T63" s="84" t="s">
        <v>76</v>
      </c>
      <c r="U63" s="84" t="s">
        <v>79</v>
      </c>
      <c r="V63" s="83" t="s">
        <v>8</v>
      </c>
      <c r="W63" s="84" t="s">
        <v>74</v>
      </c>
      <c r="AB63">
        <v>-1</v>
      </c>
    </row>
    <row r="64" spans="15:28" ht="15.5" thickTop="1" thickBot="1">
      <c r="O64" s="85" t="s">
        <v>60</v>
      </c>
      <c r="P64" s="101" t="s">
        <v>62</v>
      </c>
      <c r="Q64" s="102" t="s">
        <v>63</v>
      </c>
      <c r="R64" s="103" t="s">
        <v>64</v>
      </c>
      <c r="S64" s="86" t="s">
        <v>61</v>
      </c>
      <c r="T64" s="87" t="s">
        <v>73</v>
      </c>
      <c r="U64" s="87" t="s">
        <v>61</v>
      </c>
      <c r="V64" s="86" t="s">
        <v>61</v>
      </c>
      <c r="W64" s="87" t="s">
        <v>61</v>
      </c>
    </row>
    <row r="65" spans="15:23" ht="15" thickTop="1">
      <c r="O65" s="88" t="s">
        <v>65</v>
      </c>
      <c r="P65" s="124">
        <v>3.0599999999999999E-2</v>
      </c>
      <c r="Q65" s="124">
        <v>2.2100000000000002E-2</v>
      </c>
      <c r="R65" s="124">
        <v>1.3100000000000001E-2</v>
      </c>
      <c r="S65" s="125">
        <f>AVERAGE(H16,I16)</f>
        <v>-2.7000000000000001E-3</v>
      </c>
      <c r="T65" s="125">
        <v>4.2020979735780527E-2</v>
      </c>
      <c r="U65" s="126">
        <v>2.1740549875000001E-2</v>
      </c>
      <c r="V65" s="125">
        <v>8.5016688172070767E-3</v>
      </c>
      <c r="W65" s="126">
        <v>5.9288206249999995E-4</v>
      </c>
    </row>
    <row r="66" spans="15:23">
      <c r="O66" s="88" t="s">
        <v>66</v>
      </c>
      <c r="P66" s="124">
        <v>5.9299999999999999E-2</v>
      </c>
      <c r="Q66" s="124">
        <v>0.1153</v>
      </c>
      <c r="R66" s="124">
        <v>3.3099999999999997E-2</v>
      </c>
      <c r="S66" s="125">
        <f>-AVERAGE(H15,I15)</f>
        <v>1.7649999999999999E-2</v>
      </c>
      <c r="T66" s="125">
        <v>1.391376158433952E-2</v>
      </c>
      <c r="U66" s="126">
        <v>3.1733071531249997E-2</v>
      </c>
      <c r="V66" s="125">
        <v>4.5726652373716961E-3</v>
      </c>
      <c r="W66" s="126">
        <v>6.8082150000000003E-3</v>
      </c>
    </row>
    <row r="67" spans="15:23" ht="15" thickBot="1">
      <c r="O67" s="89" t="s">
        <v>67</v>
      </c>
      <c r="P67" s="124">
        <v>3.3399999999999999E-2</v>
      </c>
      <c r="Q67" s="124">
        <v>5.0200000000000002E-2</v>
      </c>
      <c r="R67" s="124">
        <v>2.3599999999999999E-2</v>
      </c>
      <c r="S67" s="127">
        <f>-AVERAGE(H17,I17)</f>
        <v>7.4000000000000003E-3</v>
      </c>
      <c r="T67" s="127">
        <v>3.5035830892485118E-2</v>
      </c>
      <c r="U67" s="128">
        <v>3.0446072250000001E-2</v>
      </c>
      <c r="V67" s="127">
        <v>1.1994459314817837E-2</v>
      </c>
      <c r="W67" s="128">
        <v>1.0426904000000001E-2</v>
      </c>
    </row>
    <row r="68" spans="15:23" ht="15" thickTop="1">
      <c r="O68" s="111" t="s">
        <v>68</v>
      </c>
      <c r="P68" s="124">
        <v>0.1105</v>
      </c>
      <c r="Q68" s="124">
        <v>9.74E-2</v>
      </c>
      <c r="R68" s="124">
        <v>6.3100000000000003E-2</v>
      </c>
      <c r="S68" s="129">
        <f>-AVERAGE(H12,I12)</f>
        <v>1.6399999999999998E-2</v>
      </c>
      <c r="T68" s="130">
        <v>8.509766466666667E-2</v>
      </c>
      <c r="U68" s="130">
        <v>3.8631331468750002E-2</v>
      </c>
      <c r="V68" s="131">
        <v>5.1999999999999998E-3</v>
      </c>
      <c r="W68" s="130">
        <v>8.1465545E-3</v>
      </c>
    </row>
    <row r="69" spans="15:23" ht="15" thickBot="1">
      <c r="O69" s="115" t="s">
        <v>69</v>
      </c>
      <c r="P69" s="124">
        <v>0.218</v>
      </c>
      <c r="Q69" s="124">
        <v>0.1268</v>
      </c>
      <c r="R69" s="124">
        <v>5.3100000000000001E-2</v>
      </c>
      <c r="S69" s="132">
        <f>-AVERAGE(H13,I13)</f>
        <v>8.2600000000000007E-2</v>
      </c>
      <c r="T69" s="133">
        <v>6.4856578149065314E-2</v>
      </c>
      <c r="U69" s="133">
        <v>6.4594706000000002E-2</v>
      </c>
      <c r="V69" s="134">
        <v>2.8078201342144407E-3</v>
      </c>
      <c r="W69" s="133">
        <v>4.5258855000000001E-3</v>
      </c>
    </row>
    <row r="70" spans="15:23" ht="15.5" thickTop="1" thickBot="1">
      <c r="O70" s="119" t="s">
        <v>70</v>
      </c>
      <c r="P70" s="124">
        <v>0.10460835394862036</v>
      </c>
      <c r="Q70" s="124">
        <v>8.8277659360546962E-2</v>
      </c>
      <c r="R70" s="124">
        <v>3.6432667300983192E-2</v>
      </c>
      <c r="S70" s="132">
        <f>-AVERAGE(H14,I14)</f>
        <v>9.9000000000000005E-2</v>
      </c>
      <c r="T70" s="133">
        <v>7.882561465393409E-2</v>
      </c>
      <c r="U70" s="133">
        <v>0.10322603349999999</v>
      </c>
      <c r="V70" s="134">
        <v>0.12724533341928415</v>
      </c>
      <c r="W70" s="133">
        <v>1.267244E-2</v>
      </c>
    </row>
    <row r="71" spans="15:23" ht="15" thickTop="1">
      <c r="P71" s="124"/>
      <c r="Q71" s="124"/>
      <c r="R71" s="124"/>
      <c r="S71" s="1"/>
      <c r="T71" s="1"/>
      <c r="U71" s="1"/>
      <c r="V71" s="1"/>
    </row>
    <row r="72" spans="15:23" ht="15" thickBot="1">
      <c r="O72" s="90" t="s">
        <v>71</v>
      </c>
      <c r="P72" s="124">
        <v>8.0799854161992382E-2</v>
      </c>
      <c r="Q72" s="124">
        <v>8.8227375068643615E-2</v>
      </c>
      <c r="R72" s="124">
        <v>4.1551457194899812E-2</v>
      </c>
      <c r="S72" s="127">
        <f>-AVERAGE(H18,I18)</f>
        <v>0.12675000000000003</v>
      </c>
      <c r="T72" s="128">
        <v>0.16979618686653924</v>
      </c>
      <c r="U72" s="128">
        <v>0.18714572715625</v>
      </c>
      <c r="V72" s="135">
        <v>6.4067121520146236E-2</v>
      </c>
      <c r="W72" s="128">
        <v>2.78275802644804E-2</v>
      </c>
    </row>
    <row r="73" spans="15:23" ht="15" thickTop="1"/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zoomScale="99" zoomScaleNormal="99" workbookViewId="0">
      <selection activeCell="B2" sqref="B2:X8"/>
    </sheetView>
  </sheetViews>
  <sheetFormatPr defaultColWidth="8.81640625" defaultRowHeight="14.5"/>
  <cols>
    <col min="1" max="1" width="22.1796875" customWidth="1"/>
    <col min="2" max="2" width="18.7265625" customWidth="1"/>
    <col min="3" max="3" width="22.453125" customWidth="1"/>
    <col min="4" max="4" width="22.54296875" customWidth="1"/>
    <col min="5" max="5" width="18.54296875" customWidth="1"/>
    <col min="6" max="6" width="22.453125" customWidth="1"/>
    <col min="7" max="7" width="22.54296875" customWidth="1"/>
    <col min="8" max="8" width="10.1796875" customWidth="1"/>
    <col min="9" max="9" width="10.26953125" customWidth="1"/>
    <col min="10" max="10" width="9.26953125" customWidth="1"/>
    <col min="11" max="11" width="11.81640625" customWidth="1"/>
    <col min="12" max="12" width="11.54296875" customWidth="1"/>
    <col min="13" max="13" width="10.81640625" customWidth="1"/>
    <col min="14" max="14" width="15.81640625" customWidth="1"/>
    <col min="15" max="15" width="18.453125" customWidth="1"/>
    <col min="16" max="16" width="11.7265625" customWidth="1"/>
    <col min="17" max="17" width="10.81640625" customWidth="1"/>
    <col min="18" max="18" width="9.7265625" customWidth="1"/>
    <col min="19" max="19" width="12.81640625" customWidth="1"/>
    <col min="20" max="20" width="16.7265625" customWidth="1"/>
  </cols>
  <sheetData>
    <row r="1" spans="1:24" s="3" customFormat="1">
      <c r="A1" s="5" t="s">
        <v>11</v>
      </c>
      <c r="B1" s="19" t="s">
        <v>1</v>
      </c>
      <c r="C1" s="3" t="s">
        <v>15</v>
      </c>
      <c r="D1" s="3" t="s">
        <v>16</v>
      </c>
      <c r="E1" s="19" t="s">
        <v>2</v>
      </c>
      <c r="F1" s="3" t="s">
        <v>18</v>
      </c>
      <c r="G1" s="4" t="s">
        <v>17</v>
      </c>
      <c r="H1" s="12" t="s">
        <v>3</v>
      </c>
      <c r="I1" s="3" t="s">
        <v>19</v>
      </c>
      <c r="J1" s="16" t="s">
        <v>4</v>
      </c>
      <c r="K1" s="3" t="s">
        <v>20</v>
      </c>
      <c r="L1" s="5" t="s">
        <v>5</v>
      </c>
      <c r="M1" s="3" t="s">
        <v>21</v>
      </c>
      <c r="N1" s="23" t="s">
        <v>45</v>
      </c>
      <c r="O1" s="28" t="s">
        <v>46</v>
      </c>
      <c r="P1" s="21" t="s">
        <v>43</v>
      </c>
      <c r="Q1" s="30" t="s">
        <v>44</v>
      </c>
      <c r="R1" s="9" t="s">
        <v>6</v>
      </c>
      <c r="S1" s="3" t="s">
        <v>22</v>
      </c>
      <c r="T1" s="9" t="s">
        <v>7</v>
      </c>
      <c r="U1" s="3" t="s">
        <v>23</v>
      </c>
      <c r="V1" s="9" t="s">
        <v>8</v>
      </c>
      <c r="W1" s="3" t="s">
        <v>24</v>
      </c>
      <c r="X1" s="3" t="s">
        <v>12</v>
      </c>
    </row>
    <row r="2" spans="1:24">
      <c r="A2" s="6" t="s">
        <v>0</v>
      </c>
      <c r="B2" s="20">
        <v>3.9199999999999999E-2</v>
      </c>
      <c r="C2" s="1">
        <v>3.8699999999999998E-2</v>
      </c>
      <c r="D2" s="1">
        <v>7.1499999999999994E-2</v>
      </c>
      <c r="E2" s="20">
        <v>3.4299999999999997E-2</v>
      </c>
      <c r="F2" s="1">
        <v>3.1899999999999998E-2</v>
      </c>
      <c r="G2" s="2">
        <v>4.7600000000000003E-2</v>
      </c>
      <c r="H2" s="15">
        <v>8.6300000000000002E-2</v>
      </c>
      <c r="I2" s="1">
        <v>0.1105</v>
      </c>
      <c r="J2" s="17">
        <v>0.1668</v>
      </c>
      <c r="K2" s="1">
        <v>9.74E-2</v>
      </c>
      <c r="L2" s="18">
        <v>9.3100000000000002E-2</v>
      </c>
      <c r="M2" s="1">
        <v>6.3100000000000003E-2</v>
      </c>
      <c r="N2" s="24">
        <v>7.6140024000000001E-2</v>
      </c>
      <c r="O2" s="29">
        <v>8.1465545E-3</v>
      </c>
      <c r="P2" s="22">
        <v>2.6567652000000001E-2</v>
      </c>
      <c r="Q2" s="31">
        <v>2.0710355999999999E-2</v>
      </c>
      <c r="R2" s="10">
        <v>2.8000000000000001E-2</v>
      </c>
      <c r="S2" s="1">
        <v>1.1000000000000001E-3</v>
      </c>
      <c r="T2" s="10">
        <v>1.8200000000000001E-2</v>
      </c>
      <c r="U2" s="1">
        <v>1.1000000000000001E-3</v>
      </c>
      <c r="V2" s="10">
        <v>3.7600000000000001E-2</v>
      </c>
      <c r="W2" s="1">
        <v>5.1999999999999998E-3</v>
      </c>
      <c r="X2" s="1">
        <v>3.3500000000000002E-2</v>
      </c>
    </row>
    <row r="3" spans="1:24">
      <c r="A3" s="6" t="s">
        <v>9</v>
      </c>
      <c r="B3" s="20">
        <v>0.41089999999999999</v>
      </c>
      <c r="C3" s="1">
        <v>0.37319999999999998</v>
      </c>
      <c r="D3" s="1">
        <v>0.53839999999999999</v>
      </c>
      <c r="E3" s="20">
        <v>0.33450000000000002</v>
      </c>
      <c r="F3" s="1">
        <v>0.27729999999999999</v>
      </c>
      <c r="G3" s="2">
        <v>0.33960000000000001</v>
      </c>
      <c r="H3" s="15">
        <v>0.43919999999999998</v>
      </c>
      <c r="I3" s="1">
        <v>0.218</v>
      </c>
      <c r="J3" s="17">
        <v>0.33050000000000002</v>
      </c>
      <c r="K3" s="1">
        <v>0.1268</v>
      </c>
      <c r="L3" s="18">
        <v>0.22220000000000001</v>
      </c>
      <c r="M3" s="1">
        <v>5.3100000000000001E-2</v>
      </c>
      <c r="N3" s="24">
        <v>3.8640484000000003E-2</v>
      </c>
      <c r="O3" s="29">
        <v>4.5258855000000001E-3</v>
      </c>
      <c r="P3" s="22">
        <v>-5.4687060000000003E-3</v>
      </c>
      <c r="Q3" s="31">
        <v>1.5732876E-2</v>
      </c>
      <c r="R3" s="10"/>
      <c r="S3" s="1"/>
      <c r="T3" s="10"/>
      <c r="U3" s="1"/>
      <c r="V3" s="10">
        <v>6.3901922222222199E-2</v>
      </c>
      <c r="W3" s="1">
        <v>1.1518676127419995E-3</v>
      </c>
      <c r="X3" s="1"/>
    </row>
    <row r="4" spans="1:24">
      <c r="A4" s="6" t="s">
        <v>25</v>
      </c>
      <c r="B4" s="20">
        <f>SUM(B2:B3)</f>
        <v>0.4501</v>
      </c>
      <c r="C4" s="1">
        <f>SUM(C2:C3)</f>
        <v>0.41189999999999999</v>
      </c>
      <c r="D4" s="1">
        <f>SUM(D2:D3)</f>
        <v>0.6099</v>
      </c>
      <c r="E4" s="20">
        <f t="shared" ref="E4:L4" si="0">SUM(E2:E3)</f>
        <v>0.36880000000000002</v>
      </c>
      <c r="F4" s="1">
        <f>SUM(F2:F3)</f>
        <v>0.30919999999999997</v>
      </c>
      <c r="G4" s="1">
        <f>SUM(G2:G3)</f>
        <v>0.38719999999999999</v>
      </c>
      <c r="H4" s="15">
        <f t="shared" si="0"/>
        <v>0.52549999999999997</v>
      </c>
      <c r="I4" s="1">
        <f>SUM(H2*H2,I3*I3)/SUM(H2,H3)</f>
        <v>0.10460835394862036</v>
      </c>
      <c r="J4" s="17">
        <f t="shared" si="0"/>
        <v>0.49730000000000002</v>
      </c>
      <c r="K4" s="1">
        <f>SUM(J2*J2,K3*K3)/SUM(J2,J3)</f>
        <v>8.8277659360546962E-2</v>
      </c>
      <c r="L4" s="18">
        <f t="shared" si="0"/>
        <v>0.31530000000000002</v>
      </c>
      <c r="M4" s="1">
        <f>SUM(L2*L2,M3*M3)/SUM(L2,L3)</f>
        <v>3.6432667300983192E-2</v>
      </c>
      <c r="N4" s="24">
        <v>0.114780512</v>
      </c>
      <c r="O4" s="1">
        <f>SUM(N2*N2,O3*O3)/SUM(N2,N3)</f>
        <v>5.0686192243370162E-2</v>
      </c>
      <c r="P4" s="22">
        <v>2.1125865223700101E-2</v>
      </c>
      <c r="Q4" s="1">
        <f>SUM(P2*P2,Q3*Q3)/SUM(P2,P3)</f>
        <v>4.5185362341061019E-2</v>
      </c>
      <c r="R4" s="10"/>
      <c r="S4" s="1"/>
      <c r="T4" s="10"/>
      <c r="U4" s="1"/>
      <c r="V4" s="10">
        <f t="shared" ref="V4" si="1">SUM(V2:V3)</f>
        <v>0.10150192222222221</v>
      </c>
      <c r="W4" s="1">
        <f>SUM(V2*V2,W3*W3)/SUM(V2,V3)</f>
        <v>1.3941477836244106E-2</v>
      </c>
      <c r="X4" s="1"/>
    </row>
    <row r="5" spans="1:24">
      <c r="A5" s="6" t="s">
        <v>13</v>
      </c>
      <c r="B5" s="20">
        <v>8.3000000000000004E-2</v>
      </c>
      <c r="C5" s="1">
        <v>7.0400000000000004E-2</v>
      </c>
      <c r="D5" s="1">
        <v>0.1057</v>
      </c>
      <c r="E5" s="20">
        <v>1.4800000000000001E-2</v>
      </c>
      <c r="F5" s="1">
        <v>8.6999999999999994E-3</v>
      </c>
      <c r="G5" s="1">
        <v>2.3800000000000002E-2</v>
      </c>
      <c r="H5" s="15">
        <v>0.1956</v>
      </c>
      <c r="I5" s="1">
        <v>5.9299999999999999E-2</v>
      </c>
      <c r="J5" s="17">
        <v>0.1653</v>
      </c>
      <c r="K5" s="1">
        <v>0.1153</v>
      </c>
      <c r="L5" s="18">
        <v>-3.4599999999999999E-2</v>
      </c>
      <c r="M5" s="1">
        <v>3.3099999999999997E-2</v>
      </c>
      <c r="N5" s="24">
        <v>5.9317399999999999E-2</v>
      </c>
      <c r="O5" s="29">
        <v>6.8082150000000003E-3</v>
      </c>
      <c r="P5" s="22">
        <v>5.3851776383924601E-3</v>
      </c>
      <c r="Q5" s="31">
        <v>1.5592047584657401E-3</v>
      </c>
      <c r="R5" s="10">
        <v>2.6700000000000002E-2</v>
      </c>
      <c r="S5" s="1">
        <v>1.6999999999999999E-3</v>
      </c>
      <c r="T5" s="10">
        <v>3.0700000000000002E-2</v>
      </c>
      <c r="U5" s="1">
        <v>9.986699999999999E-4</v>
      </c>
      <c r="V5" s="10">
        <v>1.8100000000000002E-2</v>
      </c>
      <c r="W5" s="1">
        <v>9.9036000000000003E-4</v>
      </c>
      <c r="X5" s="1">
        <v>1.54E-2</v>
      </c>
    </row>
    <row r="6" spans="1:24">
      <c r="A6" s="6" t="s">
        <v>10</v>
      </c>
      <c r="B6" s="20">
        <v>-1.46E-2</v>
      </c>
      <c r="C6" s="1">
        <v>-1.46E-2</v>
      </c>
      <c r="D6" s="1">
        <v>-9.1999999999999998E-3</v>
      </c>
      <c r="E6" s="20">
        <v>-7.1047000000000005E-4</v>
      </c>
      <c r="F6" s="1">
        <v>-2.3999999999999998E-3</v>
      </c>
      <c r="G6" s="1">
        <v>5.5999999999999999E-3</v>
      </c>
      <c r="H6" s="15">
        <v>8.3500000000000005E-2</v>
      </c>
      <c r="I6" s="1">
        <v>3.0599999999999999E-2</v>
      </c>
      <c r="J6" s="17">
        <v>7.1099999999999997E-2</v>
      </c>
      <c r="K6" s="1">
        <v>2.2100000000000002E-2</v>
      </c>
      <c r="L6" s="18">
        <v>-2.1399999999999999E-2</v>
      </c>
      <c r="M6" s="1">
        <v>1.3100000000000001E-2</v>
      </c>
      <c r="N6" s="24">
        <v>5.1740715000000003E-3</v>
      </c>
      <c r="O6" s="29">
        <v>5.9288206249999995E-4</v>
      </c>
      <c r="P6" s="22">
        <v>-6.0677244285199002E-3</v>
      </c>
      <c r="Q6" s="31">
        <v>5.7516859700721117E-4</v>
      </c>
      <c r="R6" s="10">
        <v>2.64E-2</v>
      </c>
      <c r="S6" s="1">
        <v>1.5E-3</v>
      </c>
      <c r="T6" s="10">
        <v>2.0199999999999999E-2</v>
      </c>
      <c r="U6" s="1">
        <v>9.6272999999999997E-4</v>
      </c>
      <c r="V6" s="10">
        <v>2.3800000000000002E-2</v>
      </c>
      <c r="W6" s="1">
        <v>1.1000000000000001E-3</v>
      </c>
      <c r="X6" s="1">
        <v>2.12E-2</v>
      </c>
    </row>
    <row r="7" spans="1:24">
      <c r="A7" s="6" t="s">
        <v>14</v>
      </c>
      <c r="B7" s="20">
        <v>6.88E-2</v>
      </c>
      <c r="C7" s="1">
        <v>5.9900000000000002E-2</v>
      </c>
      <c r="D7" s="1">
        <v>7.4700000000000003E-2</v>
      </c>
      <c r="E7" s="20">
        <v>0.03</v>
      </c>
      <c r="F7" s="1">
        <v>2.3800000000000002E-2</v>
      </c>
      <c r="G7" s="2">
        <v>3.1899999999999998E-2</v>
      </c>
      <c r="H7" s="15">
        <v>8.6800000000000002E-2</v>
      </c>
      <c r="I7" s="1">
        <v>3.3399999999999999E-2</v>
      </c>
      <c r="J7" s="17">
        <v>-5.3E-3</v>
      </c>
      <c r="K7" s="1">
        <v>5.0200000000000002E-2</v>
      </c>
      <c r="L7" s="18">
        <v>-3.9699999999999999E-2</v>
      </c>
      <c r="M7" s="1">
        <v>2.3599999999999999E-2</v>
      </c>
      <c r="N7" s="24">
        <v>7.1031423999999996E-2</v>
      </c>
      <c r="O7" s="29">
        <v>1.0426904000000001E-2</v>
      </c>
      <c r="P7" s="22">
        <v>1.9149606068260699E-2</v>
      </c>
      <c r="Q7" s="31">
        <v>6.0975262547704936E-3</v>
      </c>
      <c r="R7" s="10">
        <v>2.8500000000000001E-2</v>
      </c>
      <c r="S7" s="1">
        <v>1.5E-3</v>
      </c>
      <c r="T7" s="10">
        <v>2.1499999999999998E-2</v>
      </c>
      <c r="U7" s="1">
        <v>8.8497000000000001E-4</v>
      </c>
      <c r="V7" s="10">
        <v>2.5000000000000001E-2</v>
      </c>
      <c r="W7" s="1">
        <v>3.3999999999999998E-3</v>
      </c>
      <c r="X7" s="1">
        <v>2.4500000000000001E-2</v>
      </c>
    </row>
    <row r="8" spans="1:24" s="3" customFormat="1">
      <c r="A8" s="33" t="s">
        <v>51</v>
      </c>
      <c r="B8" s="34">
        <f>SUM(B4,B5,B6,B7)</f>
        <v>0.58730000000000004</v>
      </c>
      <c r="C8" s="35">
        <f>SUM(C4,C5,C6,C7)</f>
        <v>0.52759999999999996</v>
      </c>
      <c r="D8" s="35">
        <f>SUM(D4,D5,D6,D7)</f>
        <v>0.78110000000000002</v>
      </c>
      <c r="E8" s="34">
        <f t="shared" ref="E8:X8" si="2">SUM(E4,E5,E6,E7)</f>
        <v>0.41288952999999995</v>
      </c>
      <c r="F8" s="35">
        <f>SUM(F4,F5,F6,F7)</f>
        <v>0.33929999999999993</v>
      </c>
      <c r="G8" s="35">
        <f>SUM(G4,G5,G6,G7)</f>
        <v>0.44849999999999995</v>
      </c>
      <c r="H8" s="36">
        <f t="shared" si="2"/>
        <v>0.89139999999999997</v>
      </c>
      <c r="I8" s="35">
        <f>SUM(H4*I4,H5*I5,H6*I6,H7*I7)/SUM(H4:H7)</f>
        <v>8.0799854161992382E-2</v>
      </c>
      <c r="J8" s="37">
        <f t="shared" si="2"/>
        <v>0.72840000000000005</v>
      </c>
      <c r="K8" s="35">
        <f>SUM(J4*K4,J5*K5,J6*K6,J7*K7)/SUM(J4:J7)</f>
        <v>8.8227375068643615E-2</v>
      </c>
      <c r="L8" s="38">
        <f t="shared" si="2"/>
        <v>0.21960000000000002</v>
      </c>
      <c r="M8" s="35">
        <f>SUM(L4*M4,L5*M5,L6*M6,L7*M7)/SUM(L4:L7)</f>
        <v>4.1551457194899812E-2</v>
      </c>
      <c r="N8" s="39">
        <f t="shared" si="2"/>
        <v>0.25030340749999996</v>
      </c>
      <c r="O8" s="35">
        <f>SUM(N4*O4,N5*O5,N6*O6,N7*O7)/SUM(N4:N7)</f>
        <v>2.78275802644804E-2</v>
      </c>
      <c r="P8" s="39">
        <f t="shared" si="2"/>
        <v>3.9592924501833361E-2</v>
      </c>
      <c r="Q8" s="35">
        <f>SUM(P4*Q4,P5*Q5,P6*Q6,P7*Q7)/SUM(P4:P7)</f>
        <v>2.7182930896493682E-2</v>
      </c>
      <c r="R8" s="40"/>
      <c r="S8" s="35"/>
      <c r="T8" s="40"/>
      <c r="U8" s="35"/>
      <c r="V8" s="40">
        <f t="shared" si="2"/>
        <v>0.16840192222222219</v>
      </c>
      <c r="W8" s="35">
        <f>SUM(V4*W4,V5*W5,V6*W6,V7*W7)/SUM(V4:V7)</f>
        <v>9.1696834253446151E-3</v>
      </c>
      <c r="X8" s="35">
        <f t="shared" si="2"/>
        <v>6.1100000000000002E-2</v>
      </c>
    </row>
    <row r="9" spans="1:24">
      <c r="B9" s="32"/>
      <c r="E9" s="32"/>
    </row>
    <row r="10" spans="1:24">
      <c r="A10" s="12" t="s">
        <v>42</v>
      </c>
      <c r="B10" s="19" t="s">
        <v>26</v>
      </c>
      <c r="C10" s="19" t="s">
        <v>27</v>
      </c>
      <c r="D10" s="19" t="s">
        <v>28</v>
      </c>
      <c r="E10" s="19" t="s">
        <v>29</v>
      </c>
      <c r="F10" s="12" t="s">
        <v>30</v>
      </c>
      <c r="G10" s="12" t="s">
        <v>31</v>
      </c>
      <c r="H10" s="16" t="s">
        <v>32</v>
      </c>
      <c r="I10" s="16" t="s">
        <v>33</v>
      </c>
      <c r="J10" s="5" t="s">
        <v>34</v>
      </c>
      <c r="K10" s="5" t="s">
        <v>35</v>
      </c>
      <c r="L10" s="27" t="s">
        <v>49</v>
      </c>
      <c r="M10" s="27" t="s">
        <v>50</v>
      </c>
      <c r="N10" s="27" t="s">
        <v>47</v>
      </c>
      <c r="O10" s="27" t="s">
        <v>48</v>
      </c>
      <c r="P10" s="11" t="s">
        <v>36</v>
      </c>
      <c r="Q10" s="11" t="s">
        <v>37</v>
      </c>
      <c r="R10" s="9" t="s">
        <v>38</v>
      </c>
      <c r="S10" s="9" t="s">
        <v>39</v>
      </c>
      <c r="T10" s="7" t="s">
        <v>40</v>
      </c>
      <c r="U10" s="7" t="s">
        <v>41</v>
      </c>
    </row>
    <row r="11" spans="1:24">
      <c r="A11" s="13" t="s">
        <v>0</v>
      </c>
      <c r="B11" s="20">
        <f t="shared" ref="B11:B15" si="3">D2-B2</f>
        <v>3.2299999999999995E-2</v>
      </c>
      <c r="C11" s="20">
        <f t="shared" ref="C11:C16" si="4">B2-C2</f>
        <v>5.0000000000000044E-4</v>
      </c>
      <c r="D11" s="20">
        <f t="shared" ref="D11:D15" si="5">G2-E2</f>
        <v>1.3300000000000006E-2</v>
      </c>
      <c r="E11" s="20">
        <f t="shared" ref="E11:E16" si="6">E2-F2</f>
        <v>2.3999999999999994E-3</v>
      </c>
      <c r="F11" s="15">
        <f t="shared" ref="F11:F15" si="7">I2</f>
        <v>0.1105</v>
      </c>
      <c r="G11" s="15">
        <f t="shared" ref="G11:G15" si="8">I2</f>
        <v>0.1105</v>
      </c>
      <c r="H11" s="17">
        <f t="shared" ref="H11:H15" si="9">K2</f>
        <v>9.74E-2</v>
      </c>
      <c r="I11" s="17">
        <f t="shared" ref="I11:I15" si="10">K2</f>
        <v>9.74E-2</v>
      </c>
      <c r="J11" s="18">
        <f t="shared" ref="J11:J15" si="11">M2</f>
        <v>6.3100000000000003E-2</v>
      </c>
      <c r="K11" s="18">
        <f t="shared" ref="K11:K15" si="12">M2</f>
        <v>6.3100000000000003E-2</v>
      </c>
      <c r="L11" s="25">
        <v>8.1465545E-3</v>
      </c>
      <c r="M11" s="25">
        <v>8.1465545E-3</v>
      </c>
      <c r="N11" s="22">
        <v>2.0710355999999999E-2</v>
      </c>
      <c r="O11" s="22">
        <v>2.0710355999999999E-2</v>
      </c>
      <c r="P11" s="14">
        <f t="shared" ref="P11:P15" si="13">S2</f>
        <v>1.1000000000000001E-3</v>
      </c>
      <c r="Q11" s="14">
        <f t="shared" ref="Q11:Q15" si="14">S2</f>
        <v>1.1000000000000001E-3</v>
      </c>
      <c r="R11" s="10">
        <f t="shared" ref="R11:R15" si="15">U2</f>
        <v>1.1000000000000001E-3</v>
      </c>
      <c r="S11" s="10">
        <f t="shared" ref="S11:S15" si="16">U2</f>
        <v>1.1000000000000001E-3</v>
      </c>
      <c r="T11" s="8">
        <f t="shared" ref="T11:T15" si="17">W2</f>
        <v>5.1999999999999998E-3</v>
      </c>
      <c r="U11" s="8">
        <f t="shared" ref="U11:U15" si="18">W2</f>
        <v>5.1999999999999998E-3</v>
      </c>
      <c r="V11" s="1"/>
      <c r="W11" s="1"/>
      <c r="X11" s="1"/>
    </row>
    <row r="12" spans="1:24">
      <c r="A12" s="13" t="s">
        <v>9</v>
      </c>
      <c r="B12" s="20">
        <f t="shared" si="3"/>
        <v>0.1275</v>
      </c>
      <c r="C12" s="20">
        <f t="shared" si="4"/>
        <v>3.7700000000000011E-2</v>
      </c>
      <c r="D12" s="20">
        <f t="shared" si="5"/>
        <v>5.0999999999999934E-3</v>
      </c>
      <c r="E12" s="20">
        <f t="shared" si="6"/>
        <v>5.7200000000000029E-2</v>
      </c>
      <c r="F12" s="15">
        <f t="shared" si="7"/>
        <v>0.218</v>
      </c>
      <c r="G12" s="15">
        <f t="shared" si="8"/>
        <v>0.218</v>
      </c>
      <c r="H12" s="17">
        <f t="shared" si="9"/>
        <v>0.1268</v>
      </c>
      <c r="I12" s="17">
        <f t="shared" si="10"/>
        <v>0.1268</v>
      </c>
      <c r="J12" s="18">
        <f t="shared" si="11"/>
        <v>5.3100000000000001E-2</v>
      </c>
      <c r="K12" s="18">
        <f t="shared" si="12"/>
        <v>5.3100000000000001E-2</v>
      </c>
      <c r="L12" s="25">
        <v>4.5258855000000001E-3</v>
      </c>
      <c r="M12" s="25">
        <v>4.5258855000000001E-3</v>
      </c>
      <c r="N12" s="22">
        <v>1.5732876E-2</v>
      </c>
      <c r="O12" s="22">
        <v>1.5732876E-2</v>
      </c>
      <c r="P12" s="14">
        <f t="shared" si="13"/>
        <v>0</v>
      </c>
      <c r="Q12" s="14">
        <f t="shared" si="14"/>
        <v>0</v>
      </c>
      <c r="R12" s="10">
        <f t="shared" si="15"/>
        <v>0</v>
      </c>
      <c r="S12" s="10">
        <f t="shared" si="16"/>
        <v>0</v>
      </c>
      <c r="T12" s="8">
        <f t="shared" si="17"/>
        <v>1.1518676127419995E-3</v>
      </c>
      <c r="U12" s="8">
        <f t="shared" si="18"/>
        <v>1.1518676127419995E-3</v>
      </c>
    </row>
    <row r="13" spans="1:24">
      <c r="A13" s="13" t="s">
        <v>25</v>
      </c>
      <c r="B13" s="20">
        <f t="shared" si="3"/>
        <v>0.1598</v>
      </c>
      <c r="C13" s="20">
        <f t="shared" si="4"/>
        <v>3.8200000000000012E-2</v>
      </c>
      <c r="D13" s="20">
        <f t="shared" si="5"/>
        <v>1.8399999999999972E-2</v>
      </c>
      <c r="E13" s="20">
        <f t="shared" si="6"/>
        <v>5.9600000000000042E-2</v>
      </c>
      <c r="F13" s="15">
        <f t="shared" si="7"/>
        <v>0.10460835394862036</v>
      </c>
      <c r="G13" s="15">
        <f t="shared" si="8"/>
        <v>0.10460835394862036</v>
      </c>
      <c r="H13" s="17">
        <f t="shared" si="9"/>
        <v>8.8277659360546962E-2</v>
      </c>
      <c r="I13" s="17">
        <f t="shared" si="10"/>
        <v>8.8277659360546962E-2</v>
      </c>
      <c r="J13" s="18">
        <f t="shared" si="11"/>
        <v>3.6432667300983192E-2</v>
      </c>
      <c r="K13" s="18">
        <f t="shared" si="12"/>
        <v>3.6432667300983192E-2</v>
      </c>
      <c r="L13" s="25">
        <v>1.267244E-2</v>
      </c>
      <c r="M13" s="25">
        <v>1.267244E-2</v>
      </c>
      <c r="N13" s="22">
        <v>9.7537154847218005E-3</v>
      </c>
      <c r="O13" s="22">
        <v>9.7537154847218005E-3</v>
      </c>
      <c r="P13" s="14">
        <f t="shared" si="13"/>
        <v>0</v>
      </c>
      <c r="Q13" s="14">
        <f t="shared" si="14"/>
        <v>0</v>
      </c>
      <c r="R13" s="10">
        <f t="shared" si="15"/>
        <v>0</v>
      </c>
      <c r="S13" s="10">
        <f t="shared" si="16"/>
        <v>0</v>
      </c>
      <c r="T13" s="8">
        <f t="shared" si="17"/>
        <v>1.3941477836244106E-2</v>
      </c>
      <c r="U13" s="8">
        <f t="shared" si="18"/>
        <v>1.3941477836244106E-2</v>
      </c>
    </row>
    <row r="14" spans="1:24">
      <c r="A14" s="13" t="s">
        <v>13</v>
      </c>
      <c r="B14" s="20">
        <f t="shared" si="3"/>
        <v>2.2699999999999998E-2</v>
      </c>
      <c r="C14" s="20">
        <f t="shared" si="4"/>
        <v>1.26E-2</v>
      </c>
      <c r="D14" s="20">
        <f t="shared" si="5"/>
        <v>9.0000000000000011E-3</v>
      </c>
      <c r="E14" s="20">
        <f t="shared" si="6"/>
        <v>6.1000000000000013E-3</v>
      </c>
      <c r="F14" s="15">
        <f t="shared" si="7"/>
        <v>5.9299999999999999E-2</v>
      </c>
      <c r="G14" s="15">
        <f t="shared" si="8"/>
        <v>5.9299999999999999E-2</v>
      </c>
      <c r="H14" s="17">
        <f t="shared" si="9"/>
        <v>0.1153</v>
      </c>
      <c r="I14" s="17">
        <f t="shared" si="10"/>
        <v>0.1153</v>
      </c>
      <c r="J14" s="18">
        <f t="shared" si="11"/>
        <v>3.3099999999999997E-2</v>
      </c>
      <c r="K14" s="18">
        <f t="shared" si="12"/>
        <v>3.3099999999999997E-2</v>
      </c>
      <c r="L14" s="25">
        <v>6.8082150000000003E-3</v>
      </c>
      <c r="M14" s="25">
        <v>6.8082150000000003E-3</v>
      </c>
      <c r="N14" s="22">
        <v>1.5592047584657401E-3</v>
      </c>
      <c r="O14" s="22">
        <v>1.5592047584657401E-3</v>
      </c>
      <c r="P14" s="14">
        <f t="shared" si="13"/>
        <v>1.6999999999999999E-3</v>
      </c>
      <c r="Q14" s="14">
        <f t="shared" si="14"/>
        <v>1.6999999999999999E-3</v>
      </c>
      <c r="R14" s="10">
        <f t="shared" si="15"/>
        <v>9.986699999999999E-4</v>
      </c>
      <c r="S14" s="10">
        <f t="shared" si="16"/>
        <v>9.986699999999999E-4</v>
      </c>
      <c r="T14" s="8">
        <f t="shared" si="17"/>
        <v>9.9036000000000003E-4</v>
      </c>
      <c r="U14" s="8">
        <f t="shared" si="18"/>
        <v>9.9036000000000003E-4</v>
      </c>
    </row>
    <row r="15" spans="1:24">
      <c r="A15" s="13" t="s">
        <v>10</v>
      </c>
      <c r="B15" s="20">
        <f t="shared" si="3"/>
        <v>5.4000000000000003E-3</v>
      </c>
      <c r="C15" s="20">
        <f t="shared" si="4"/>
        <v>0</v>
      </c>
      <c r="D15" s="20">
        <f t="shared" si="5"/>
        <v>6.3104700000000003E-3</v>
      </c>
      <c r="E15" s="20">
        <f t="shared" si="6"/>
        <v>1.6895299999999999E-3</v>
      </c>
      <c r="F15" s="15">
        <f t="shared" si="7"/>
        <v>3.0599999999999999E-2</v>
      </c>
      <c r="G15" s="15">
        <f t="shared" si="8"/>
        <v>3.0599999999999999E-2</v>
      </c>
      <c r="H15" s="17">
        <f t="shared" si="9"/>
        <v>2.2100000000000002E-2</v>
      </c>
      <c r="I15" s="17">
        <f t="shared" si="10"/>
        <v>2.2100000000000002E-2</v>
      </c>
      <c r="J15" s="18">
        <f t="shared" si="11"/>
        <v>1.3100000000000001E-2</v>
      </c>
      <c r="K15" s="18">
        <f t="shared" si="12"/>
        <v>1.3100000000000001E-2</v>
      </c>
      <c r="L15" s="25">
        <v>5.9288206249999995E-4</v>
      </c>
      <c r="M15" s="25">
        <v>5.9288206249999995E-4</v>
      </c>
      <c r="N15" s="22">
        <v>5.7516859700721117E-4</v>
      </c>
      <c r="O15" s="22">
        <v>5.7516859700721117E-4</v>
      </c>
      <c r="P15" s="14">
        <f t="shared" si="13"/>
        <v>1.5E-3</v>
      </c>
      <c r="Q15" s="14">
        <f t="shared" si="14"/>
        <v>1.5E-3</v>
      </c>
      <c r="R15" s="10">
        <f t="shared" si="15"/>
        <v>9.6272999999999997E-4</v>
      </c>
      <c r="S15" s="10">
        <f t="shared" si="16"/>
        <v>9.6272999999999997E-4</v>
      </c>
      <c r="T15" s="8">
        <f t="shared" si="17"/>
        <v>1.1000000000000001E-3</v>
      </c>
      <c r="U15" s="8">
        <f t="shared" si="18"/>
        <v>1.1000000000000001E-3</v>
      </c>
    </row>
    <row r="16" spans="1:24">
      <c r="A16" s="13" t="s">
        <v>14</v>
      </c>
      <c r="B16" s="20">
        <f t="shared" ref="B16" si="19">D7-B7</f>
        <v>5.9000000000000025E-3</v>
      </c>
      <c r="C16" s="20">
        <f t="shared" si="4"/>
        <v>8.8999999999999982E-3</v>
      </c>
      <c r="D16" s="20">
        <f t="shared" ref="D16" si="20">G7-E7</f>
        <v>1.8999999999999989E-3</v>
      </c>
      <c r="E16" s="20">
        <f t="shared" si="6"/>
        <v>6.1999999999999972E-3</v>
      </c>
      <c r="F16" s="15">
        <f>I7</f>
        <v>3.3399999999999999E-2</v>
      </c>
      <c r="G16" s="15">
        <f>I7</f>
        <v>3.3399999999999999E-2</v>
      </c>
      <c r="H16" s="17">
        <f>K7</f>
        <v>5.0200000000000002E-2</v>
      </c>
      <c r="I16" s="17">
        <f>K7</f>
        <v>5.0200000000000002E-2</v>
      </c>
      <c r="J16" s="18">
        <f>M7</f>
        <v>2.3599999999999999E-2</v>
      </c>
      <c r="K16" s="18">
        <f>M7</f>
        <v>2.3599999999999999E-2</v>
      </c>
      <c r="L16" s="26">
        <v>1.0426904000000001E-2</v>
      </c>
      <c r="M16" s="26">
        <v>1.0426904000000001E-2</v>
      </c>
      <c r="N16" s="22">
        <v>6.0975262547704936E-3</v>
      </c>
      <c r="O16" s="22">
        <v>6.0975262547704936E-3</v>
      </c>
      <c r="P16" s="14">
        <f>S7</f>
        <v>1.5E-3</v>
      </c>
      <c r="Q16" s="14">
        <f>S7</f>
        <v>1.5E-3</v>
      </c>
      <c r="R16" s="10">
        <f>U7</f>
        <v>8.8497000000000001E-4</v>
      </c>
      <c r="S16" s="10">
        <f>U7</f>
        <v>8.8497000000000001E-4</v>
      </c>
      <c r="T16" s="8">
        <f>W7</f>
        <v>3.3999999999999998E-3</v>
      </c>
      <c r="U16" s="8">
        <f>W7</f>
        <v>3.3999999999999998E-3</v>
      </c>
    </row>
    <row r="17" spans="1:21">
      <c r="A17" s="41" t="s">
        <v>51</v>
      </c>
      <c r="B17" s="20">
        <f>D8-B8</f>
        <v>0.19379999999999997</v>
      </c>
      <c r="C17" s="20">
        <f>B8-C8</f>
        <v>5.9700000000000086E-2</v>
      </c>
      <c r="D17" s="20">
        <f>G8-E8</f>
        <v>3.5610470000000005E-2</v>
      </c>
      <c r="E17" s="20">
        <f>E8-F8</f>
        <v>7.3589530000000014E-2</v>
      </c>
      <c r="F17" s="15">
        <f>I8</f>
        <v>8.0799854161992382E-2</v>
      </c>
      <c r="G17" s="15">
        <f>I8</f>
        <v>8.0799854161992382E-2</v>
      </c>
      <c r="H17" s="17">
        <f>K8</f>
        <v>8.8227375068643615E-2</v>
      </c>
      <c r="I17" s="17">
        <f>K8</f>
        <v>8.8227375068643615E-2</v>
      </c>
      <c r="J17" s="18">
        <f>M8</f>
        <v>4.1551457194899812E-2</v>
      </c>
      <c r="K17" s="18">
        <f>M8</f>
        <v>4.1551457194899812E-2</v>
      </c>
      <c r="L17" s="25">
        <f>O8</f>
        <v>2.78275802644804E-2</v>
      </c>
      <c r="M17" s="25">
        <f>O8</f>
        <v>2.78275802644804E-2</v>
      </c>
      <c r="N17" s="42">
        <f>Q8</f>
        <v>2.7182930896493682E-2</v>
      </c>
      <c r="O17" s="42">
        <f>Q8</f>
        <v>2.7182930896493682E-2</v>
      </c>
      <c r="P17" s="14">
        <f>S8</f>
        <v>0</v>
      </c>
      <c r="Q17" s="14">
        <f>S8</f>
        <v>0</v>
      </c>
      <c r="R17" s="10"/>
      <c r="S17" s="10"/>
      <c r="T17" s="8">
        <f>W8</f>
        <v>9.1696834253446151E-3</v>
      </c>
      <c r="U17" s="8">
        <f>W8</f>
        <v>9.1696834253446151E-3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U14" sqref="U14"/>
    </sheetView>
  </sheetViews>
  <sheetFormatPr defaultColWidth="8.7265625"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carbon sink reverse</vt:lpstr>
      <vt:lpstr>total carbon sink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Yang</dc:creator>
  <cp:lastModifiedBy>Winkler, Karina</cp:lastModifiedBy>
  <dcterms:created xsi:type="dcterms:W3CDTF">2021-01-26T20:51:17Z</dcterms:created>
  <dcterms:modified xsi:type="dcterms:W3CDTF">2023-06-01T15:04:28Z</dcterms:modified>
</cp:coreProperties>
</file>