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CBID\Spring\Decision Analytics\Project 3\"/>
    </mc:Choice>
  </mc:AlternateContent>
  <bookViews>
    <workbookView xWindow="0" yWindow="0" windowWidth="19200" windowHeight="7310"/>
  </bookViews>
  <sheets>
    <sheet name="Sheet1" sheetId="1" r:id="rId1"/>
  </sheets>
  <definedNames>
    <definedName name="solver_adj" localSheetId="0" hidden="1">Sheet1!$BQ$2:$BS$2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Sheet1!$BQ$2:$BS$2</definedName>
    <definedName name="solver_lhs2" localSheetId="0" hidden="1">Sheet1!$BQ$2:$BS$2</definedName>
    <definedName name="solver_lhs3" localSheetId="0" hidden="1">Sheet1!$BQ$2:$BS$2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Sheet1!$BM$23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21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4" i="1" l="1"/>
  <c r="BS5" i="1"/>
  <c r="BR5" i="1"/>
  <c r="BQ5" i="1"/>
  <c r="BS4" i="1"/>
  <c r="BR4" i="1"/>
  <c r="E21" i="1" l="1"/>
  <c r="E20" i="1"/>
  <c r="Z22" i="1"/>
  <c r="E22" i="1"/>
  <c r="BJ20" i="1"/>
  <c r="AX20" i="1"/>
  <c r="AL20" i="1"/>
  <c r="AX22" i="1"/>
  <c r="N22" i="1"/>
  <c r="AL21" i="1"/>
  <c r="N20" i="1"/>
  <c r="B20" i="1"/>
  <c r="BG22" i="1"/>
  <c r="AU22" i="1"/>
  <c r="AI22" i="1"/>
  <c r="W22" i="1"/>
  <c r="K22" i="1"/>
  <c r="BG21" i="1"/>
  <c r="AU21" i="1"/>
  <c r="AI21" i="1"/>
  <c r="W21" i="1"/>
  <c r="K21" i="1"/>
  <c r="BG20" i="1"/>
  <c r="AU20" i="1"/>
  <c r="AI20" i="1"/>
  <c r="W20" i="1"/>
  <c r="K20" i="1"/>
  <c r="AL22" i="1"/>
  <c r="BJ21" i="1"/>
  <c r="Z21" i="1"/>
  <c r="Z20" i="1"/>
  <c r="B21" i="1"/>
  <c r="BD22" i="1"/>
  <c r="AR22" i="1"/>
  <c r="AF22" i="1"/>
  <c r="T22" i="1"/>
  <c r="H22" i="1"/>
  <c r="BD21" i="1"/>
  <c r="AR21" i="1"/>
  <c r="AF21" i="1"/>
  <c r="T21" i="1"/>
  <c r="H21" i="1"/>
  <c r="BD20" i="1"/>
  <c r="AR20" i="1"/>
  <c r="AF20" i="1"/>
  <c r="T20" i="1"/>
  <c r="H20" i="1"/>
  <c r="BJ22" i="1"/>
  <c r="AX21" i="1"/>
  <c r="N21" i="1"/>
  <c r="B22" i="1"/>
  <c r="BA22" i="1"/>
  <c r="AO22" i="1"/>
  <c r="AC22" i="1"/>
  <c r="Q22" i="1"/>
  <c r="BA21" i="1"/>
  <c r="AO21" i="1"/>
  <c r="AC21" i="1"/>
  <c r="Q21" i="1"/>
  <c r="BA20" i="1"/>
  <c r="AO20" i="1"/>
  <c r="AC20" i="1"/>
  <c r="Q20" i="1"/>
  <c r="H16" i="1"/>
  <c r="K16" i="1"/>
  <c r="N16" i="1"/>
  <c r="Q16" i="1"/>
  <c r="T16" i="1"/>
  <c r="W16" i="1"/>
  <c r="Z16" i="1"/>
  <c r="AC16" i="1"/>
  <c r="AF16" i="1"/>
  <c r="AI16" i="1"/>
  <c r="AL16" i="1"/>
  <c r="AO16" i="1"/>
  <c r="AR16" i="1"/>
  <c r="AU16" i="1"/>
  <c r="AX16" i="1"/>
  <c r="BA16" i="1"/>
  <c r="BD16" i="1"/>
  <c r="BG16" i="1"/>
  <c r="BJ16" i="1"/>
  <c r="H17" i="1"/>
  <c r="K17" i="1"/>
  <c r="N17" i="1"/>
  <c r="Q17" i="1"/>
  <c r="T17" i="1"/>
  <c r="W17" i="1"/>
  <c r="Z17" i="1"/>
  <c r="AC17" i="1"/>
  <c r="AF17" i="1"/>
  <c r="AI17" i="1"/>
  <c r="AL17" i="1"/>
  <c r="AO17" i="1"/>
  <c r="AR17" i="1"/>
  <c r="AU17" i="1"/>
  <c r="AX17" i="1"/>
  <c r="BA17" i="1"/>
  <c r="BD17" i="1"/>
  <c r="BG17" i="1"/>
  <c r="BJ17" i="1"/>
  <c r="E16" i="1"/>
  <c r="E17" i="1"/>
  <c r="B17" i="1"/>
  <c r="B16" i="1"/>
  <c r="BR3" i="1"/>
  <c r="BS3" i="1"/>
  <c r="BQ3" i="1"/>
  <c r="AV3" i="1"/>
  <c r="AV4" i="1"/>
  <c r="AV5" i="1"/>
  <c r="AV6" i="1"/>
  <c r="I3" i="1"/>
  <c r="L3" i="1"/>
  <c r="O3" i="1"/>
  <c r="R3" i="1"/>
  <c r="U3" i="1"/>
  <c r="X3" i="1"/>
  <c r="AA3" i="1"/>
  <c r="AD3" i="1"/>
  <c r="AG3" i="1"/>
  <c r="AJ3" i="1"/>
  <c r="AM3" i="1"/>
  <c r="AP3" i="1"/>
  <c r="AS3" i="1"/>
  <c r="AY3" i="1"/>
  <c r="BB3" i="1"/>
  <c r="BE3" i="1"/>
  <c r="BH3" i="1"/>
  <c r="BK3" i="1"/>
  <c r="I4" i="1"/>
  <c r="L4" i="1"/>
  <c r="O4" i="1"/>
  <c r="R4" i="1"/>
  <c r="U4" i="1"/>
  <c r="X4" i="1"/>
  <c r="AA4" i="1"/>
  <c r="AD4" i="1"/>
  <c r="AG4" i="1"/>
  <c r="AJ4" i="1"/>
  <c r="AM4" i="1"/>
  <c r="AP4" i="1"/>
  <c r="AS4" i="1"/>
  <c r="AY4" i="1"/>
  <c r="BB4" i="1"/>
  <c r="BE4" i="1"/>
  <c r="BH4" i="1"/>
  <c r="BK4" i="1"/>
  <c r="I5" i="1"/>
  <c r="L5" i="1"/>
  <c r="O5" i="1"/>
  <c r="R5" i="1"/>
  <c r="U5" i="1"/>
  <c r="X5" i="1"/>
  <c r="AA5" i="1"/>
  <c r="AD5" i="1"/>
  <c r="AG5" i="1"/>
  <c r="AJ5" i="1"/>
  <c r="AM5" i="1"/>
  <c r="AP5" i="1"/>
  <c r="AS5" i="1"/>
  <c r="AY5" i="1"/>
  <c r="BB5" i="1"/>
  <c r="BE5" i="1"/>
  <c r="BH5" i="1"/>
  <c r="BK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Y6" i="1"/>
  <c r="BB6" i="1"/>
  <c r="BE6" i="1"/>
  <c r="BH6" i="1"/>
  <c r="BK6" i="1"/>
  <c r="F3" i="1"/>
  <c r="F4" i="1"/>
  <c r="F5" i="1"/>
  <c r="F6" i="1"/>
  <c r="C6" i="1"/>
  <c r="C5" i="1"/>
  <c r="C4" i="1"/>
  <c r="C3" i="1"/>
  <c r="BN3" i="1" s="1"/>
  <c r="BN5" i="1" l="1"/>
  <c r="BN6" i="1"/>
  <c r="AC19" i="1" s="1"/>
  <c r="BN4" i="1"/>
  <c r="Q18" i="1" s="1"/>
  <c r="AI18" i="1" l="1"/>
  <c r="AX18" i="1"/>
  <c r="Z18" i="1"/>
  <c r="AR18" i="1"/>
  <c r="AI19" i="1"/>
  <c r="AU19" i="1"/>
  <c r="AL19" i="1"/>
  <c r="AC18" i="1"/>
  <c r="B19" i="1"/>
  <c r="H19" i="1"/>
  <c r="AF19" i="1"/>
  <c r="AR19" i="1"/>
  <c r="T19" i="1"/>
  <c r="N18" i="1"/>
  <c r="W18" i="1"/>
  <c r="T18" i="1"/>
  <c r="K19" i="1"/>
  <c r="BJ19" i="1"/>
  <c r="N19" i="1"/>
  <c r="E19" i="1"/>
  <c r="BD18" i="1"/>
  <c r="K18" i="1"/>
  <c r="AU18" i="1"/>
  <c r="E18" i="1"/>
  <c r="H18" i="1"/>
  <c r="BG18" i="1"/>
  <c r="AX19" i="1"/>
  <c r="BA18" i="1"/>
  <c r="BA19" i="1"/>
  <c r="AO18" i="1"/>
  <c r="BD19" i="1"/>
  <c r="B18" i="1"/>
  <c r="AL18" i="1"/>
  <c r="BJ18" i="1"/>
  <c r="AF18" i="1"/>
  <c r="W19" i="1"/>
  <c r="AO19" i="1"/>
  <c r="Z19" i="1"/>
  <c r="Q19" i="1"/>
  <c r="BG19" i="1"/>
  <c r="BA23" i="1" l="1"/>
  <c r="BA24" i="1" s="1"/>
  <c r="AO23" i="1"/>
  <c r="AO24" i="1" s="1"/>
  <c r="AC23" i="1"/>
  <c r="AC24" i="1" s="1"/>
  <c r="K23" i="1"/>
  <c r="K24" i="1" s="1"/>
  <c r="AL23" i="1"/>
  <c r="AL24" i="1" s="1"/>
  <c r="H23" i="1"/>
  <c r="H24" i="1" s="1"/>
  <c r="BJ23" i="1"/>
  <c r="BJ24" i="1" s="1"/>
  <c r="AR23" i="1"/>
  <c r="AR24" i="1" s="1"/>
  <c r="AF23" i="1"/>
  <c r="AF24" i="1" s="1"/>
  <c r="BG23" i="1"/>
  <c r="BG24" i="1" s="1"/>
  <c r="BD23" i="1"/>
  <c r="BD24" i="1" s="1"/>
  <c r="Q23" i="1"/>
  <c r="Q24" i="1" s="1"/>
  <c r="Z23" i="1"/>
  <c r="Z24" i="1" s="1"/>
  <c r="E23" i="1"/>
  <c r="E24" i="1" s="1"/>
  <c r="AI23" i="1"/>
  <c r="AI24" i="1" s="1"/>
  <c r="AX23" i="1"/>
  <c r="AX24" i="1" s="1"/>
  <c r="N23" i="1"/>
  <c r="N24" i="1" s="1"/>
  <c r="T23" i="1"/>
  <c r="T24" i="1" s="1"/>
  <c r="B23" i="1"/>
  <c r="B24" i="1" s="1"/>
  <c r="AU23" i="1"/>
  <c r="AU24" i="1" s="1"/>
  <c r="W23" i="1"/>
  <c r="W24" i="1" s="1"/>
  <c r="BM23" i="1" l="1"/>
</calcChain>
</file>

<file path=xl/sharedStrings.xml><?xml version="1.0" encoding="utf-8"?>
<sst xmlns="http://schemas.openxmlformats.org/spreadsheetml/2006/main" count="388" uniqueCount="67">
  <si>
    <t>Median Time to Degree for Recipients</t>
  </si>
  <si>
    <t>by Academic Year of Conferral</t>
  </si>
  <si>
    <t>AY</t>
  </si>
  <si>
    <t>Biochemistry</t>
  </si>
  <si>
    <t>Total</t>
  </si>
  <si>
    <t>Domestic</t>
  </si>
  <si>
    <t>URM</t>
  </si>
  <si>
    <t>International</t>
  </si>
  <si>
    <t>Men</t>
  </si>
  <si>
    <t>Women</t>
  </si>
  <si>
    <t>Sector</t>
  </si>
  <si>
    <t>Academia</t>
  </si>
  <si>
    <t>Government</t>
  </si>
  <si>
    <t>Nonprofit</t>
  </si>
  <si>
    <t>Other</t>
  </si>
  <si>
    <t>Unknown</t>
  </si>
  <si>
    <t>Biology</t>
  </si>
  <si>
    <t>Clinical research management 3</t>
  </si>
  <si>
    <t>Clinical services 2</t>
  </si>
  <si>
    <t>Biomedical Engineering</t>
  </si>
  <si>
    <t>Cell Biology</t>
  </si>
  <si>
    <t>Chemistry</t>
  </si>
  <si>
    <t>Computational BME</t>
  </si>
  <si>
    <t>2009-11</t>
  </si>
  <si>
    <t>2012-14</t>
  </si>
  <si>
    <t>2015-17</t>
  </si>
  <si>
    <t>-</t>
  </si>
  <si>
    <t>Earth and Ociean Sciences</t>
  </si>
  <si>
    <t>2016-2018</t>
  </si>
  <si>
    <t>For-Profit</t>
  </si>
  <si>
    <t>Ecology</t>
  </si>
  <si>
    <t>Environment</t>
  </si>
  <si>
    <t>Evolutionary Anthropology</t>
  </si>
  <si>
    <t>Genetics and Genomics</t>
  </si>
  <si>
    <t>Immunology</t>
  </si>
  <si>
    <t>Marine Science and Conservation</t>
  </si>
  <si>
    <t>Medical Physics</t>
  </si>
  <si>
    <t>Molecular Cancer Biology</t>
  </si>
  <si>
    <t>Molecular Genetics and Mircobiology</t>
  </si>
  <si>
    <t>Neurobiology</t>
  </si>
  <si>
    <t>Nursing</t>
  </si>
  <si>
    <t>Pathology</t>
  </si>
  <si>
    <t>Pharmacology and Cancer Biology</t>
  </si>
  <si>
    <t>Psychology and Neuroscience</t>
  </si>
  <si>
    <t>Men Average</t>
  </si>
  <si>
    <t>Women Average</t>
  </si>
  <si>
    <t>Men StDev</t>
  </si>
  <si>
    <t>Women StDev</t>
  </si>
  <si>
    <t>Men Average across Program</t>
  </si>
  <si>
    <t>Women Average across Program</t>
  </si>
  <si>
    <t>Men StDev across Program</t>
  </si>
  <si>
    <t>Women StDev across Program</t>
  </si>
  <si>
    <t>Z-score_Men</t>
  </si>
  <si>
    <t>Z-Score_Women</t>
  </si>
  <si>
    <t>Dist_Sq1</t>
  </si>
  <si>
    <t>Dist_Sq2</t>
  </si>
  <si>
    <t>Dist_Sq3</t>
  </si>
  <si>
    <t>Clusters</t>
  </si>
  <si>
    <t>ID</t>
  </si>
  <si>
    <t>Name</t>
  </si>
  <si>
    <t>Z_men</t>
  </si>
  <si>
    <t>Z_women</t>
  </si>
  <si>
    <t>Avg_Men</t>
  </si>
  <si>
    <t>Avg_Women</t>
  </si>
  <si>
    <t>Min_Dist</t>
  </si>
  <si>
    <t>Cluster Match</t>
  </si>
  <si>
    <t>SUM_MIN_DIST_SQ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</si>
</sst>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1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3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0" fillId="0" borderId="0" xfId="0" applyBorder="1"/>
    <xf numFmtId="0" fontId="0" fillId="2" borderId="0" xfId="0" applyFill="1" applyBorder="1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164" fontId="0" fillId="0" borderId="0" xfId="0" applyNumberFormat="1" applyBorder="1"/>
    <xf numFmtId="0" fontId="1" fillId="0" borderId="0" xfId="0" applyFont="1" applyBorder="1"/>
    <xf numFmtId="0" fontId="0" fillId="0" borderId="0" xfId="0" applyFill="1" applyBorder="1"/>
    <xf numFmtId="164" fontId="0" fillId="3" borderId="4" xfId="0" applyNumberFormat="1" applyFill="1" applyBorder="1"/>
    <xf numFmtId="0" fontId="1" fillId="3" borderId="6" xfId="0" applyFont="1" applyFill="1" applyBorder="1"/>
    <xf numFmtId="0" fontId="0" fillId="0" borderId="5" xfId="0" applyBorder="1"/>
    <xf numFmtId="0" fontId="1" fillId="4" borderId="4" xfId="0" applyFont="1" applyFill="1" applyBorder="1"/>
    <xf numFmtId="0" fontId="0" fillId="4" borderId="4" xfId="0" applyFill="1" applyBorder="1"/>
    <xf numFmtId="0" fontId="1" fillId="2" borderId="0" xfId="0" applyFont="1" applyFill="1" applyBorder="1"/>
    <xf numFmtId="0" fontId="1" fillId="0" borderId="4" xfId="0" applyFont="1" applyBorder="1"/>
    <xf numFmtId="0" fontId="0" fillId="0" borderId="4" xfId="0" applyBorder="1"/>
    <xf numFmtId="164" fontId="0" fillId="2" borderId="0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4" borderId="4" xfId="0" applyNumberForma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/>
    <xf numFmtId="0" fontId="1" fillId="5" borderId="0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0" xfId="0" applyFont="1" applyFill="1"/>
    <xf numFmtId="164" fontId="1" fillId="5" borderId="0" xfId="0" applyNumberFormat="1" applyFont="1" applyFill="1"/>
    <xf numFmtId="0" fontId="0" fillId="5" borderId="1" xfId="0" applyFill="1" applyBorder="1"/>
    <xf numFmtId="0" fontId="0" fillId="5" borderId="0" xfId="0" applyFill="1"/>
    <xf numFmtId="164" fontId="0" fillId="5" borderId="0" xfId="0" applyNumberFormat="1" applyFill="1"/>
    <xf numFmtId="164" fontId="0" fillId="5" borderId="1" xfId="0" applyNumberFormat="1" applyFill="1" applyBorder="1"/>
    <xf numFmtId="164" fontId="0" fillId="5" borderId="4" xfId="0" applyNumberFormat="1" applyFill="1" applyBorder="1"/>
    <xf numFmtId="0" fontId="0" fillId="5" borderId="4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/>
    <xf numFmtId="0" fontId="1" fillId="6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0" xfId="0" applyFont="1" applyFill="1"/>
    <xf numFmtId="164" fontId="1" fillId="6" borderId="0" xfId="0" applyNumberFormat="1" applyFont="1" applyFill="1"/>
    <xf numFmtId="0" fontId="0" fillId="6" borderId="1" xfId="0" applyFill="1" applyBorder="1"/>
    <xf numFmtId="0" fontId="0" fillId="6" borderId="0" xfId="0" applyFill="1"/>
    <xf numFmtId="164" fontId="0" fillId="6" borderId="0" xfId="0" applyNumberFormat="1" applyFill="1"/>
    <xf numFmtId="164" fontId="0" fillId="6" borderId="1" xfId="0" applyNumberFormat="1" applyFill="1" applyBorder="1"/>
    <xf numFmtId="164" fontId="0" fillId="6" borderId="4" xfId="0" applyNumberFormat="1" applyFill="1" applyBorder="1"/>
    <xf numFmtId="0" fontId="0" fillId="6" borderId="4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/>
    <xf numFmtId="0" fontId="1" fillId="6" borderId="7" xfId="0" applyFont="1" applyFill="1" applyBorder="1"/>
    <xf numFmtId="0" fontId="0" fillId="6" borderId="5" xfId="0" applyFill="1" applyBorder="1"/>
    <xf numFmtId="164" fontId="0" fillId="6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5"/>
  <sheetViews>
    <sheetView tabSelected="1" workbookViewId="0">
      <pane xSplit="1" topLeftCell="BO1" activePane="topRight" state="frozen"/>
      <selection pane="topRight" activeCell="BQ8" sqref="BQ8"/>
    </sheetView>
  </sheetViews>
  <sheetFormatPr defaultRowHeight="14.5" x14ac:dyDescent="0.35"/>
  <cols>
    <col min="1" max="1" width="32.54296875" style="5" bestFit="1" customWidth="1"/>
    <col min="2" max="2" width="14.7265625" bestFit="1" customWidth="1"/>
    <col min="3" max="3" width="8.81640625" bestFit="1" customWidth="1"/>
    <col min="4" max="4" width="8.7265625" style="6"/>
    <col min="5" max="5" width="12.54296875" customWidth="1"/>
    <col min="6" max="6" width="8.81640625" customWidth="1"/>
    <col min="7" max="7" width="8.81640625" style="6" bestFit="1" customWidth="1"/>
    <col min="8" max="8" width="13.7265625" customWidth="1"/>
    <col min="9" max="9" width="8.81640625" bestFit="1" customWidth="1"/>
    <col min="10" max="10" width="8.7265625" style="6"/>
    <col min="11" max="11" width="13.36328125" customWidth="1"/>
    <col min="12" max="12" width="8.81640625" bestFit="1" customWidth="1"/>
    <col min="13" max="13" width="8.81640625" style="6" bestFit="1" customWidth="1"/>
    <col min="14" max="14" width="12.6328125" customWidth="1"/>
    <col min="15" max="15" width="8.81640625" bestFit="1" customWidth="1"/>
    <col min="16" max="16" width="8.81640625" style="6" bestFit="1" customWidth="1"/>
    <col min="17" max="17" width="13.6328125" customWidth="1"/>
    <col min="18" max="18" width="8.81640625" bestFit="1" customWidth="1"/>
    <col min="19" max="19" width="8.7265625" style="6"/>
    <col min="20" max="20" width="11.90625" customWidth="1"/>
    <col min="22" max="22" width="8.7265625" style="6"/>
    <col min="23" max="23" width="12.54296875" customWidth="1"/>
    <col min="25" max="25" width="8.7265625" style="6"/>
    <col min="26" max="26" width="12" customWidth="1"/>
    <col min="27" max="27" width="8.81640625" bestFit="1" customWidth="1"/>
    <col min="28" max="28" width="8.7265625" style="6"/>
    <col min="29" max="29" width="12.36328125" customWidth="1"/>
    <col min="31" max="31" width="8.7265625" style="6"/>
    <col min="32" max="32" width="12.54296875" customWidth="1"/>
    <col min="34" max="34" width="8.7265625" style="6"/>
    <col min="35" max="35" width="13.08984375" customWidth="1"/>
    <col min="37" max="37" width="8.7265625" style="6"/>
    <col min="38" max="38" width="12.6328125" customWidth="1"/>
    <col min="40" max="40" width="8.7265625" style="6"/>
    <col min="41" max="41" width="12.453125" customWidth="1"/>
    <col min="42" max="42" width="8.81640625" bestFit="1" customWidth="1"/>
    <col min="43" max="43" width="8.7265625" style="6"/>
    <col min="44" max="44" width="12.08984375" customWidth="1"/>
    <col min="46" max="46" width="8.7265625" style="6"/>
    <col min="47" max="47" width="11.6328125" customWidth="1"/>
    <col min="49" max="49" width="8.7265625" style="6"/>
    <col min="50" max="50" width="12.08984375" customWidth="1"/>
    <col min="52" max="52" width="8.7265625" style="6"/>
    <col min="53" max="53" width="13" customWidth="1"/>
    <col min="54" max="54" width="8.81640625" bestFit="1" customWidth="1"/>
    <col min="55" max="55" width="8.7265625" style="6"/>
    <col min="56" max="56" width="13.36328125" customWidth="1"/>
    <col min="58" max="58" width="8.7265625" style="6"/>
    <col min="59" max="59" width="12.26953125" customWidth="1"/>
    <col min="61" max="61" width="8.7265625" style="6"/>
    <col min="62" max="62" width="12.453125" customWidth="1"/>
    <col min="64" max="64" width="8.7265625" style="21"/>
    <col min="65" max="65" width="28.36328125" style="11" bestFit="1" customWidth="1"/>
    <col min="66" max="66" width="25.54296875" bestFit="1" customWidth="1"/>
    <col min="67" max="67" width="1.6328125" style="4" customWidth="1"/>
    <col min="68" max="68" width="25.54296875" customWidth="1"/>
    <col min="69" max="69" width="28.36328125" bestFit="1" customWidth="1"/>
    <col min="70" max="70" width="26.453125" bestFit="1" customWidth="1"/>
    <col min="71" max="71" width="17.6328125" bestFit="1" customWidth="1"/>
  </cols>
  <sheetData>
    <row r="1" spans="1:73" s="17" customFormat="1" x14ac:dyDescent="0.35">
      <c r="A1" s="5" t="s">
        <v>58</v>
      </c>
      <c r="B1" s="38">
        <v>1</v>
      </c>
      <c r="C1" s="38"/>
      <c r="D1" s="39"/>
      <c r="E1" s="38">
        <v>2</v>
      </c>
      <c r="F1" s="38"/>
      <c r="G1" s="39"/>
      <c r="H1" s="54">
        <v>3</v>
      </c>
      <c r="I1" s="54"/>
      <c r="J1" s="55"/>
      <c r="K1" s="38">
        <v>4</v>
      </c>
      <c r="L1" s="38"/>
      <c r="M1" s="39"/>
      <c r="N1" s="54">
        <v>5</v>
      </c>
      <c r="O1" s="54"/>
      <c r="P1" s="55"/>
      <c r="Q1" s="54">
        <v>6</v>
      </c>
      <c r="R1" s="54"/>
      <c r="S1" s="55"/>
      <c r="T1" s="17">
        <v>7</v>
      </c>
      <c r="V1" s="5"/>
      <c r="W1" s="54">
        <v>8</v>
      </c>
      <c r="X1" s="54"/>
      <c r="Y1" s="55"/>
      <c r="Z1" s="54">
        <v>9</v>
      </c>
      <c r="AA1" s="54"/>
      <c r="AB1" s="55"/>
      <c r="AC1" s="54">
        <v>10</v>
      </c>
      <c r="AD1" s="54"/>
      <c r="AE1" s="55"/>
      <c r="AF1" s="38">
        <v>11</v>
      </c>
      <c r="AG1" s="38"/>
      <c r="AH1" s="39"/>
      <c r="AI1" s="38">
        <v>12</v>
      </c>
      <c r="AJ1" s="38"/>
      <c r="AK1" s="39"/>
      <c r="AL1" s="54">
        <v>13</v>
      </c>
      <c r="AM1" s="54"/>
      <c r="AN1" s="55"/>
      <c r="AO1" s="17">
        <v>14</v>
      </c>
      <c r="AQ1" s="5"/>
      <c r="AR1" s="54">
        <v>15</v>
      </c>
      <c r="AS1" s="54"/>
      <c r="AT1" s="55"/>
      <c r="AU1" s="38">
        <v>16</v>
      </c>
      <c r="AV1" s="38"/>
      <c r="AW1" s="39"/>
      <c r="AX1" s="38">
        <v>17</v>
      </c>
      <c r="AY1" s="38"/>
      <c r="AZ1" s="39"/>
      <c r="BA1" s="17">
        <v>18</v>
      </c>
      <c r="BC1" s="5"/>
      <c r="BD1" s="54">
        <v>19</v>
      </c>
      <c r="BE1" s="54"/>
      <c r="BF1" s="55"/>
      <c r="BG1" s="54">
        <v>20</v>
      </c>
      <c r="BH1" s="54"/>
      <c r="BI1" s="55"/>
      <c r="BJ1" s="54">
        <v>21</v>
      </c>
      <c r="BK1" s="54"/>
      <c r="BL1" s="55"/>
      <c r="BO1" s="24"/>
      <c r="BP1" s="9" t="s">
        <v>57</v>
      </c>
      <c r="BQ1" s="9">
        <v>1</v>
      </c>
      <c r="BR1" s="9">
        <v>2</v>
      </c>
      <c r="BS1" s="9">
        <v>3</v>
      </c>
    </row>
    <row r="2" spans="1:73" s="9" customFormat="1" x14ac:dyDescent="0.35">
      <c r="A2" s="8"/>
      <c r="B2" s="40" t="s">
        <v>3</v>
      </c>
      <c r="C2" s="40">
        <v>1</v>
      </c>
      <c r="D2" s="41"/>
      <c r="E2" s="40" t="s">
        <v>16</v>
      </c>
      <c r="F2" s="40">
        <v>2</v>
      </c>
      <c r="G2" s="41"/>
      <c r="H2" s="56" t="s">
        <v>19</v>
      </c>
      <c r="I2" s="56">
        <v>3</v>
      </c>
      <c r="J2" s="57"/>
      <c r="K2" s="40" t="s">
        <v>20</v>
      </c>
      <c r="L2" s="40">
        <v>4</v>
      </c>
      <c r="M2" s="41"/>
      <c r="N2" s="56" t="s">
        <v>21</v>
      </c>
      <c r="O2" s="56">
        <v>5</v>
      </c>
      <c r="P2" s="57"/>
      <c r="Q2" s="56" t="s">
        <v>22</v>
      </c>
      <c r="R2" s="56">
        <v>6</v>
      </c>
      <c r="S2" s="57"/>
      <c r="T2" s="9" t="s">
        <v>27</v>
      </c>
      <c r="U2" s="9">
        <v>7</v>
      </c>
      <c r="V2" s="8"/>
      <c r="W2" s="56" t="s">
        <v>30</v>
      </c>
      <c r="X2" s="56">
        <v>8</v>
      </c>
      <c r="Y2" s="57"/>
      <c r="Z2" s="56" t="s">
        <v>31</v>
      </c>
      <c r="AA2" s="56">
        <v>9</v>
      </c>
      <c r="AB2" s="57"/>
      <c r="AC2" s="56" t="s">
        <v>32</v>
      </c>
      <c r="AD2" s="56">
        <v>10</v>
      </c>
      <c r="AE2" s="57"/>
      <c r="AF2" s="40" t="s">
        <v>33</v>
      </c>
      <c r="AG2" s="40">
        <v>11</v>
      </c>
      <c r="AH2" s="41"/>
      <c r="AI2" s="40" t="s">
        <v>34</v>
      </c>
      <c r="AJ2" s="40">
        <v>12</v>
      </c>
      <c r="AK2" s="41"/>
      <c r="AL2" s="56" t="s">
        <v>35</v>
      </c>
      <c r="AM2" s="56">
        <v>13</v>
      </c>
      <c r="AN2" s="57"/>
      <c r="AO2" s="9" t="s">
        <v>36</v>
      </c>
      <c r="AP2" s="9">
        <v>14</v>
      </c>
      <c r="AQ2" s="8"/>
      <c r="AR2" s="56" t="s">
        <v>37</v>
      </c>
      <c r="AS2" s="56">
        <v>15</v>
      </c>
      <c r="AT2" s="57"/>
      <c r="AU2" s="40" t="s">
        <v>38</v>
      </c>
      <c r="AV2" s="40">
        <v>16</v>
      </c>
      <c r="AW2" s="41"/>
      <c r="AX2" s="40" t="s">
        <v>39</v>
      </c>
      <c r="AY2" s="40">
        <v>17</v>
      </c>
      <c r="AZ2" s="41"/>
      <c r="BA2" s="9" t="s">
        <v>40</v>
      </c>
      <c r="BB2" s="9">
        <v>18</v>
      </c>
      <c r="BC2" s="8"/>
      <c r="BD2" s="56" t="s">
        <v>41</v>
      </c>
      <c r="BE2" s="56">
        <v>19</v>
      </c>
      <c r="BF2" s="57"/>
      <c r="BG2" s="56" t="s">
        <v>42</v>
      </c>
      <c r="BH2" s="56">
        <v>20</v>
      </c>
      <c r="BI2" s="57"/>
      <c r="BJ2" s="56" t="s">
        <v>43</v>
      </c>
      <c r="BK2" s="56">
        <v>21</v>
      </c>
      <c r="BL2" s="70"/>
      <c r="BM2" s="17"/>
      <c r="BN2" s="17"/>
      <c r="BO2" s="24"/>
      <c r="BP2" s="13" t="s">
        <v>58</v>
      </c>
      <c r="BQ2">
        <v>12</v>
      </c>
      <c r="BR2">
        <v>6</v>
      </c>
      <c r="BS2">
        <v>7</v>
      </c>
    </row>
    <row r="3" spans="1:73" x14ac:dyDescent="0.35">
      <c r="A3" s="5" t="s">
        <v>0</v>
      </c>
      <c r="B3" s="42" t="s">
        <v>44</v>
      </c>
      <c r="C3" s="43">
        <f>AVERAGE(B13:D13)</f>
        <v>5.8999999999999995</v>
      </c>
      <c r="D3" s="44"/>
      <c r="E3" s="42" t="s">
        <v>44</v>
      </c>
      <c r="F3" s="43">
        <f>AVERAGE(E13:G13)</f>
        <v>5.8</v>
      </c>
      <c r="G3" s="44"/>
      <c r="H3" s="58" t="s">
        <v>44</v>
      </c>
      <c r="I3" s="59">
        <f t="shared" ref="I3" si="0">AVERAGE(H13:J13)</f>
        <v>5.7333333333333334</v>
      </c>
      <c r="J3" s="60"/>
      <c r="K3" s="42" t="s">
        <v>44</v>
      </c>
      <c r="L3" s="43">
        <f t="shared" ref="L3" si="1">AVERAGE(K13:M13)</f>
        <v>6</v>
      </c>
      <c r="M3" s="44"/>
      <c r="N3" s="58" t="s">
        <v>44</v>
      </c>
      <c r="O3" s="59">
        <f t="shared" ref="O3" si="2">AVERAGE(N13:P13)</f>
        <v>5.2333333333333334</v>
      </c>
      <c r="P3" s="60"/>
      <c r="Q3" s="58" t="s">
        <v>44</v>
      </c>
      <c r="R3" s="59">
        <f t="shared" ref="R3" si="3">AVERAGE(Q13:S13)</f>
        <v>5.3999999999999995</v>
      </c>
      <c r="S3" s="60"/>
      <c r="T3" s="1" t="s">
        <v>44</v>
      </c>
      <c r="U3" s="15">
        <f t="shared" ref="U3" si="4">AVERAGE(T13:V13)</f>
        <v>4.333333333333333</v>
      </c>
      <c r="W3" s="58" t="s">
        <v>44</v>
      </c>
      <c r="X3" s="59">
        <f t="shared" ref="X3" si="5">AVERAGE(W13:Y13)</f>
        <v>5.3999999999999995</v>
      </c>
      <c r="Y3" s="60"/>
      <c r="Z3" s="58" t="s">
        <v>44</v>
      </c>
      <c r="AA3" s="59">
        <f t="shared" ref="AA3" si="6">AVERAGE(Z13:AB13)</f>
        <v>5.3999999999999995</v>
      </c>
      <c r="AB3" s="60"/>
      <c r="AC3" s="58" t="s">
        <v>44</v>
      </c>
      <c r="AD3" s="59">
        <f t="shared" ref="AD3" si="7">AVERAGE(AC13:AE13)</f>
        <v>5.2666666666666666</v>
      </c>
      <c r="AE3" s="60"/>
      <c r="AF3" s="42" t="s">
        <v>44</v>
      </c>
      <c r="AG3" s="43">
        <f t="shared" ref="AG3" si="8">AVERAGE(AF13:AH13)</f>
        <v>6.1000000000000005</v>
      </c>
      <c r="AH3" s="44"/>
      <c r="AI3" s="42" t="s">
        <v>44</v>
      </c>
      <c r="AJ3" s="43">
        <f t="shared" ref="AJ3" si="9">AVERAGE(AI13:AK13)</f>
        <v>5.9666666666666677</v>
      </c>
      <c r="AK3" s="44"/>
      <c r="AL3" s="58" t="s">
        <v>44</v>
      </c>
      <c r="AM3" s="59">
        <f t="shared" ref="AM3" si="10">AVERAGE(AL13:AN13)</f>
        <v>5.5</v>
      </c>
      <c r="AN3" s="60"/>
      <c r="AO3" s="1" t="s">
        <v>44</v>
      </c>
      <c r="AP3" s="15">
        <f t="shared" ref="AP3" si="11">AVERAGE(AO13:AQ13)</f>
        <v>4.4333333333333336</v>
      </c>
      <c r="AR3" s="58" t="s">
        <v>44</v>
      </c>
      <c r="AS3" s="59">
        <f t="shared" ref="AS3" si="12">AVERAGE(AR13:AT13)</f>
        <v>5.5</v>
      </c>
      <c r="AT3" s="60"/>
      <c r="AU3" s="42" t="s">
        <v>44</v>
      </c>
      <c r="AV3" s="43">
        <f t="shared" ref="AV3" si="13">AVERAGE(AU13:AW13)</f>
        <v>6</v>
      </c>
      <c r="AW3" s="44"/>
      <c r="AX3" s="42" t="s">
        <v>44</v>
      </c>
      <c r="AY3" s="43">
        <f t="shared" ref="AY3" si="14">AVERAGE(AX13:AZ13)</f>
        <v>5.9333333333333336</v>
      </c>
      <c r="AZ3" s="44"/>
      <c r="BA3" s="1" t="s">
        <v>44</v>
      </c>
      <c r="BB3" s="15">
        <f t="shared" ref="BB3" si="15">AVERAGE(BA13:BC13)</f>
        <v>4.0333333333333341</v>
      </c>
      <c r="BD3" s="58" t="s">
        <v>44</v>
      </c>
      <c r="BE3" s="59">
        <f t="shared" ref="BE3" si="16">AVERAGE(BD13:BF13)</f>
        <v>5.3999999999999995</v>
      </c>
      <c r="BF3" s="60"/>
      <c r="BG3" s="58" t="s">
        <v>44</v>
      </c>
      <c r="BH3" s="59">
        <f t="shared" ref="BH3" si="17">AVERAGE(BG13:BI13)</f>
        <v>5.7333333333333334</v>
      </c>
      <c r="BI3" s="60"/>
      <c r="BJ3" s="58" t="s">
        <v>44</v>
      </c>
      <c r="BK3" s="59">
        <f t="shared" ref="BK3" si="18">AVERAGE(BJ13:BL13)</f>
        <v>5.2333333333333334</v>
      </c>
      <c r="BL3" s="71"/>
      <c r="BM3" s="20" t="s">
        <v>48</v>
      </c>
      <c r="BN3" s="19">
        <f>AVERAGE($C3,$F3,$I3,$L3,$O3,$R3,$U3,$X3,$AA3,$AD3,$AG3,$AJ3,$AM3,$AP3,$AS3,$AV3,$AY3,$BB3,$BE3,$BH3,$BK3)</f>
        <v>5.4428571428571431</v>
      </c>
      <c r="BO3" s="27"/>
      <c r="BP3" t="s">
        <v>59</v>
      </c>
      <c r="BQ3" t="str">
        <f>HLOOKUP(BQ2,B1:BL2,2,FALSE)</f>
        <v>Immunology</v>
      </c>
      <c r="BR3" t="str">
        <f t="shared" ref="BR3:BS3" si="19">HLOOKUP(BR2,C1:BM2,2,FALSE)</f>
        <v>Computational BME</v>
      </c>
      <c r="BS3" t="str">
        <f t="shared" si="19"/>
        <v>Earth and Ociean Sciences</v>
      </c>
      <c r="BT3" s="6"/>
      <c r="BU3" s="18"/>
    </row>
    <row r="4" spans="1:73" x14ac:dyDescent="0.35">
      <c r="A4" s="5" t="s">
        <v>1</v>
      </c>
      <c r="B4" s="42" t="s">
        <v>46</v>
      </c>
      <c r="C4" s="42">
        <f>STDEV(B13:D13)</f>
        <v>0.34641016151377524</v>
      </c>
      <c r="D4" s="44"/>
      <c r="E4" s="42" t="s">
        <v>46</v>
      </c>
      <c r="F4" s="42">
        <f>STDEV(E13:G13)</f>
        <v>0.17320508075688762</v>
      </c>
      <c r="G4" s="44"/>
      <c r="H4" s="58" t="s">
        <v>46</v>
      </c>
      <c r="I4" s="58">
        <f t="shared" ref="I4" si="20">STDEV(H13:J13)</f>
        <v>5.7735026918962373E-2</v>
      </c>
      <c r="J4" s="60"/>
      <c r="K4" s="42" t="s">
        <v>46</v>
      </c>
      <c r="L4" s="42">
        <f t="shared" ref="L4" si="21">STDEV(K13:M13)</f>
        <v>0.26457513110645897</v>
      </c>
      <c r="M4" s="44"/>
      <c r="N4" s="58" t="s">
        <v>46</v>
      </c>
      <c r="O4" s="58">
        <f t="shared" ref="O4" si="22">STDEV(N13:P13)</f>
        <v>0.40414518843273811</v>
      </c>
      <c r="P4" s="60"/>
      <c r="Q4" s="58" t="s">
        <v>46</v>
      </c>
      <c r="R4" s="58">
        <f t="shared" ref="R4" si="23">STDEV(Q13:S13)</f>
        <v>0.51961524227066347</v>
      </c>
      <c r="S4" s="60"/>
      <c r="T4" s="1" t="s">
        <v>46</v>
      </c>
      <c r="U4" s="1">
        <f t="shared" ref="U4" si="24">STDEV(T13:V13)</f>
        <v>0.35118845842842472</v>
      </c>
      <c r="W4" s="58" t="s">
        <v>46</v>
      </c>
      <c r="X4" s="58">
        <f t="shared" ref="X4" si="25">STDEV(W13:Y13)</f>
        <v>0.10000000000000009</v>
      </c>
      <c r="Y4" s="60"/>
      <c r="Z4" s="58" t="s">
        <v>46</v>
      </c>
      <c r="AA4" s="58">
        <f t="shared" ref="AA4" si="26">STDEV(Z13:AB13)</f>
        <v>0.26457513110645914</v>
      </c>
      <c r="AB4" s="60"/>
      <c r="AC4" s="58" t="s">
        <v>46</v>
      </c>
      <c r="AD4" s="58">
        <f t="shared" ref="AD4" si="27">STDEV(AC13:AE13)</f>
        <v>0.89628864398324692</v>
      </c>
      <c r="AE4" s="60"/>
      <c r="AF4" s="42" t="s">
        <v>46</v>
      </c>
      <c r="AG4" s="42">
        <f t="shared" ref="AG4" si="28">STDEV(AF13:AH13)</f>
        <v>0.17320508075688762</v>
      </c>
      <c r="AH4" s="44"/>
      <c r="AI4" s="42" t="s">
        <v>46</v>
      </c>
      <c r="AJ4" s="42">
        <f t="shared" ref="AJ4" si="29">STDEV(AI13:AK13)</f>
        <v>0.37859388972001845</v>
      </c>
      <c r="AK4" s="44"/>
      <c r="AL4" s="58" t="s">
        <v>46</v>
      </c>
      <c r="AM4" s="58">
        <f t="shared" ref="AM4" si="30">STDEV(AL13:AN13)</f>
        <v>0.28284271247461928</v>
      </c>
      <c r="AN4" s="60"/>
      <c r="AO4" s="1" t="s">
        <v>46</v>
      </c>
      <c r="AP4" s="1">
        <f t="shared" ref="AP4" si="31">STDEV(AO13:AQ13)</f>
        <v>0.46188021535170076</v>
      </c>
      <c r="AR4" s="58" t="s">
        <v>46</v>
      </c>
      <c r="AS4" s="58">
        <f t="shared" ref="AS4" si="32">STDEV(AR13:AT13)</f>
        <v>0.62449979983983994</v>
      </c>
      <c r="AT4" s="60"/>
      <c r="AU4" s="42" t="s">
        <v>46</v>
      </c>
      <c r="AV4" s="42">
        <f t="shared" ref="AV4" si="33">STDEV(AU13:AW13)</f>
        <v>0.29999999999999982</v>
      </c>
      <c r="AW4" s="44"/>
      <c r="AX4" s="42" t="s">
        <v>46</v>
      </c>
      <c r="AY4" s="42">
        <f t="shared" ref="AY4" si="34">STDEV(AX13:AZ13)</f>
        <v>0.32145502536643172</v>
      </c>
      <c r="AZ4" s="44"/>
      <c r="BA4" s="1" t="s">
        <v>46</v>
      </c>
      <c r="BB4" s="1">
        <f t="shared" ref="BB4" si="35">STDEV(BA13:BC13)</f>
        <v>0.57735026918962473</v>
      </c>
      <c r="BD4" s="58" t="s">
        <v>46</v>
      </c>
      <c r="BE4" s="58">
        <f t="shared" ref="BE4" si="36">STDEV(BD13:BF13)</f>
        <v>0.17320508075688762</v>
      </c>
      <c r="BF4" s="60"/>
      <c r="BG4" s="58" t="s">
        <v>46</v>
      </c>
      <c r="BH4" s="58">
        <f t="shared" ref="BH4" si="37">STDEV(BG13:BI13)</f>
        <v>5.7735026918962373E-2</v>
      </c>
      <c r="BI4" s="60"/>
      <c r="BJ4" s="58" t="s">
        <v>46</v>
      </c>
      <c r="BK4" s="58">
        <f t="shared" ref="BK4" si="38">STDEV(BJ13:BL13)</f>
        <v>0.40414518843273811</v>
      </c>
      <c r="BL4" s="71"/>
      <c r="BM4" s="20" t="s">
        <v>50</v>
      </c>
      <c r="BN4" s="19">
        <f t="shared" ref="BN4:BN6" si="39">AVERAGE($C4,$F4,$I4,$L4,$O4,$R4,$U4,$X4,$AA4,$AD4,$AG4,$AJ4,$AM4,$AP4,$AS4,$AV4,$AY4,$BB4,$BE4,$BH4,$BK4)</f>
        <v>0.33965001682501555</v>
      </c>
      <c r="BO4" s="27"/>
      <c r="BP4" t="s">
        <v>60</v>
      </c>
      <c r="BQ4">
        <f>HLOOKUP(BQ2,B1:BL19,18,FALSE)</f>
        <v>1.5422037328482934</v>
      </c>
      <c r="BR4">
        <f>HLOOKUP(BR2,C1:BM19,18,FALSE)</f>
        <v>-0.12618030541486233</v>
      </c>
      <c r="BS4">
        <f>HLOOKUP(BS2,D1:BN19,18,FALSE)</f>
        <v>-3.2666679068513815</v>
      </c>
      <c r="BT4" s="6"/>
      <c r="BU4" s="6"/>
    </row>
    <row r="5" spans="1:73" x14ac:dyDescent="0.35">
      <c r="B5" s="42" t="s">
        <v>45</v>
      </c>
      <c r="C5" s="43">
        <f>AVERAGE(B14:D14)</f>
        <v>6.0666666666666664</v>
      </c>
      <c r="D5" s="44"/>
      <c r="E5" s="42" t="s">
        <v>45</v>
      </c>
      <c r="F5" s="43">
        <f>AVERAGE(E14:G14)</f>
        <v>6.0333333333333341</v>
      </c>
      <c r="G5" s="44"/>
      <c r="H5" s="58" t="s">
        <v>45</v>
      </c>
      <c r="I5" s="59">
        <f t="shared" ref="I5" si="40">AVERAGE(H14:J14)</f>
        <v>5.5333333333333341</v>
      </c>
      <c r="J5" s="60"/>
      <c r="K5" s="42" t="s">
        <v>45</v>
      </c>
      <c r="L5" s="43">
        <f t="shared" ref="L5" si="41">AVERAGE(K14:M14)</f>
        <v>6.166666666666667</v>
      </c>
      <c r="M5" s="44"/>
      <c r="N5" s="58" t="s">
        <v>45</v>
      </c>
      <c r="O5" s="59">
        <f t="shared" ref="O5" si="42">AVERAGE(N14:P14)</f>
        <v>5.0333333333333332</v>
      </c>
      <c r="P5" s="60"/>
      <c r="Q5" s="58" t="s">
        <v>45</v>
      </c>
      <c r="R5" s="59">
        <f t="shared" ref="R5" si="43">AVERAGE(Q14:S14)</f>
        <v>5.4000000000000012</v>
      </c>
      <c r="S5" s="60"/>
      <c r="T5" s="1" t="s">
        <v>45</v>
      </c>
      <c r="U5" s="15">
        <f t="shared" ref="U5" si="44">AVERAGE(T14:V14)</f>
        <v>4.3666666666666671</v>
      </c>
      <c r="W5" s="58" t="s">
        <v>45</v>
      </c>
      <c r="X5" s="59">
        <f t="shared" ref="X5" si="45">AVERAGE(W14:Y14)</f>
        <v>5.7333333333333334</v>
      </c>
      <c r="Y5" s="60"/>
      <c r="Z5" s="58" t="s">
        <v>45</v>
      </c>
      <c r="AA5" s="59">
        <f t="shared" ref="AA5" si="46">AVERAGE(Z14:AB14)</f>
        <v>5.5666666666666664</v>
      </c>
      <c r="AB5" s="60"/>
      <c r="AC5" s="58" t="s">
        <v>45</v>
      </c>
      <c r="AD5" s="59">
        <f t="shared" ref="AD5" si="47">AVERAGE(AC14:AE14)</f>
        <v>6.1000000000000005</v>
      </c>
      <c r="AE5" s="60"/>
      <c r="AF5" s="42" t="s">
        <v>45</v>
      </c>
      <c r="AG5" s="43">
        <f t="shared" ref="AG5" si="48">AVERAGE(AF14:AH14)</f>
        <v>5.8</v>
      </c>
      <c r="AH5" s="44"/>
      <c r="AI5" s="42" t="s">
        <v>45</v>
      </c>
      <c r="AJ5" s="43">
        <f t="shared" ref="AJ5" si="49">AVERAGE(AI14:AK14)</f>
        <v>5.8666666666666671</v>
      </c>
      <c r="AK5" s="44"/>
      <c r="AL5" s="58" t="s">
        <v>45</v>
      </c>
      <c r="AM5" s="59">
        <f t="shared" ref="AM5" si="50">AVERAGE(AL14:AN14)</f>
        <v>4.0666666666666664</v>
      </c>
      <c r="AN5" s="60"/>
      <c r="AO5" s="1" t="s">
        <v>45</v>
      </c>
      <c r="AP5" s="15">
        <f t="shared" ref="AP5" si="51">AVERAGE(AO14:AQ14)</f>
        <v>4.666666666666667</v>
      </c>
      <c r="AR5" s="58" t="s">
        <v>45</v>
      </c>
      <c r="AS5" s="59">
        <f t="shared" ref="AS5" si="52">AVERAGE(AR14:AT14)</f>
        <v>5.666666666666667</v>
      </c>
      <c r="AT5" s="60"/>
      <c r="AU5" s="42" t="s">
        <v>45</v>
      </c>
      <c r="AV5" s="43">
        <f t="shared" ref="AV5" si="53">AVERAGE(AU14:AW14)</f>
        <v>5.8</v>
      </c>
      <c r="AW5" s="44"/>
      <c r="AX5" s="42" t="s">
        <v>45</v>
      </c>
      <c r="AY5" s="43">
        <f t="shared" ref="AY5" si="54">AVERAGE(AX14:AZ14)</f>
        <v>5.8</v>
      </c>
      <c r="AZ5" s="44"/>
      <c r="BA5" s="1" t="s">
        <v>45</v>
      </c>
      <c r="BB5" s="15">
        <f t="shared" ref="BB5" si="55">AVERAGE(BA14:BC14)</f>
        <v>4.2333333333333334</v>
      </c>
      <c r="BD5" s="58" t="s">
        <v>45</v>
      </c>
      <c r="BE5" s="59">
        <f t="shared" ref="BE5" si="56">AVERAGE(BD14:BF14)</f>
        <v>5.666666666666667</v>
      </c>
      <c r="BF5" s="60"/>
      <c r="BG5" s="58" t="s">
        <v>45</v>
      </c>
      <c r="BH5" s="59">
        <f t="shared" ref="BH5" si="57">AVERAGE(BG14:BI14)</f>
        <v>5.4666666666666659</v>
      </c>
      <c r="BI5" s="60"/>
      <c r="BJ5" s="58" t="s">
        <v>45</v>
      </c>
      <c r="BK5" s="59">
        <f t="shared" ref="BK5" si="58">AVERAGE(BJ14:BL14)</f>
        <v>5.4666666666666659</v>
      </c>
      <c r="BL5" s="71"/>
      <c r="BM5" s="20" t="s">
        <v>49</v>
      </c>
      <c r="BN5" s="19">
        <f t="shared" si="39"/>
        <v>5.4523809523809534</v>
      </c>
      <c r="BO5" s="27"/>
      <c r="BP5" t="s">
        <v>61</v>
      </c>
      <c r="BQ5">
        <f>HLOOKUP(BQ2,B1:BL19,19,FALSE)</f>
        <v>1.0043245705730597</v>
      </c>
      <c r="BR5">
        <f>HLOOKUP(BR2,C1:BM19,19,FALSE)</f>
        <v>-0.12698356639429464</v>
      </c>
      <c r="BS5">
        <f>HLOOKUP(BS2,D1:BN19,19,FALSE)</f>
        <v>-2.6320230125362993</v>
      </c>
      <c r="BT5" s="11"/>
      <c r="BU5" s="11"/>
    </row>
    <row r="6" spans="1:73" x14ac:dyDescent="0.35">
      <c r="B6" s="42" t="s">
        <v>47</v>
      </c>
      <c r="C6" s="42">
        <f>STDEV(B14:D14)</f>
        <v>0.32145502536643172</v>
      </c>
      <c r="D6" s="44"/>
      <c r="E6" s="42" t="s">
        <v>47</v>
      </c>
      <c r="F6" s="42">
        <f>STDEV(E14:G14)</f>
        <v>0.35118845842842472</v>
      </c>
      <c r="G6" s="44"/>
      <c r="H6" s="58" t="s">
        <v>47</v>
      </c>
      <c r="I6" s="58">
        <f t="shared" ref="I6" si="59">STDEV(H14:J14)</f>
        <v>0.40414518843273817</v>
      </c>
      <c r="J6" s="60"/>
      <c r="K6" s="42" t="s">
        <v>47</v>
      </c>
      <c r="L6" s="42">
        <f t="shared" ref="L6" si="60">STDEV(K14:M14)</f>
        <v>0.15275252316519461</v>
      </c>
      <c r="M6" s="44"/>
      <c r="N6" s="58" t="s">
        <v>47</v>
      </c>
      <c r="O6" s="58">
        <f t="shared" ref="O6" si="61">STDEV(N14:P14)</f>
        <v>0.15275252316519461</v>
      </c>
      <c r="P6" s="60"/>
      <c r="Q6" s="58" t="s">
        <v>47</v>
      </c>
      <c r="R6" s="58">
        <f t="shared" ref="R6" si="62">STDEV(Q14:S14)</f>
        <v>0.30000000000000027</v>
      </c>
      <c r="S6" s="60"/>
      <c r="T6" s="1" t="s">
        <v>47</v>
      </c>
      <c r="U6" s="1">
        <f t="shared" ref="U6" si="63">STDEV(T14:V14)</f>
        <v>0.57735026918962162</v>
      </c>
      <c r="W6" s="58" t="s">
        <v>47</v>
      </c>
      <c r="X6" s="58">
        <f t="shared" ref="X6" si="64">STDEV(W14:Y14)</f>
        <v>0.25166114784235832</v>
      </c>
      <c r="Y6" s="60"/>
      <c r="Z6" s="58" t="s">
        <v>47</v>
      </c>
      <c r="AA6" s="58">
        <f t="shared" ref="AA6" si="65">STDEV(Z14:AB14)</f>
        <v>0.51316014394468845</v>
      </c>
      <c r="AB6" s="60"/>
      <c r="AC6" s="58" t="s">
        <v>47</v>
      </c>
      <c r="AD6" s="58">
        <f t="shared" ref="AD6" si="66">STDEV(AC14:AE14)</f>
        <v>1.058300524425835</v>
      </c>
      <c r="AE6" s="60"/>
      <c r="AF6" s="42" t="s">
        <v>47</v>
      </c>
      <c r="AG6" s="42">
        <f t="shared" ref="AG6" si="67">STDEV(AF14:AH14)</f>
        <v>0.17320508075688762</v>
      </c>
      <c r="AH6" s="44"/>
      <c r="AI6" s="42" t="s">
        <v>47</v>
      </c>
      <c r="AJ6" s="42">
        <f t="shared" ref="AJ6" si="68">STDEV(AI14:AK14)</f>
        <v>0.28867513459481287</v>
      </c>
      <c r="AK6" s="44"/>
      <c r="AL6" s="58" t="s">
        <v>47</v>
      </c>
      <c r="AM6" s="58">
        <f t="shared" ref="AM6" si="69">STDEV(AL14:AN14)</f>
        <v>1.7039170558842762</v>
      </c>
      <c r="AN6" s="60"/>
      <c r="AO6" s="1" t="s">
        <v>47</v>
      </c>
      <c r="AP6" s="1">
        <f t="shared" ref="AP6" si="70">STDEV(AO14:AQ14)</f>
        <v>0.35118845842842472</v>
      </c>
      <c r="AR6" s="58" t="s">
        <v>47</v>
      </c>
      <c r="AS6" s="58">
        <f t="shared" ref="AS6" si="71">STDEV(AR14:AT14)</f>
        <v>0.15275252316519461</v>
      </c>
      <c r="AT6" s="60"/>
      <c r="AU6" s="42" t="s">
        <v>47</v>
      </c>
      <c r="AV6" s="42">
        <f t="shared" ref="AV6" si="72">STDEV(AU14:AW14)</f>
        <v>0.17320508075688762</v>
      </c>
      <c r="AW6" s="44"/>
      <c r="AX6" s="42" t="s">
        <v>47</v>
      </c>
      <c r="AY6" s="42">
        <f t="shared" ref="AY6" si="73">STDEV(AX14:AZ14)</f>
        <v>0.17320508075688762</v>
      </c>
      <c r="AZ6" s="44"/>
      <c r="BA6" s="1" t="s">
        <v>47</v>
      </c>
      <c r="BB6" s="1">
        <f t="shared" ref="BB6" si="74">STDEV(BA14:BC14)</f>
        <v>0.40414518843273811</v>
      </c>
      <c r="BD6" s="58" t="s">
        <v>47</v>
      </c>
      <c r="BE6" s="58">
        <f t="shared" ref="BE6" si="75">STDEV(BD14:BF14)</f>
        <v>0.35118845842842472</v>
      </c>
      <c r="BF6" s="60"/>
      <c r="BG6" s="58" t="s">
        <v>47</v>
      </c>
      <c r="BH6" s="58">
        <f t="shared" ref="BH6" si="76">STDEV(BG14:BI14)</f>
        <v>0.40414518843273817</v>
      </c>
      <c r="BI6" s="60"/>
      <c r="BJ6" s="58" t="s">
        <v>47</v>
      </c>
      <c r="BK6" s="58">
        <f t="shared" ref="BK6" si="77">STDEV(BJ14:BL14)</f>
        <v>0.40414518843273817</v>
      </c>
      <c r="BL6" s="71"/>
      <c r="BM6" s="20" t="s">
        <v>51</v>
      </c>
      <c r="BN6" s="19">
        <f t="shared" si="39"/>
        <v>0.41250182104907135</v>
      </c>
      <c r="BO6" s="27"/>
      <c r="BT6" s="11"/>
      <c r="BU6" s="11"/>
    </row>
    <row r="7" spans="1:73" x14ac:dyDescent="0.35">
      <c r="B7" s="45" t="s">
        <v>2</v>
      </c>
      <c r="C7" s="45" t="s">
        <v>2</v>
      </c>
      <c r="D7" s="44" t="s">
        <v>2</v>
      </c>
      <c r="E7" s="45" t="s">
        <v>2</v>
      </c>
      <c r="F7" s="45" t="s">
        <v>2</v>
      </c>
      <c r="G7" s="44" t="s">
        <v>2</v>
      </c>
      <c r="H7" s="61" t="s">
        <v>2</v>
      </c>
      <c r="I7" s="61" t="s">
        <v>2</v>
      </c>
      <c r="J7" s="60" t="s">
        <v>2</v>
      </c>
      <c r="K7" s="45" t="s">
        <v>2</v>
      </c>
      <c r="L7" s="45" t="s">
        <v>2</v>
      </c>
      <c r="M7" s="44" t="s">
        <v>2</v>
      </c>
      <c r="N7" s="61" t="s">
        <v>2</v>
      </c>
      <c r="O7" s="61" t="s">
        <v>2</v>
      </c>
      <c r="P7" s="60" t="s">
        <v>2</v>
      </c>
      <c r="Q7" s="61" t="s">
        <v>2</v>
      </c>
      <c r="R7" s="61" t="s">
        <v>2</v>
      </c>
      <c r="S7" s="60" t="s">
        <v>2</v>
      </c>
      <c r="T7" t="s">
        <v>2</v>
      </c>
      <c r="U7" t="s">
        <v>2</v>
      </c>
      <c r="V7" s="6" t="s">
        <v>2</v>
      </c>
      <c r="W7" s="61" t="s">
        <v>2</v>
      </c>
      <c r="X7" s="61" t="s">
        <v>2</v>
      </c>
      <c r="Y7" s="60" t="s">
        <v>2</v>
      </c>
      <c r="Z7" s="61" t="s">
        <v>2</v>
      </c>
      <c r="AA7" s="61" t="s">
        <v>2</v>
      </c>
      <c r="AB7" s="60" t="s">
        <v>2</v>
      </c>
      <c r="AC7" s="61" t="s">
        <v>2</v>
      </c>
      <c r="AD7" s="61" t="s">
        <v>2</v>
      </c>
      <c r="AE7" s="60" t="s">
        <v>2</v>
      </c>
      <c r="AF7" s="45" t="s">
        <v>2</v>
      </c>
      <c r="AG7" s="45" t="s">
        <v>2</v>
      </c>
      <c r="AH7" s="44" t="s">
        <v>2</v>
      </c>
      <c r="AI7" s="45" t="s">
        <v>2</v>
      </c>
      <c r="AJ7" s="45" t="s">
        <v>2</v>
      </c>
      <c r="AK7" s="44" t="s">
        <v>2</v>
      </c>
      <c r="AL7" s="61" t="s">
        <v>2</v>
      </c>
      <c r="AM7" s="61" t="s">
        <v>2</v>
      </c>
      <c r="AN7" s="60" t="s">
        <v>2</v>
      </c>
      <c r="AO7" t="s">
        <v>2</v>
      </c>
      <c r="AP7" t="s">
        <v>2</v>
      </c>
      <c r="AQ7" s="6" t="s">
        <v>2</v>
      </c>
      <c r="AR7" s="61" t="s">
        <v>2</v>
      </c>
      <c r="AS7" s="61" t="s">
        <v>2</v>
      </c>
      <c r="AT7" s="60" t="s">
        <v>2</v>
      </c>
      <c r="AU7" s="45" t="s">
        <v>2</v>
      </c>
      <c r="AV7" s="45" t="s">
        <v>2</v>
      </c>
      <c r="AW7" s="44" t="s">
        <v>2</v>
      </c>
      <c r="AX7" s="45" t="s">
        <v>2</v>
      </c>
      <c r="AY7" s="45" t="s">
        <v>2</v>
      </c>
      <c r="AZ7" s="44" t="s">
        <v>2</v>
      </c>
      <c r="BA7" t="s">
        <v>2</v>
      </c>
      <c r="BB7" t="s">
        <v>2</v>
      </c>
      <c r="BC7" s="6" t="s">
        <v>2</v>
      </c>
      <c r="BD7" s="61" t="s">
        <v>2</v>
      </c>
      <c r="BE7" s="61" t="s">
        <v>2</v>
      </c>
      <c r="BF7" s="60" t="s">
        <v>2</v>
      </c>
      <c r="BG7" s="61" t="s">
        <v>2</v>
      </c>
      <c r="BH7" s="61" t="s">
        <v>2</v>
      </c>
      <c r="BI7" s="60" t="s">
        <v>2</v>
      </c>
      <c r="BJ7" s="61" t="s">
        <v>2</v>
      </c>
      <c r="BK7" s="61" t="s">
        <v>2</v>
      </c>
      <c r="BL7" s="71" t="s">
        <v>2</v>
      </c>
      <c r="BN7" s="13"/>
      <c r="BO7" s="28"/>
      <c r="BP7" s="13"/>
      <c r="BR7" s="13"/>
      <c r="BT7" s="13"/>
    </row>
    <row r="8" spans="1:73" x14ac:dyDescent="0.35">
      <c r="B8" s="45" t="s">
        <v>23</v>
      </c>
      <c r="C8" s="45" t="s">
        <v>24</v>
      </c>
      <c r="D8" s="44" t="s">
        <v>25</v>
      </c>
      <c r="E8" s="45" t="s">
        <v>23</v>
      </c>
      <c r="F8" s="45" t="s">
        <v>24</v>
      </c>
      <c r="G8" s="44" t="s">
        <v>25</v>
      </c>
      <c r="H8" s="61" t="s">
        <v>23</v>
      </c>
      <c r="I8" s="61" t="s">
        <v>24</v>
      </c>
      <c r="J8" s="60" t="s">
        <v>25</v>
      </c>
      <c r="K8" s="45" t="s">
        <v>23</v>
      </c>
      <c r="L8" s="45" t="s">
        <v>24</v>
      </c>
      <c r="M8" s="44" t="s">
        <v>25</v>
      </c>
      <c r="N8" s="61" t="s">
        <v>23</v>
      </c>
      <c r="O8" s="61" t="s">
        <v>24</v>
      </c>
      <c r="P8" s="60" t="s">
        <v>25</v>
      </c>
      <c r="Q8" s="61" t="s">
        <v>23</v>
      </c>
      <c r="R8" s="61" t="s">
        <v>24</v>
      </c>
      <c r="S8" s="60" t="s">
        <v>25</v>
      </c>
      <c r="T8" t="s">
        <v>23</v>
      </c>
      <c r="U8" t="s">
        <v>24</v>
      </c>
      <c r="V8" s="6" t="s">
        <v>25</v>
      </c>
      <c r="W8" s="61" t="s">
        <v>23</v>
      </c>
      <c r="X8" s="61" t="s">
        <v>24</v>
      </c>
      <c r="Y8" s="60" t="s">
        <v>25</v>
      </c>
      <c r="Z8" s="61" t="s">
        <v>23</v>
      </c>
      <c r="AA8" s="61" t="s">
        <v>24</v>
      </c>
      <c r="AB8" s="60" t="s">
        <v>25</v>
      </c>
      <c r="AC8" s="61" t="s">
        <v>23</v>
      </c>
      <c r="AD8" s="61" t="s">
        <v>24</v>
      </c>
      <c r="AE8" s="60" t="s">
        <v>25</v>
      </c>
      <c r="AF8" s="45" t="s">
        <v>23</v>
      </c>
      <c r="AG8" s="45" t="s">
        <v>24</v>
      </c>
      <c r="AH8" s="44" t="s">
        <v>25</v>
      </c>
      <c r="AI8" s="45" t="s">
        <v>23</v>
      </c>
      <c r="AJ8" s="45" t="s">
        <v>24</v>
      </c>
      <c r="AK8" s="44" t="s">
        <v>25</v>
      </c>
      <c r="AL8" s="61" t="s">
        <v>23</v>
      </c>
      <c r="AM8" s="61" t="s">
        <v>24</v>
      </c>
      <c r="AN8" s="60" t="s">
        <v>25</v>
      </c>
      <c r="AO8" t="s">
        <v>23</v>
      </c>
      <c r="AP8" t="s">
        <v>24</v>
      </c>
      <c r="AQ8" s="6" t="s">
        <v>25</v>
      </c>
      <c r="AR8" s="61" t="s">
        <v>23</v>
      </c>
      <c r="AS8" s="61" t="s">
        <v>24</v>
      </c>
      <c r="AT8" s="60" t="s">
        <v>25</v>
      </c>
      <c r="AU8" s="45" t="s">
        <v>23</v>
      </c>
      <c r="AV8" s="45" t="s">
        <v>24</v>
      </c>
      <c r="AW8" s="44" t="s">
        <v>25</v>
      </c>
      <c r="AX8" s="45" t="s">
        <v>23</v>
      </c>
      <c r="AY8" s="45" t="s">
        <v>24</v>
      </c>
      <c r="AZ8" s="44" t="s">
        <v>25</v>
      </c>
      <c r="BA8" t="s">
        <v>23</v>
      </c>
      <c r="BB8" t="s">
        <v>24</v>
      </c>
      <c r="BC8" s="6" t="s">
        <v>25</v>
      </c>
      <c r="BD8" s="61" t="s">
        <v>23</v>
      </c>
      <c r="BE8" s="61" t="s">
        <v>24</v>
      </c>
      <c r="BF8" s="60" t="s">
        <v>25</v>
      </c>
      <c r="BG8" s="61" t="s">
        <v>23</v>
      </c>
      <c r="BH8" s="61" t="s">
        <v>24</v>
      </c>
      <c r="BI8" s="60" t="s">
        <v>25</v>
      </c>
      <c r="BJ8" s="61" t="s">
        <v>23</v>
      </c>
      <c r="BK8" s="61" t="s">
        <v>24</v>
      </c>
      <c r="BL8" s="71" t="s">
        <v>25</v>
      </c>
    </row>
    <row r="9" spans="1:73" x14ac:dyDescent="0.35">
      <c r="A9" s="5" t="s">
        <v>4</v>
      </c>
      <c r="B9" s="46">
        <v>5.7</v>
      </c>
      <c r="C9" s="46">
        <v>6.3</v>
      </c>
      <c r="D9" s="47">
        <v>5.7</v>
      </c>
      <c r="E9" s="46">
        <v>5.7</v>
      </c>
      <c r="F9" s="46">
        <v>6</v>
      </c>
      <c r="G9" s="47">
        <v>5.7</v>
      </c>
      <c r="H9" s="62">
        <v>5.7</v>
      </c>
      <c r="I9" s="62">
        <v>5.7</v>
      </c>
      <c r="J9" s="63">
        <v>5.7</v>
      </c>
      <c r="K9" s="46">
        <v>6</v>
      </c>
      <c r="L9" s="46">
        <v>6</v>
      </c>
      <c r="M9" s="47">
        <v>6.3</v>
      </c>
      <c r="N9" s="62">
        <v>5</v>
      </c>
      <c r="O9" s="62">
        <v>5</v>
      </c>
      <c r="P9" s="63">
        <v>5.4</v>
      </c>
      <c r="Q9" s="62">
        <v>5.3</v>
      </c>
      <c r="R9" s="62">
        <v>5.6</v>
      </c>
      <c r="S9" s="63">
        <v>5.7</v>
      </c>
      <c r="T9" s="13">
        <v>3.7</v>
      </c>
      <c r="U9" s="13">
        <v>4.7</v>
      </c>
      <c r="V9" s="14">
        <v>4.7</v>
      </c>
      <c r="W9" s="62">
        <v>5.7</v>
      </c>
      <c r="X9" s="62">
        <v>5.5</v>
      </c>
      <c r="Y9" s="63">
        <v>5.7</v>
      </c>
      <c r="Z9" s="62">
        <v>5.7</v>
      </c>
      <c r="AA9" s="62">
        <v>5.8</v>
      </c>
      <c r="AB9" s="63">
        <v>5</v>
      </c>
      <c r="AC9" s="62">
        <v>7.3</v>
      </c>
      <c r="AD9" s="62">
        <v>5</v>
      </c>
      <c r="AE9" s="63">
        <v>5.3</v>
      </c>
      <c r="AF9" s="46">
        <v>5.7</v>
      </c>
      <c r="AG9" s="46">
        <v>5.7</v>
      </c>
      <c r="AH9" s="47">
        <v>6</v>
      </c>
      <c r="AI9" s="46">
        <v>6.2</v>
      </c>
      <c r="AJ9" s="46">
        <v>6</v>
      </c>
      <c r="AK9" s="47">
        <v>5.7</v>
      </c>
      <c r="AL9" s="62">
        <v>2.2999999999999998</v>
      </c>
      <c r="AM9" s="62">
        <v>4.7</v>
      </c>
      <c r="AN9" s="63">
        <v>5.7</v>
      </c>
      <c r="AO9" s="13">
        <v>4.7</v>
      </c>
      <c r="AP9" s="13">
        <v>4.7</v>
      </c>
      <c r="AQ9" s="14">
        <v>4.7</v>
      </c>
      <c r="AR9" s="62">
        <v>5.7</v>
      </c>
      <c r="AS9" s="62">
        <v>5.7</v>
      </c>
      <c r="AT9" s="63">
        <v>5.7</v>
      </c>
      <c r="AU9" s="46">
        <v>5.7</v>
      </c>
      <c r="AV9" s="46">
        <v>6.2</v>
      </c>
      <c r="AW9" s="47">
        <v>5.7</v>
      </c>
      <c r="AX9" s="46">
        <v>5.7</v>
      </c>
      <c r="AY9" s="46">
        <v>5.7</v>
      </c>
      <c r="AZ9" s="47">
        <v>6</v>
      </c>
      <c r="BA9" s="13">
        <v>4.2</v>
      </c>
      <c r="BB9" s="13">
        <v>4</v>
      </c>
      <c r="BC9" s="14">
        <v>4</v>
      </c>
      <c r="BD9" s="62">
        <v>5.7</v>
      </c>
      <c r="BE9" s="62">
        <v>5.5</v>
      </c>
      <c r="BF9" s="63">
        <v>5.7</v>
      </c>
      <c r="BG9" s="62">
        <v>5.5</v>
      </c>
      <c r="BH9" s="62">
        <v>5.7</v>
      </c>
      <c r="BI9" s="63">
        <v>5.7</v>
      </c>
      <c r="BJ9" s="62">
        <v>5.7</v>
      </c>
      <c r="BK9" s="62">
        <v>5</v>
      </c>
      <c r="BL9" s="72">
        <v>5.7</v>
      </c>
      <c r="BM9" s="16"/>
    </row>
    <row r="10" spans="1:73" x14ac:dyDescent="0.35">
      <c r="A10" s="5" t="s">
        <v>5</v>
      </c>
      <c r="B10" s="46">
        <v>5.8</v>
      </c>
      <c r="C10" s="46">
        <v>6.3</v>
      </c>
      <c r="D10" s="47">
        <v>5.7</v>
      </c>
      <c r="E10" s="46">
        <v>5.7</v>
      </c>
      <c r="F10" s="46">
        <v>6.3</v>
      </c>
      <c r="G10" s="47">
        <v>5.7</v>
      </c>
      <c r="H10" s="62">
        <v>6</v>
      </c>
      <c r="I10" s="62">
        <v>5.7</v>
      </c>
      <c r="J10" s="63">
        <v>5.7</v>
      </c>
      <c r="K10" s="46">
        <v>6</v>
      </c>
      <c r="L10" s="46">
        <v>5.8</v>
      </c>
      <c r="M10" s="47">
        <v>6.3</v>
      </c>
      <c r="N10" s="62">
        <v>5.3</v>
      </c>
      <c r="O10" s="62">
        <v>5</v>
      </c>
      <c r="P10" s="63">
        <v>5.7</v>
      </c>
      <c r="Q10" s="62">
        <v>5</v>
      </c>
      <c r="R10" s="62">
        <v>4.7</v>
      </c>
      <c r="S10" s="63">
        <v>5.7</v>
      </c>
      <c r="T10" s="13">
        <v>3.7</v>
      </c>
      <c r="U10" s="13">
        <v>4.7</v>
      </c>
      <c r="V10" s="14">
        <v>4.7</v>
      </c>
      <c r="W10" s="62">
        <v>5.7</v>
      </c>
      <c r="X10" s="62">
        <v>5.7</v>
      </c>
      <c r="Y10" s="63">
        <v>5.7</v>
      </c>
      <c r="Z10" s="62">
        <v>5</v>
      </c>
      <c r="AA10" s="62">
        <v>6</v>
      </c>
      <c r="AB10" s="63">
        <v>5.2</v>
      </c>
      <c r="AC10" s="62">
        <v>7.3</v>
      </c>
      <c r="AD10" s="62">
        <v>5</v>
      </c>
      <c r="AE10" s="63">
        <v>5.3</v>
      </c>
      <c r="AF10" s="46">
        <v>5.7</v>
      </c>
      <c r="AG10" s="46">
        <v>5.7</v>
      </c>
      <c r="AH10" s="47">
        <v>6</v>
      </c>
      <c r="AI10" s="46">
        <v>6.4</v>
      </c>
      <c r="AJ10" s="46">
        <v>6.3</v>
      </c>
      <c r="AK10" s="47">
        <v>6.3</v>
      </c>
      <c r="AL10" s="62">
        <v>2.2999999999999998</v>
      </c>
      <c r="AM10" s="62">
        <v>5</v>
      </c>
      <c r="AN10" s="63">
        <v>5.7</v>
      </c>
      <c r="AO10" s="13">
        <v>4.8</v>
      </c>
      <c r="AP10" s="13">
        <v>4.5</v>
      </c>
      <c r="AQ10" s="14">
        <v>4.7</v>
      </c>
      <c r="AR10" s="62">
        <v>5.7</v>
      </c>
      <c r="AS10" s="62">
        <v>5.8</v>
      </c>
      <c r="AT10" s="63">
        <v>5.7</v>
      </c>
      <c r="AU10" s="46">
        <v>5.7</v>
      </c>
      <c r="AV10" s="46">
        <v>6.3</v>
      </c>
      <c r="AW10" s="47">
        <v>5.7</v>
      </c>
      <c r="AX10" s="46">
        <v>5.8</v>
      </c>
      <c r="AY10" s="46">
        <v>5.7</v>
      </c>
      <c r="AZ10" s="47">
        <v>6.3</v>
      </c>
      <c r="BA10" s="13">
        <v>3.7</v>
      </c>
      <c r="BB10" s="13">
        <v>4</v>
      </c>
      <c r="BC10" s="14">
        <v>4</v>
      </c>
      <c r="BD10" s="62">
        <v>5.7</v>
      </c>
      <c r="BE10" s="62">
        <v>5.3</v>
      </c>
      <c r="BF10" s="63">
        <v>5.7</v>
      </c>
      <c r="BG10" s="62">
        <v>5.4</v>
      </c>
      <c r="BH10" s="62">
        <v>5.7</v>
      </c>
      <c r="BI10" s="63">
        <v>5.7</v>
      </c>
      <c r="BJ10" s="62">
        <v>5.7</v>
      </c>
      <c r="BK10" s="62">
        <v>5</v>
      </c>
      <c r="BL10" s="72">
        <v>5.7</v>
      </c>
      <c r="BM10" s="16"/>
    </row>
    <row r="11" spans="1:73" x14ac:dyDescent="0.35">
      <c r="A11" s="5" t="s">
        <v>6</v>
      </c>
      <c r="B11" s="46" t="s">
        <v>26</v>
      </c>
      <c r="C11" s="46">
        <v>10</v>
      </c>
      <c r="D11" s="47">
        <v>6.8</v>
      </c>
      <c r="E11" s="46">
        <v>4.7</v>
      </c>
      <c r="F11" s="46">
        <v>7.7</v>
      </c>
      <c r="G11" s="47">
        <v>5.3</v>
      </c>
      <c r="H11" s="62">
        <v>6.2</v>
      </c>
      <c r="I11" s="62">
        <v>6.2</v>
      </c>
      <c r="J11" s="63">
        <v>6</v>
      </c>
      <c r="K11" s="46" t="s">
        <v>26</v>
      </c>
      <c r="L11" s="46">
        <v>5.7</v>
      </c>
      <c r="M11" s="47">
        <v>6.3</v>
      </c>
      <c r="N11" s="62">
        <v>6.7</v>
      </c>
      <c r="O11" s="62">
        <v>6</v>
      </c>
      <c r="P11" s="63">
        <v>5.3</v>
      </c>
      <c r="Q11" s="62">
        <v>6</v>
      </c>
      <c r="R11" s="62">
        <v>4.7</v>
      </c>
      <c r="S11" s="63">
        <v>5.3</v>
      </c>
      <c r="T11" s="13" t="s">
        <v>26</v>
      </c>
      <c r="U11" s="13" t="s">
        <v>26</v>
      </c>
      <c r="V11" s="14">
        <v>4.7</v>
      </c>
      <c r="W11" s="62">
        <v>8.6999999999999993</v>
      </c>
      <c r="X11" s="62">
        <v>5.7</v>
      </c>
      <c r="Y11" s="63">
        <v>6</v>
      </c>
      <c r="Z11" s="62">
        <v>5</v>
      </c>
      <c r="AA11" s="62">
        <v>7.2</v>
      </c>
      <c r="AB11" s="63">
        <v>5.7</v>
      </c>
      <c r="AC11" s="62" t="s">
        <v>26</v>
      </c>
      <c r="AD11" s="62" t="s">
        <v>26</v>
      </c>
      <c r="AE11" s="63">
        <v>5.5</v>
      </c>
      <c r="AF11" s="46">
        <v>6.7</v>
      </c>
      <c r="AG11" s="46">
        <v>6.2</v>
      </c>
      <c r="AH11" s="47">
        <v>5.7</v>
      </c>
      <c r="AI11" s="46">
        <v>5.7</v>
      </c>
      <c r="AJ11" s="46">
        <v>6.7</v>
      </c>
      <c r="AK11" s="47">
        <v>6.7</v>
      </c>
      <c r="AL11" s="62">
        <v>4.7</v>
      </c>
      <c r="AM11" s="62"/>
      <c r="AN11" s="63"/>
      <c r="AO11" s="13" t="s">
        <v>26</v>
      </c>
      <c r="AP11" s="13">
        <v>4.3</v>
      </c>
      <c r="AQ11" s="14">
        <v>6.5</v>
      </c>
      <c r="AR11" s="62">
        <v>6.4</v>
      </c>
      <c r="AS11" s="62" t="s">
        <v>26</v>
      </c>
      <c r="AT11" s="63">
        <v>6.4</v>
      </c>
      <c r="AU11" s="46">
        <v>5.6</v>
      </c>
      <c r="AV11" s="46">
        <v>5</v>
      </c>
      <c r="AW11" s="47">
        <v>5.3</v>
      </c>
      <c r="AX11" s="46">
        <v>6.5</v>
      </c>
      <c r="AY11" s="46" t="s">
        <v>26</v>
      </c>
      <c r="AZ11" s="47">
        <v>5.7</v>
      </c>
      <c r="BA11" s="13" t="s">
        <v>26</v>
      </c>
      <c r="BB11" s="13">
        <v>5</v>
      </c>
      <c r="BC11" s="14" t="s">
        <v>26</v>
      </c>
      <c r="BD11" s="62">
        <v>5.7</v>
      </c>
      <c r="BE11" s="62">
        <v>6.7</v>
      </c>
      <c r="BF11" s="63">
        <v>5.7</v>
      </c>
      <c r="BG11" s="62">
        <v>5.7</v>
      </c>
      <c r="BH11" s="62">
        <v>5</v>
      </c>
      <c r="BI11" s="63">
        <v>5.8</v>
      </c>
      <c r="BJ11" s="62">
        <v>5.8</v>
      </c>
      <c r="BK11" s="62">
        <v>5.5</v>
      </c>
      <c r="BL11" s="72">
        <v>6</v>
      </c>
      <c r="BM11" s="16"/>
    </row>
    <row r="12" spans="1:73" x14ac:dyDescent="0.35">
      <c r="A12" s="5" t="s">
        <v>7</v>
      </c>
      <c r="B12" s="46">
        <v>5.7</v>
      </c>
      <c r="C12" s="46">
        <v>6.3</v>
      </c>
      <c r="D12" s="47">
        <v>5.7</v>
      </c>
      <c r="E12" s="46">
        <v>7.2</v>
      </c>
      <c r="F12" s="46">
        <v>5.7</v>
      </c>
      <c r="G12" s="47">
        <v>6.2</v>
      </c>
      <c r="H12" s="62">
        <v>5.3</v>
      </c>
      <c r="I12" s="62">
        <v>5</v>
      </c>
      <c r="J12" s="63">
        <v>5.3</v>
      </c>
      <c r="K12" s="46">
        <v>6.2</v>
      </c>
      <c r="L12" s="46">
        <v>6</v>
      </c>
      <c r="M12" s="47">
        <v>7</v>
      </c>
      <c r="N12" s="62">
        <v>4.7</v>
      </c>
      <c r="O12" s="62">
        <v>5</v>
      </c>
      <c r="P12" s="63">
        <v>5.3</v>
      </c>
      <c r="Q12" s="62">
        <v>5.7</v>
      </c>
      <c r="R12" s="62">
        <v>5.8</v>
      </c>
      <c r="S12" s="63">
        <v>5.5</v>
      </c>
      <c r="T12" s="13" t="s">
        <v>26</v>
      </c>
      <c r="U12" s="13">
        <v>4.7</v>
      </c>
      <c r="V12" s="14">
        <v>4.7</v>
      </c>
      <c r="W12" s="62">
        <v>6</v>
      </c>
      <c r="X12" s="62">
        <v>4.2</v>
      </c>
      <c r="Y12" s="63" t="s">
        <v>26</v>
      </c>
      <c r="Z12" s="62">
        <v>5.7</v>
      </c>
      <c r="AA12" s="62">
        <v>5.0999999999999996</v>
      </c>
      <c r="AB12" s="63">
        <v>4.8</v>
      </c>
      <c r="AC12" s="62" t="s">
        <v>26</v>
      </c>
      <c r="AD12" s="62">
        <v>5</v>
      </c>
      <c r="AE12" s="63" t="s">
        <v>26</v>
      </c>
      <c r="AF12" s="46">
        <v>5.7</v>
      </c>
      <c r="AG12" s="46">
        <v>5.7</v>
      </c>
      <c r="AH12" s="47">
        <v>6.4</v>
      </c>
      <c r="AI12" s="46">
        <v>6</v>
      </c>
      <c r="AJ12" s="46">
        <v>5.7</v>
      </c>
      <c r="AK12" s="47">
        <v>5.7</v>
      </c>
      <c r="AL12" s="62" t="s">
        <v>26</v>
      </c>
      <c r="AM12" s="62">
        <v>3.3</v>
      </c>
      <c r="AN12" s="63">
        <v>6</v>
      </c>
      <c r="AO12" s="13">
        <v>3.9</v>
      </c>
      <c r="AP12" s="13">
        <v>4.7</v>
      </c>
      <c r="AQ12" s="14">
        <v>4.2</v>
      </c>
      <c r="AR12" s="62">
        <v>5.4</v>
      </c>
      <c r="AS12" s="62">
        <v>4.8</v>
      </c>
      <c r="AT12" s="63">
        <v>5.8</v>
      </c>
      <c r="AU12" s="46">
        <v>5.7</v>
      </c>
      <c r="AV12" s="46">
        <v>5.7</v>
      </c>
      <c r="AW12" s="47">
        <v>5.7</v>
      </c>
      <c r="AX12" s="46">
        <v>5.7</v>
      </c>
      <c r="AY12" s="46">
        <v>6.3</v>
      </c>
      <c r="AZ12" s="47">
        <v>5.8</v>
      </c>
      <c r="BA12" s="13">
        <v>4.7</v>
      </c>
      <c r="BB12" s="13" t="s">
        <v>26</v>
      </c>
      <c r="BC12" s="14">
        <v>4</v>
      </c>
      <c r="BD12" s="62">
        <v>6</v>
      </c>
      <c r="BE12" s="62">
        <v>5.7</v>
      </c>
      <c r="BF12" s="63">
        <v>5.7</v>
      </c>
      <c r="BG12" s="62">
        <v>6.7</v>
      </c>
      <c r="BH12" s="62">
        <v>5.7</v>
      </c>
      <c r="BI12" s="63">
        <v>5.7</v>
      </c>
      <c r="BJ12" s="62">
        <v>5</v>
      </c>
      <c r="BK12" s="62">
        <v>4.7</v>
      </c>
      <c r="BL12" s="72">
        <v>4.7</v>
      </c>
      <c r="BM12" s="16"/>
    </row>
    <row r="13" spans="1:73" x14ac:dyDescent="0.35">
      <c r="A13" s="5" t="s">
        <v>8</v>
      </c>
      <c r="B13" s="46">
        <v>5.7</v>
      </c>
      <c r="C13" s="46">
        <v>6.3</v>
      </c>
      <c r="D13" s="47">
        <v>5.7</v>
      </c>
      <c r="E13" s="46">
        <v>5.7</v>
      </c>
      <c r="F13" s="46">
        <v>6</v>
      </c>
      <c r="G13" s="47">
        <v>5.7</v>
      </c>
      <c r="H13" s="62">
        <v>5.7</v>
      </c>
      <c r="I13" s="62">
        <v>5.8</v>
      </c>
      <c r="J13" s="63">
        <v>5.7</v>
      </c>
      <c r="K13" s="46">
        <v>6.2</v>
      </c>
      <c r="L13" s="46">
        <v>5.7</v>
      </c>
      <c r="M13" s="47">
        <v>6.1</v>
      </c>
      <c r="N13" s="62">
        <v>5</v>
      </c>
      <c r="O13" s="62">
        <v>5</v>
      </c>
      <c r="P13" s="63">
        <v>5.7</v>
      </c>
      <c r="Q13" s="62">
        <v>4.8</v>
      </c>
      <c r="R13" s="62">
        <v>5.7</v>
      </c>
      <c r="S13" s="63">
        <v>5.7</v>
      </c>
      <c r="T13" s="13">
        <v>4</v>
      </c>
      <c r="U13" s="13">
        <v>4.7</v>
      </c>
      <c r="V13" s="14">
        <v>4.3</v>
      </c>
      <c r="W13" s="62">
        <v>5.4</v>
      </c>
      <c r="X13" s="62">
        <v>5.5</v>
      </c>
      <c r="Y13" s="63">
        <v>5.3</v>
      </c>
      <c r="Z13" s="62">
        <v>5.3</v>
      </c>
      <c r="AA13" s="62">
        <v>5.7</v>
      </c>
      <c r="AB13" s="63">
        <v>5.2</v>
      </c>
      <c r="AC13" s="62">
        <v>6.3</v>
      </c>
      <c r="AD13" s="62">
        <v>4.8</v>
      </c>
      <c r="AE13" s="63">
        <v>4.7</v>
      </c>
      <c r="AF13" s="46">
        <v>6</v>
      </c>
      <c r="AG13" s="46">
        <v>6.3</v>
      </c>
      <c r="AH13" s="47">
        <v>6</v>
      </c>
      <c r="AI13" s="46">
        <v>6.4</v>
      </c>
      <c r="AJ13" s="46">
        <v>5.7</v>
      </c>
      <c r="AK13" s="47">
        <v>5.8</v>
      </c>
      <c r="AL13" s="62" t="s">
        <v>26</v>
      </c>
      <c r="AM13" s="62">
        <v>5.3</v>
      </c>
      <c r="AN13" s="63">
        <v>5.7</v>
      </c>
      <c r="AO13" s="13">
        <v>3.9</v>
      </c>
      <c r="AP13" s="13">
        <v>4.7</v>
      </c>
      <c r="AQ13" s="14">
        <v>4.7</v>
      </c>
      <c r="AR13" s="62">
        <v>5.7</v>
      </c>
      <c r="AS13" s="62">
        <v>4.8</v>
      </c>
      <c r="AT13" s="63">
        <v>6</v>
      </c>
      <c r="AU13" s="46">
        <v>6</v>
      </c>
      <c r="AV13" s="46">
        <v>6.3</v>
      </c>
      <c r="AW13" s="47">
        <v>5.7</v>
      </c>
      <c r="AX13" s="46">
        <v>5.7</v>
      </c>
      <c r="AY13" s="46">
        <v>5.8</v>
      </c>
      <c r="AZ13" s="47">
        <v>6.3</v>
      </c>
      <c r="BA13" s="13">
        <v>3.7</v>
      </c>
      <c r="BB13" s="13">
        <v>3.7</v>
      </c>
      <c r="BC13" s="14">
        <v>4.7</v>
      </c>
      <c r="BD13" s="62">
        <v>5.5</v>
      </c>
      <c r="BE13" s="62">
        <v>5.5</v>
      </c>
      <c r="BF13" s="63">
        <v>5.2</v>
      </c>
      <c r="BG13" s="62">
        <v>5.7</v>
      </c>
      <c r="BH13" s="62">
        <v>5.8</v>
      </c>
      <c r="BI13" s="63">
        <v>5.7</v>
      </c>
      <c r="BJ13" s="62">
        <v>5</v>
      </c>
      <c r="BK13" s="62">
        <v>5</v>
      </c>
      <c r="BL13" s="72">
        <v>5.7</v>
      </c>
      <c r="BM13" s="16"/>
    </row>
    <row r="14" spans="1:73" x14ac:dyDescent="0.35">
      <c r="A14" s="5" t="s">
        <v>9</v>
      </c>
      <c r="B14" s="46">
        <v>6.2</v>
      </c>
      <c r="C14" s="46">
        <v>6.3</v>
      </c>
      <c r="D14" s="47">
        <v>5.7</v>
      </c>
      <c r="E14" s="46">
        <v>6.4</v>
      </c>
      <c r="F14" s="46">
        <v>6</v>
      </c>
      <c r="G14" s="47">
        <v>5.7</v>
      </c>
      <c r="H14" s="62">
        <v>6</v>
      </c>
      <c r="I14" s="62">
        <v>5.3</v>
      </c>
      <c r="J14" s="63">
        <v>5.3</v>
      </c>
      <c r="K14" s="46">
        <v>6</v>
      </c>
      <c r="L14" s="46">
        <v>6.2</v>
      </c>
      <c r="M14" s="47">
        <v>6.3</v>
      </c>
      <c r="N14" s="62">
        <v>5.2</v>
      </c>
      <c r="O14" s="62">
        <v>5</v>
      </c>
      <c r="P14" s="63">
        <v>4.9000000000000004</v>
      </c>
      <c r="Q14" s="62">
        <v>5.7</v>
      </c>
      <c r="R14" s="62">
        <v>5.4</v>
      </c>
      <c r="S14" s="63">
        <v>5.0999999999999996</v>
      </c>
      <c r="T14" s="13">
        <v>3.7</v>
      </c>
      <c r="U14" s="13">
        <v>4.7</v>
      </c>
      <c r="V14" s="14">
        <v>4.7</v>
      </c>
      <c r="W14" s="62">
        <v>6</v>
      </c>
      <c r="X14" s="62">
        <v>5.5</v>
      </c>
      <c r="Y14" s="63">
        <v>5.7</v>
      </c>
      <c r="Z14" s="62">
        <v>5.7</v>
      </c>
      <c r="AA14" s="62">
        <v>6</v>
      </c>
      <c r="AB14" s="63">
        <v>5</v>
      </c>
      <c r="AC14" s="62">
        <v>7.3</v>
      </c>
      <c r="AD14" s="62">
        <v>5.3</v>
      </c>
      <c r="AE14" s="63">
        <v>5.7</v>
      </c>
      <c r="AF14" s="46">
        <v>5.7</v>
      </c>
      <c r="AG14" s="46">
        <v>5.7</v>
      </c>
      <c r="AH14" s="47">
        <v>6</v>
      </c>
      <c r="AI14" s="46">
        <v>5.7</v>
      </c>
      <c r="AJ14" s="46">
        <v>6.2</v>
      </c>
      <c r="AK14" s="47">
        <v>5.7</v>
      </c>
      <c r="AL14" s="62">
        <v>2.2999999999999998</v>
      </c>
      <c r="AM14" s="62">
        <v>4.2</v>
      </c>
      <c r="AN14" s="63">
        <v>5.7</v>
      </c>
      <c r="AO14" s="13">
        <v>5</v>
      </c>
      <c r="AP14" s="13">
        <v>4.7</v>
      </c>
      <c r="AQ14" s="14">
        <v>4.3</v>
      </c>
      <c r="AR14" s="62">
        <v>5.5</v>
      </c>
      <c r="AS14" s="62">
        <v>5.8</v>
      </c>
      <c r="AT14" s="63">
        <v>5.7</v>
      </c>
      <c r="AU14" s="46">
        <v>5.7</v>
      </c>
      <c r="AV14" s="46">
        <v>6</v>
      </c>
      <c r="AW14" s="47">
        <v>5.7</v>
      </c>
      <c r="AX14" s="46">
        <v>5.7</v>
      </c>
      <c r="AY14" s="46">
        <v>5.7</v>
      </c>
      <c r="AZ14" s="47">
        <v>6</v>
      </c>
      <c r="BA14" s="13">
        <v>4.7</v>
      </c>
      <c r="BB14" s="13">
        <v>4</v>
      </c>
      <c r="BC14" s="14">
        <v>4</v>
      </c>
      <c r="BD14" s="62">
        <v>6</v>
      </c>
      <c r="BE14" s="62">
        <v>5.3</v>
      </c>
      <c r="BF14" s="63">
        <v>5.7</v>
      </c>
      <c r="BG14" s="62">
        <v>5</v>
      </c>
      <c r="BH14" s="62">
        <v>5.7</v>
      </c>
      <c r="BI14" s="63">
        <v>5.7</v>
      </c>
      <c r="BJ14" s="62">
        <v>5.7</v>
      </c>
      <c r="BK14" s="62">
        <v>5</v>
      </c>
      <c r="BL14" s="72">
        <v>5.7</v>
      </c>
      <c r="BM14" s="16"/>
    </row>
    <row r="15" spans="1:73" s="4" customFormat="1" ht="7" customHeight="1" x14ac:dyDescent="0.35">
      <c r="A15" s="10"/>
      <c r="B15" s="45"/>
      <c r="C15" s="45"/>
      <c r="D15" s="44"/>
      <c r="E15" s="45"/>
      <c r="F15" s="45"/>
      <c r="G15" s="44"/>
      <c r="H15" s="61"/>
      <c r="I15" s="61"/>
      <c r="J15" s="60"/>
      <c r="K15" s="44"/>
      <c r="L15" s="44"/>
      <c r="M15" s="44"/>
      <c r="N15" s="60"/>
      <c r="O15" s="60"/>
      <c r="P15" s="60"/>
      <c r="Q15" s="60"/>
      <c r="R15" s="60"/>
      <c r="S15" s="60"/>
      <c r="T15" s="7"/>
      <c r="U15" s="7"/>
      <c r="V15" s="7"/>
      <c r="W15" s="61"/>
      <c r="X15" s="61"/>
      <c r="Y15" s="60"/>
      <c r="Z15" s="60"/>
      <c r="AA15" s="60"/>
      <c r="AB15" s="60"/>
      <c r="AC15" s="61"/>
      <c r="AD15" s="61"/>
      <c r="AE15" s="60"/>
      <c r="AF15" s="45"/>
      <c r="AG15" s="45"/>
      <c r="AH15" s="44"/>
      <c r="AI15" s="45"/>
      <c r="AJ15" s="45"/>
      <c r="AK15" s="44"/>
      <c r="AL15" s="61"/>
      <c r="AM15" s="61"/>
      <c r="AN15" s="60"/>
      <c r="AQ15" s="7"/>
      <c r="AR15" s="61"/>
      <c r="AS15" s="61"/>
      <c r="AT15" s="60"/>
      <c r="AU15" s="44"/>
      <c r="AV15" s="44"/>
      <c r="AW15" s="44"/>
      <c r="AX15" s="44"/>
      <c r="AY15" s="44"/>
      <c r="AZ15" s="44"/>
      <c r="BC15" s="7"/>
      <c r="BD15" s="60"/>
      <c r="BE15" s="60"/>
      <c r="BF15" s="60"/>
      <c r="BG15" s="60"/>
      <c r="BH15" s="60"/>
      <c r="BI15" s="60"/>
      <c r="BJ15" s="61"/>
      <c r="BK15" s="61"/>
      <c r="BL15" s="71"/>
      <c r="BM15" s="12"/>
    </row>
    <row r="16" spans="1:73" s="23" customFormat="1" ht="15" customHeight="1" x14ac:dyDescent="0.35">
      <c r="A16" s="22" t="s">
        <v>62</v>
      </c>
      <c r="B16" s="48">
        <f>C3</f>
        <v>5.8999999999999995</v>
      </c>
      <c r="C16" s="49"/>
      <c r="D16" s="49"/>
      <c r="E16" s="48">
        <f>F3</f>
        <v>5.8</v>
      </c>
      <c r="F16" s="49"/>
      <c r="G16" s="49"/>
      <c r="H16" s="64">
        <f t="shared" ref="H16" si="78">I3</f>
        <v>5.7333333333333334</v>
      </c>
      <c r="I16" s="65"/>
      <c r="J16" s="65"/>
      <c r="K16" s="48">
        <f t="shared" ref="K16" si="79">L3</f>
        <v>6</v>
      </c>
      <c r="L16" s="49"/>
      <c r="M16" s="49"/>
      <c r="N16" s="64">
        <f t="shared" ref="N16" si="80">O3</f>
        <v>5.2333333333333334</v>
      </c>
      <c r="O16" s="65"/>
      <c r="P16" s="65"/>
      <c r="Q16" s="64">
        <f t="shared" ref="Q16" si="81">R3</f>
        <v>5.3999999999999995</v>
      </c>
      <c r="R16" s="65"/>
      <c r="S16" s="65"/>
      <c r="T16" s="30">
        <f t="shared" ref="T16" si="82">U3</f>
        <v>4.333333333333333</v>
      </c>
      <c r="W16" s="64">
        <f t="shared" ref="W16" si="83">X3</f>
        <v>5.3999999999999995</v>
      </c>
      <c r="X16" s="65"/>
      <c r="Y16" s="65"/>
      <c r="Z16" s="64">
        <f t="shared" ref="Z16" si="84">AA3</f>
        <v>5.3999999999999995</v>
      </c>
      <c r="AA16" s="65"/>
      <c r="AB16" s="65"/>
      <c r="AC16" s="64">
        <f t="shared" ref="AC16" si="85">AD3</f>
        <v>5.2666666666666666</v>
      </c>
      <c r="AD16" s="65"/>
      <c r="AE16" s="65"/>
      <c r="AF16" s="48">
        <f t="shared" ref="AF16" si="86">AG3</f>
        <v>6.1000000000000005</v>
      </c>
      <c r="AG16" s="49"/>
      <c r="AH16" s="49"/>
      <c r="AI16" s="48">
        <f t="shared" ref="AI16" si="87">AJ3</f>
        <v>5.9666666666666677</v>
      </c>
      <c r="AJ16" s="49"/>
      <c r="AK16" s="49"/>
      <c r="AL16" s="64">
        <f t="shared" ref="AL16" si="88">AM3</f>
        <v>5.5</v>
      </c>
      <c r="AM16" s="65"/>
      <c r="AN16" s="65"/>
      <c r="AO16" s="30">
        <f t="shared" ref="AO16" si="89">AP3</f>
        <v>4.4333333333333336</v>
      </c>
      <c r="AR16" s="64">
        <f t="shared" ref="AR16" si="90">AS3</f>
        <v>5.5</v>
      </c>
      <c r="AS16" s="65"/>
      <c r="AT16" s="65"/>
      <c r="AU16" s="48">
        <f t="shared" ref="AU16" si="91">AV3</f>
        <v>6</v>
      </c>
      <c r="AV16" s="49"/>
      <c r="AW16" s="49"/>
      <c r="AX16" s="48">
        <f t="shared" ref="AX16" si="92">AY3</f>
        <v>5.9333333333333336</v>
      </c>
      <c r="AY16" s="49"/>
      <c r="AZ16" s="49"/>
      <c r="BA16" s="30">
        <f t="shared" ref="BA16" si="93">BB3</f>
        <v>4.0333333333333341</v>
      </c>
      <c r="BD16" s="64">
        <f t="shared" ref="BD16" si="94">BE3</f>
        <v>5.3999999999999995</v>
      </c>
      <c r="BE16" s="65"/>
      <c r="BF16" s="65"/>
      <c r="BG16" s="64">
        <f t="shared" ref="BG16" si="95">BH3</f>
        <v>5.7333333333333334</v>
      </c>
      <c r="BH16" s="65"/>
      <c r="BI16" s="65"/>
      <c r="BJ16" s="64">
        <f t="shared" ref="BJ16" si="96">BK3</f>
        <v>5.2333333333333334</v>
      </c>
      <c r="BK16" s="65"/>
      <c r="BL16" s="65"/>
    </row>
    <row r="17" spans="1:67" s="23" customFormat="1" ht="12.5" customHeight="1" x14ac:dyDescent="0.35">
      <c r="A17" s="22" t="s">
        <v>63</v>
      </c>
      <c r="B17" s="48">
        <f>C5</f>
        <v>6.0666666666666664</v>
      </c>
      <c r="C17" s="49"/>
      <c r="D17" s="49"/>
      <c r="E17" s="48">
        <f>F5</f>
        <v>6.0333333333333341</v>
      </c>
      <c r="F17" s="49"/>
      <c r="G17" s="49"/>
      <c r="H17" s="64">
        <f t="shared" ref="H17" si="97">I5</f>
        <v>5.5333333333333341</v>
      </c>
      <c r="I17" s="65"/>
      <c r="J17" s="65"/>
      <c r="K17" s="48">
        <f t="shared" ref="K17" si="98">L5</f>
        <v>6.166666666666667</v>
      </c>
      <c r="L17" s="49"/>
      <c r="M17" s="49"/>
      <c r="N17" s="64">
        <f t="shared" ref="N17" si="99">O5</f>
        <v>5.0333333333333332</v>
      </c>
      <c r="O17" s="65"/>
      <c r="P17" s="65"/>
      <c r="Q17" s="64">
        <f t="shared" ref="Q17" si="100">R5</f>
        <v>5.4000000000000012</v>
      </c>
      <c r="R17" s="65"/>
      <c r="S17" s="65"/>
      <c r="T17" s="30">
        <f t="shared" ref="T17" si="101">U5</f>
        <v>4.3666666666666671</v>
      </c>
      <c r="W17" s="64">
        <f t="shared" ref="W17" si="102">X5</f>
        <v>5.7333333333333334</v>
      </c>
      <c r="X17" s="65"/>
      <c r="Y17" s="65"/>
      <c r="Z17" s="64">
        <f t="shared" ref="Z17" si="103">AA5</f>
        <v>5.5666666666666664</v>
      </c>
      <c r="AA17" s="65"/>
      <c r="AB17" s="65"/>
      <c r="AC17" s="64">
        <f t="shared" ref="AC17" si="104">AD5</f>
        <v>6.1000000000000005</v>
      </c>
      <c r="AD17" s="65"/>
      <c r="AE17" s="65"/>
      <c r="AF17" s="48">
        <f t="shared" ref="AF17" si="105">AG5</f>
        <v>5.8</v>
      </c>
      <c r="AG17" s="49"/>
      <c r="AH17" s="49"/>
      <c r="AI17" s="48">
        <f t="shared" ref="AI17" si="106">AJ5</f>
        <v>5.8666666666666671</v>
      </c>
      <c r="AJ17" s="49"/>
      <c r="AK17" s="49"/>
      <c r="AL17" s="64">
        <f t="shared" ref="AL17" si="107">AM5</f>
        <v>4.0666666666666664</v>
      </c>
      <c r="AM17" s="65"/>
      <c r="AN17" s="65"/>
      <c r="AO17" s="30">
        <f t="shared" ref="AO17" si="108">AP5</f>
        <v>4.666666666666667</v>
      </c>
      <c r="AR17" s="64">
        <f t="shared" ref="AR17" si="109">AS5</f>
        <v>5.666666666666667</v>
      </c>
      <c r="AS17" s="65"/>
      <c r="AT17" s="65"/>
      <c r="AU17" s="48">
        <f t="shared" ref="AU17" si="110">AV5</f>
        <v>5.8</v>
      </c>
      <c r="AV17" s="49"/>
      <c r="AW17" s="49"/>
      <c r="AX17" s="48">
        <f t="shared" ref="AX17" si="111">AY5</f>
        <v>5.8</v>
      </c>
      <c r="AY17" s="49"/>
      <c r="AZ17" s="49"/>
      <c r="BA17" s="30">
        <f t="shared" ref="BA17" si="112">BB5</f>
        <v>4.2333333333333334</v>
      </c>
      <c r="BD17" s="64">
        <f t="shared" ref="BD17" si="113">BE5</f>
        <v>5.666666666666667</v>
      </c>
      <c r="BE17" s="65"/>
      <c r="BF17" s="65"/>
      <c r="BG17" s="64">
        <f t="shared" ref="BG17" si="114">BH5</f>
        <v>5.4666666666666659</v>
      </c>
      <c r="BH17" s="65"/>
      <c r="BI17" s="65"/>
      <c r="BJ17" s="64">
        <f t="shared" ref="BJ17" si="115">BK5</f>
        <v>5.4666666666666659</v>
      </c>
      <c r="BK17" s="65"/>
      <c r="BL17" s="65"/>
    </row>
    <row r="18" spans="1:67" s="23" customFormat="1" x14ac:dyDescent="0.35">
      <c r="A18" s="22" t="s">
        <v>52</v>
      </c>
      <c r="B18" s="50">
        <f>STANDARDIZE(C$3,$BN$3,$BN$4)</f>
        <v>1.3459232577585063</v>
      </c>
      <c r="C18" s="51"/>
      <c r="D18" s="52"/>
      <c r="E18" s="50">
        <f>STANDARDIZE(F$3,$BN$3,$BN$4)</f>
        <v>1.0515025451238336</v>
      </c>
      <c r="F18" s="51"/>
      <c r="G18" s="52"/>
      <c r="H18" s="66">
        <f t="shared" ref="H18" si="116">STANDARDIZE(I$3,$BN$3,$BN$4)</f>
        <v>0.85522207003405182</v>
      </c>
      <c r="I18" s="67"/>
      <c r="J18" s="68"/>
      <c r="K18" s="50">
        <f t="shared" ref="K18" si="117">STANDARDIZE(L$3,$BN$3,$BN$4)</f>
        <v>1.6403439703931815</v>
      </c>
      <c r="L18" s="51"/>
      <c r="M18" s="52"/>
      <c r="N18" s="66">
        <f t="shared" ref="N18" si="118">STANDARDIZE(O$3,$BN$3,$BN$4)</f>
        <v>-0.61688149313931684</v>
      </c>
      <c r="O18" s="67"/>
      <c r="P18" s="68"/>
      <c r="Q18" s="66">
        <f t="shared" ref="Q18" si="119">STANDARDIZE(R$3,$BN$3,$BN$4)</f>
        <v>-0.12618030541486233</v>
      </c>
      <c r="R18" s="67"/>
      <c r="S18" s="68"/>
      <c r="T18" s="31">
        <f t="shared" ref="T18" si="120">STANDARDIZE(U$3,$BN$3,$BN$4)</f>
        <v>-3.2666679068513815</v>
      </c>
      <c r="U18" s="32"/>
      <c r="V18" s="33"/>
      <c r="W18" s="66">
        <f t="shared" ref="W18" si="121">STANDARDIZE(X$3,$BN$3,$BN$4)</f>
        <v>-0.12618030541486233</v>
      </c>
      <c r="X18" s="67"/>
      <c r="Y18" s="68"/>
      <c r="Z18" s="66">
        <f t="shared" ref="Z18" si="122">STANDARDIZE(AA$3,$BN$3,$BN$4)</f>
        <v>-0.12618030541486233</v>
      </c>
      <c r="AA18" s="67"/>
      <c r="AB18" s="68"/>
      <c r="AC18" s="66">
        <f t="shared" ref="AC18" si="123">STANDARDIZE(AD$3,$BN$3,$BN$4)</f>
        <v>-0.51874125559442585</v>
      </c>
      <c r="AD18" s="67"/>
      <c r="AE18" s="68"/>
      <c r="AF18" s="50">
        <f t="shared" ref="AF18" si="124">STANDARDIZE(AG$3,$BN$3,$BN$4)</f>
        <v>1.9347646830278569</v>
      </c>
      <c r="AG18" s="51"/>
      <c r="AH18" s="52"/>
      <c r="AI18" s="50">
        <f t="shared" ref="AI18" si="125">STANDARDIZE(AJ$3,$BN$3,$BN$4)</f>
        <v>1.5422037328482934</v>
      </c>
      <c r="AJ18" s="51"/>
      <c r="AK18" s="52"/>
      <c r="AL18" s="66">
        <f t="shared" ref="AL18" si="126">STANDARDIZE(AM$3,$BN$3,$BN$4)</f>
        <v>0.16824040721981295</v>
      </c>
      <c r="AM18" s="67"/>
      <c r="AN18" s="68"/>
      <c r="AO18" s="31">
        <f t="shared" ref="AO18" si="127">STANDARDIZE(AP$3,$BN$3,$BN$4)</f>
        <v>-2.9722471942167061</v>
      </c>
      <c r="AP18" s="32"/>
      <c r="AQ18" s="33"/>
      <c r="AR18" s="66">
        <f t="shared" ref="AR18" si="128">STANDARDIZE(AS$3,$BN$3,$BN$4)</f>
        <v>0.16824040721981295</v>
      </c>
      <c r="AS18" s="67"/>
      <c r="AT18" s="68"/>
      <c r="AU18" s="50">
        <f t="shared" ref="AU18" si="129">STANDARDIZE(AV$3,$BN$3,$BN$4)</f>
        <v>1.6403439703931815</v>
      </c>
      <c r="AV18" s="51"/>
      <c r="AW18" s="52"/>
      <c r="AX18" s="50">
        <f t="shared" ref="AX18" si="130">STANDARDIZE(AY$3,$BN$3,$BN$4)</f>
        <v>1.4440634953033997</v>
      </c>
      <c r="AY18" s="51"/>
      <c r="AZ18" s="52"/>
      <c r="BA18" s="31">
        <f t="shared" ref="BA18" si="131">STANDARDIZE(BB$3,$BN$3,$BN$4)</f>
        <v>-4.1499300447553997</v>
      </c>
      <c r="BB18" s="32"/>
      <c r="BC18" s="33"/>
      <c r="BD18" s="66">
        <f t="shared" ref="BD18" si="132">STANDARDIZE(BE$3,$BN$3,$BN$4)</f>
        <v>-0.12618030541486233</v>
      </c>
      <c r="BE18" s="67"/>
      <c r="BF18" s="68"/>
      <c r="BG18" s="66">
        <f>STANDARDIZE(BH$3,$BN$3,$BN$4)</f>
        <v>0.85522207003405182</v>
      </c>
      <c r="BH18" s="67"/>
      <c r="BI18" s="68"/>
      <c r="BJ18" s="66">
        <f t="shared" ref="BJ18" si="133">STANDARDIZE(BK$3,$BN$3,$BN$4)</f>
        <v>-0.61688149313931684</v>
      </c>
      <c r="BK18" s="67"/>
      <c r="BL18" s="68"/>
      <c r="BO18" s="29"/>
    </row>
    <row r="19" spans="1:67" s="23" customFormat="1" x14ac:dyDescent="0.35">
      <c r="A19" s="22" t="s">
        <v>53</v>
      </c>
      <c r="B19" s="50">
        <f>STANDARDIZE(C$5,$BN$5,$BN$6)</f>
        <v>1.4891709149876393</v>
      </c>
      <c r="C19" s="51"/>
      <c r="D19" s="52"/>
      <c r="E19" s="50">
        <f>STANDARDIZE(F$5,$BN$5,$BN$6)</f>
        <v>1.4083631909185448</v>
      </c>
      <c r="F19" s="51"/>
      <c r="G19" s="52"/>
      <c r="H19" s="66">
        <f t="shared" ref="H19" si="134">STANDARDIZE(I$5,$BN$5,$BN$6)</f>
        <v>0.1962473298820917</v>
      </c>
      <c r="I19" s="67"/>
      <c r="J19" s="68"/>
      <c r="K19" s="50">
        <f t="shared" ref="K19" si="135">STANDARDIZE(L$5,$BN$5,$BN$6)</f>
        <v>1.7315940871949311</v>
      </c>
      <c r="L19" s="51"/>
      <c r="M19" s="52"/>
      <c r="N19" s="66">
        <f t="shared" ref="N19" si="136">STANDARDIZE(O$5,$BN$5,$BN$6)</f>
        <v>-1.0158685311543636</v>
      </c>
      <c r="O19" s="67"/>
      <c r="P19" s="68"/>
      <c r="Q19" s="66">
        <f t="shared" ref="Q19" si="137">STANDARDIZE(R$5,$BN$5,$BN$6)</f>
        <v>-0.12698356639429464</v>
      </c>
      <c r="R19" s="67"/>
      <c r="S19" s="68"/>
      <c r="T19" s="31">
        <f t="shared" ref="T19" si="138">STANDARDIZE(U$5,$BN$5,$BN$6)</f>
        <v>-2.6320230125362993</v>
      </c>
      <c r="U19" s="32"/>
      <c r="V19" s="33"/>
      <c r="W19" s="66">
        <f t="shared" ref="W19" si="139">STANDARDIZE(X$5,$BN$5,$BN$6)</f>
        <v>0.68109367429667123</v>
      </c>
      <c r="X19" s="67"/>
      <c r="Y19" s="68"/>
      <c r="Z19" s="66">
        <f t="shared" ref="Z19" si="140">STANDARDIZE(AA$5,$BN$5,$BN$6)</f>
        <v>0.27705505395118613</v>
      </c>
      <c r="AA19" s="67"/>
      <c r="AB19" s="68"/>
      <c r="AC19" s="66">
        <f t="shared" ref="AC19" si="141">STANDARDIZE(AD$5,$BN$5,$BN$6)</f>
        <v>1.5699786390567378</v>
      </c>
      <c r="AD19" s="67"/>
      <c r="AE19" s="68"/>
      <c r="AF19" s="50">
        <f t="shared" ref="AF19" si="142">STANDARDIZE(AG$5,$BN$5,$BN$6)</f>
        <v>0.8427091224348644</v>
      </c>
      <c r="AG19" s="51"/>
      <c r="AH19" s="52"/>
      <c r="AI19" s="50">
        <f t="shared" ref="AI19" si="143">STANDARDIZE(AJ$5,$BN$5,$BN$6)</f>
        <v>1.0043245705730597</v>
      </c>
      <c r="AJ19" s="51"/>
      <c r="AK19" s="52"/>
      <c r="AL19" s="66">
        <f t="shared" ref="AL19" si="144">STANDARDIZE(AM$5,$BN$5,$BN$6)</f>
        <v>-3.3592925291581732</v>
      </c>
      <c r="AM19" s="67"/>
      <c r="AN19" s="68"/>
      <c r="AO19" s="31">
        <f t="shared" ref="AO19" si="145">STANDARDIZE(AP$5,$BN$5,$BN$6)</f>
        <v>-1.9047534959144281</v>
      </c>
      <c r="AP19" s="32"/>
      <c r="AQ19" s="33"/>
      <c r="AR19" s="66">
        <f t="shared" ref="AR19" si="146">STANDARDIZE(AS$5,$BN$5,$BN$6)</f>
        <v>0.51947822615847805</v>
      </c>
      <c r="AS19" s="67"/>
      <c r="AT19" s="68"/>
      <c r="AU19" s="50">
        <f t="shared" ref="AU19" si="147">STANDARDIZE(AV$5,$BN$5,$BN$6)</f>
        <v>0.8427091224348644</v>
      </c>
      <c r="AV19" s="51"/>
      <c r="AW19" s="52"/>
      <c r="AX19" s="50">
        <f t="shared" ref="AX19" si="148">STANDARDIZE(AY$5,$BN$5,$BN$6)</f>
        <v>0.8427091224348644</v>
      </c>
      <c r="AY19" s="51"/>
      <c r="AZ19" s="52"/>
      <c r="BA19" s="31">
        <f t="shared" ref="BA19" si="149">STANDARDIZE(BB$5,$BN$5,$BN$6)</f>
        <v>-2.9552539088126881</v>
      </c>
      <c r="BB19" s="32"/>
      <c r="BC19" s="33"/>
      <c r="BD19" s="66">
        <f t="shared" ref="BD19" si="150">STANDARDIZE(BE$5,$BN$5,$BN$6)</f>
        <v>0.51947822615847805</v>
      </c>
      <c r="BE19" s="67"/>
      <c r="BF19" s="68"/>
      <c r="BG19" s="66">
        <f t="shared" ref="BG19" si="151">STANDARDIZE(BH$5,$BN$5,$BN$6)</f>
        <v>3.4631881743894227E-2</v>
      </c>
      <c r="BH19" s="67"/>
      <c r="BI19" s="68"/>
      <c r="BJ19" s="66">
        <f t="shared" ref="BJ19" si="152">STANDARDIZE(BK$5,$BN$5,$BN$6)</f>
        <v>3.4631881743894227E-2</v>
      </c>
      <c r="BK19" s="67"/>
      <c r="BL19" s="68"/>
      <c r="BO19" s="29"/>
    </row>
    <row r="20" spans="1:67" s="23" customFormat="1" x14ac:dyDescent="0.35">
      <c r="A20" s="22" t="s">
        <v>54</v>
      </c>
      <c r="B20" s="53">
        <f>SUMXMY2($BQ$4:$BQ$5,B$18:B$19)</f>
        <v>0.27360200259365369</v>
      </c>
      <c r="C20" s="53"/>
      <c r="D20" s="53"/>
      <c r="E20" s="53">
        <f t="shared" ref="E20:AJ20" si="153">SUMXMY2($BQ$4:$BQ$5,E$18:E$19)</f>
        <v>0.40403486236487862</v>
      </c>
      <c r="F20" s="53"/>
      <c r="G20" s="53"/>
      <c r="H20" s="69">
        <f t="shared" ref="H20:AM20" si="154">SUMXMY2($BQ$4:$BQ$5,H$18:H$19)</f>
        <v>1.1249326319657489</v>
      </c>
      <c r="I20" s="69"/>
      <c r="J20" s="69"/>
      <c r="K20" s="53">
        <f t="shared" ref="K20:AP20" si="155">SUMXMY2($BQ$4:$BQ$5,K$18:K$19)</f>
        <v>0.53855245603277757</v>
      </c>
      <c r="L20" s="53"/>
      <c r="M20" s="53"/>
      <c r="N20" s="69">
        <f t="shared" ref="N20:AS20" si="156">SUMXMY2($BQ$4:$BQ$5,N$18:N$19)</f>
        <v>8.7428291813450372</v>
      </c>
      <c r="O20" s="69"/>
      <c r="P20" s="69"/>
      <c r="Q20" s="69">
        <f t="shared" ref="Q20:BL20" si="157">SUMXMY2($BQ$4:$BQ$5,Q$18:Q$19)</f>
        <v>4.0633633998998206</v>
      </c>
      <c r="R20" s="69"/>
      <c r="S20" s="69"/>
      <c r="T20" s="37">
        <f t="shared" ref="T20:BL20" si="158">SUMXMY2($BQ$4:$BQ$5,T$18:T$19)</f>
        <v>36.348270192293107</v>
      </c>
      <c r="U20" s="37"/>
      <c r="V20" s="37"/>
      <c r="W20" s="69">
        <f t="shared" ref="W20:BL20" si="159">SUMXMY2($BQ$4:$BQ$5,W$18:W$19)</f>
        <v>2.8879835114389123</v>
      </c>
      <c r="X20" s="69"/>
      <c r="Y20" s="69"/>
      <c r="Z20" s="69">
        <f t="shared" ref="Z20:BL20" si="160">SUMXMY2($BQ$4:$BQ$5,Z$18:Z$19)</f>
        <v>3.3124262489386886</v>
      </c>
      <c r="AA20" s="69"/>
      <c r="AB20" s="69"/>
      <c r="AC20" s="69">
        <f t="shared" ref="AC20:BL20" si="161">SUMXMY2($BQ$4:$BQ$5,AC$18:AC$19)</f>
        <v>4.5674587705792984</v>
      </c>
      <c r="AD20" s="69"/>
      <c r="AE20" s="69"/>
      <c r="AF20" s="53">
        <f t="shared" ref="AF20:BL20" si="162">SUMXMY2($BQ$4:$BQ$5,AF$18:AF$19)</f>
        <v>0.18022365268279142</v>
      </c>
      <c r="AG20" s="53"/>
      <c r="AH20" s="53"/>
      <c r="AI20" s="53">
        <f t="shared" ref="AI20:BL20" si="163">SUMXMY2($BQ$4:$BQ$5,AI$18:AI$19)</f>
        <v>0</v>
      </c>
      <c r="AJ20" s="53"/>
      <c r="AK20" s="53"/>
      <c r="AL20" s="69">
        <f t="shared" ref="AL20:BL20" si="164">SUMXMY2($BQ$4:$BQ$5,AL$18:AL$19)</f>
        <v>20.92892941323889</v>
      </c>
      <c r="AM20" s="69"/>
      <c r="AN20" s="69"/>
      <c r="AO20" s="37">
        <f t="shared" ref="AO20:BL20" si="165">SUMXMY2($BQ$4:$BQ$5,AO$18:AO$19)</f>
        <v>28.843002369796608</v>
      </c>
      <c r="AP20" s="37"/>
      <c r="AQ20" s="37"/>
      <c r="AR20" s="69">
        <f t="shared" ref="AR20:BL20" si="166">SUMXMY2($BQ$4:$BQ$5,AR$18:AR$19)</f>
        <v>2.1228511978642568</v>
      </c>
      <c r="AS20" s="69"/>
      <c r="AT20" s="69"/>
      <c r="AU20" s="53">
        <f t="shared" ref="AU20:BL20" si="167">SUMXMY2($BQ$4:$BQ$5,AU$18:AU$19)</f>
        <v>3.5751059302276754E-2</v>
      </c>
      <c r="AV20" s="53"/>
      <c r="AW20" s="53"/>
      <c r="AX20" s="53">
        <f t="shared" ref="AX20:BL20" si="168">SUMXMY2($BQ$4:$BQ$5,AX$18:AX$19)</f>
        <v>3.5751059302277843E-2</v>
      </c>
      <c r="AY20" s="53"/>
      <c r="AZ20" s="53"/>
      <c r="BA20" s="37">
        <f t="shared" ref="BA20:BL20" si="169">SUMXMY2($BQ$4:$BQ$5,BA$18:BA$19)</f>
        <v>48.078648676551644</v>
      </c>
      <c r="BB20" s="37"/>
      <c r="BC20" s="37"/>
      <c r="BD20" s="69">
        <f t="shared" ref="BD20:BL20" si="170">SUMXMY2($BQ$4:$BQ$5,BD$18:BD$19)</f>
        <v>3.0185812768234577</v>
      </c>
      <c r="BE20" s="69"/>
      <c r="BF20" s="69"/>
      <c r="BG20" s="69">
        <f t="shared" ref="BG20:BL20" si="171">SUMXMY2($BQ$4:$BQ$5,BG$18:BG$19)</f>
        <v>1.412247715811757</v>
      </c>
      <c r="BH20" s="69"/>
      <c r="BI20" s="69"/>
      <c r="BJ20" s="69">
        <f t="shared" ref="BJ20:BL20" si="172">SUMXMY2($BQ$4:$BQ$5,BJ$18:BJ$19)</f>
        <v>5.6019529238467065</v>
      </c>
      <c r="BK20" s="69"/>
      <c r="BL20" s="69"/>
      <c r="BO20" s="29"/>
    </row>
    <row r="21" spans="1:67" s="23" customFormat="1" x14ac:dyDescent="0.35">
      <c r="A21" s="22" t="s">
        <v>55</v>
      </c>
      <c r="B21" s="53">
        <f>SUMXMY2($BR$4:$BR$5,B$18:B$19)</f>
        <v>4.779044208398636</v>
      </c>
      <c r="C21" s="53"/>
      <c r="D21" s="53"/>
      <c r="E21" s="53">
        <f t="shared" ref="E21:AJ21" si="173">SUMXMY2($BR$4:$BR$5,E$18:E$19)</f>
        <v>3.7442265616439991</v>
      </c>
      <c r="F21" s="53"/>
      <c r="G21" s="53"/>
      <c r="H21" s="69">
        <f t="shared" ref="H21:AM21" si="174">SUMXMY2($BR$4:$BR$5,H$18:H$19)</f>
        <v>1.0676288348444076</v>
      </c>
      <c r="I21" s="69"/>
      <c r="J21" s="69"/>
      <c r="K21" s="53">
        <f t="shared" ref="K21:AP21" si="175">SUMXMY2($BR$4:$BR$5,K$18:K$19)</f>
        <v>6.5749189114403652</v>
      </c>
      <c r="L21" s="53"/>
      <c r="M21" s="53"/>
      <c r="N21" s="69">
        <f t="shared" ref="N21:AS21" si="176">SUMXMY2($BR$4:$BR$5,N$18:N$19)</f>
        <v>1.0309041362106994</v>
      </c>
      <c r="O21" s="69"/>
      <c r="P21" s="69"/>
      <c r="Q21" s="69">
        <f t="shared" ref="Q21:BL21" si="177">SUMXMY2($BR$4:$BR$5,Q$18:Q$19)</f>
        <v>0</v>
      </c>
      <c r="R21" s="69"/>
      <c r="S21" s="69"/>
      <c r="T21" s="37">
        <f t="shared" ref="T21:BL21" si="178">SUMXMY2($BR$4:$BR$5,T$18:T$19)</f>
        <v>16.137885001503943</v>
      </c>
      <c r="U21" s="37"/>
      <c r="V21" s="37"/>
      <c r="W21" s="69">
        <f t="shared" ref="W21:BL21" si="179">SUMXMY2($BR$4:$BR$5,W$18:W$19)</f>
        <v>0.6529888269227252</v>
      </c>
      <c r="X21" s="69"/>
      <c r="Y21" s="69"/>
      <c r="Z21" s="69">
        <f t="shared" ref="Z21:BL21" si="180">SUMXMY2($BR$4:$BR$5,Z$18:Z$19)</f>
        <v>0.16324720673067955</v>
      </c>
      <c r="AA21" s="69"/>
      <c r="AB21" s="69"/>
      <c r="AC21" s="69">
        <f t="shared" ref="AC21:BL21" si="181">SUMXMY2($BR$4:$BR$5,AC$18:AC$19)</f>
        <v>3.0337848263351139</v>
      </c>
      <c r="AD21" s="69"/>
      <c r="AE21" s="69"/>
      <c r="AF21" s="53">
        <f t="shared" ref="AF21:BL21" si="182">SUMXMY2($BR$4:$BR$5,AF$18:AF$19)</f>
        <v>5.1877981561558855</v>
      </c>
      <c r="AG21" s="53"/>
      <c r="AH21" s="53"/>
      <c r="AI21" s="53">
        <f t="shared" ref="AI21:BL21" si="183">SUMXMY2($BR$4:$BR$5,AI$18:AI$19)</f>
        <v>4.0633633998998206</v>
      </c>
      <c r="AJ21" s="53"/>
      <c r="AK21" s="53"/>
      <c r="AL21" s="69">
        <f t="shared" ref="AL21:BL21" si="184">SUMXMY2($BR$4:$BR$5,AL$18:AL$19)</f>
        <v>10.534504786792011</v>
      </c>
      <c r="AM21" s="69"/>
      <c r="AN21" s="69"/>
      <c r="AO21" s="37">
        <f t="shared" ref="AO21:BL21" si="185">SUMXMY2($BR$4:$BR$5,AO$18:AO$19)</f>
        <v>11.260562657840227</v>
      </c>
      <c r="AP21" s="37"/>
      <c r="AQ21" s="37"/>
      <c r="AR21" s="69">
        <f t="shared" ref="AR21:BL21" si="186">SUMXMY2($BR$4:$BR$5,AR$18:AR$19)</f>
        <v>0.50459640525885419</v>
      </c>
      <c r="AS21" s="69"/>
      <c r="AT21" s="69"/>
      <c r="AU21" s="53">
        <f t="shared" ref="AU21:BL21" si="187">SUMXMY2($BR$4:$BR$5,AU$18:AU$19)</f>
        <v>4.060911927787858</v>
      </c>
      <c r="AV21" s="53"/>
      <c r="AW21" s="53"/>
      <c r="AX21" s="53">
        <f t="shared" ref="AX21:BL21" si="188">SUMXMY2($BR$4:$BR$5,AX$18:AX$19)</f>
        <v>3.4059695044628571</v>
      </c>
      <c r="AY21" s="53"/>
      <c r="AZ21" s="53"/>
      <c r="BA21" s="37">
        <f t="shared" ref="BA21:BL21" si="189">SUMXMY2($BR$4:$BR$5,BA$18:BA$19)</f>
        <v>24.189675094646503</v>
      </c>
      <c r="BB21" s="37"/>
      <c r="BC21" s="37"/>
      <c r="BD21" s="69">
        <f t="shared" ref="BD21:BL21" si="190">SUMXMY2($BR$4:$BR$5,BD$18:BD$19)</f>
        <v>0.41791284923054411</v>
      </c>
      <c r="BE21" s="69"/>
      <c r="BF21" s="69"/>
      <c r="BG21" s="69">
        <f t="shared" ref="BG21:BL21" si="191">SUMXMY2($BR$4:$BR$5,BG$18:BG$19)</f>
        <v>0.98927017561367914</v>
      </c>
      <c r="BH21" s="69"/>
      <c r="BI21" s="69"/>
      <c r="BJ21" s="69">
        <f t="shared" ref="BJ21:BL21" si="192">SUMXMY2($BR$4:$BR$5,BJ$18:BJ$19)</f>
        <v>0.26690720871109797</v>
      </c>
      <c r="BK21" s="69"/>
      <c r="BL21" s="69"/>
      <c r="BO21" s="29"/>
    </row>
    <row r="22" spans="1:67" s="23" customFormat="1" x14ac:dyDescent="0.35">
      <c r="A22" s="22" t="s">
        <v>56</v>
      </c>
      <c r="B22" s="53">
        <f>SUMXMY2($BS$4:$BS$5,B$18:B$19)</f>
        <v>38.260236640097389</v>
      </c>
      <c r="C22" s="53"/>
      <c r="D22" s="53"/>
      <c r="E22" s="53">
        <f t="shared" ref="E22:AJ22" si="193">SUMXMY2($BS$4:$BS$5,E$18:E$19)</f>
        <v>34.971316725380078</v>
      </c>
      <c r="F22" s="53"/>
      <c r="G22" s="53"/>
      <c r="H22" s="69">
        <f t="shared" ref="H22:AM22" si="194">SUMXMY2($BS$4:$BS$5,H$18:H$19)</f>
        <v>24.989090111352041</v>
      </c>
      <c r="I22" s="69"/>
      <c r="J22" s="69"/>
      <c r="K22" s="53">
        <f t="shared" ref="K22:AP22" si="195">SUMXMY2($BS$4:$BS$5,K$18:K$19)</f>
        <v>43.119919756486013</v>
      </c>
      <c r="L22" s="53"/>
      <c r="M22" s="53"/>
      <c r="N22" s="69">
        <f t="shared" ref="N22:AS22" si="196">SUMXMY2($BS$4:$BS$5,N$18:N$19)</f>
        <v>9.6333233459839605</v>
      </c>
      <c r="O22" s="69"/>
      <c r="P22" s="69"/>
      <c r="Q22" s="69">
        <f t="shared" ref="Q22:BL22" si="197">SUMXMY2($BS$4:$BS$5,Q$18:Q$19)</f>
        <v>16.137885001503943</v>
      </c>
      <c r="R22" s="69"/>
      <c r="S22" s="69"/>
      <c r="T22" s="37">
        <f t="shared" ref="T22:BL22" si="198">SUMXMY2($BS$4:$BS$5,T$18:T$19)</f>
        <v>0</v>
      </c>
      <c r="U22" s="37"/>
      <c r="V22" s="37"/>
      <c r="W22" s="69">
        <f t="shared" ref="W22:BL22" si="199">SUMXMY2($BS$4:$BS$5,W$18:W$19)</f>
        <v>20.839404555347578</v>
      </c>
      <c r="X22" s="69"/>
      <c r="Y22" s="69"/>
      <c r="Z22" s="69">
        <f t="shared" ref="Z22:BL22" si="200">SUMXMY2($BS$4:$BS$5,Z$18:Z$19)</f>
        <v>18.325397571695063</v>
      </c>
      <c r="AA22" s="69"/>
      <c r="AB22" s="69"/>
      <c r="AC22" s="69">
        <f t="shared" ref="AC22:BL22" si="201">SUMXMY2($BS$4:$BS$5,AC$18:AC$19)</f>
        <v>25.207918760678883</v>
      </c>
      <c r="AD22" s="69"/>
      <c r="AE22" s="69"/>
      <c r="AF22" s="53">
        <f t="shared" ref="AF22:BL22" si="202">SUMXMY2($BS$4:$BS$5,AF$18:AF$19)</f>
        <v>39.128664396859101</v>
      </c>
      <c r="AG22" s="53"/>
      <c r="AH22" s="53"/>
      <c r="AI22" s="53">
        <f t="shared" ref="AI22:BL22" si="203">SUMXMY2($BS$4:$BS$5,AI$18:AI$19)</f>
        <v>36.348270192293107</v>
      </c>
      <c r="AJ22" s="53"/>
      <c r="AK22" s="53"/>
      <c r="AL22" s="69">
        <f t="shared" ref="AL22:BL22" si="204">SUMXMY2($BS$4:$BS$5,AL$18:AL$19)</f>
        <v>12.32751607588283</v>
      </c>
      <c r="AM22" s="69"/>
      <c r="AN22" s="69"/>
      <c r="AO22" s="37">
        <f t="shared" ref="AO22:BL22" si="205">SUMXMY2($BS$4:$BS$5,AO$18:AO$19)</f>
        <v>0.61560450583572035</v>
      </c>
      <c r="AP22" s="37"/>
      <c r="AQ22" s="37"/>
      <c r="AR22" s="69">
        <f t="shared" ref="AR22:BL22" si="206">SUMXMY2($BS$4:$BS$5,AR$18:AR$19)</f>
        <v>21.730555183570132</v>
      </c>
      <c r="AS22" s="69"/>
      <c r="AT22" s="69"/>
      <c r="AU22" s="53">
        <f t="shared" ref="AU22:BL22" si="207">SUMXMY2($BS$4:$BS$5,AU$18:AU$19)</f>
        <v>36.15252897322047</v>
      </c>
      <c r="AV22" s="53"/>
      <c r="AW22" s="53"/>
      <c r="AX22" s="53">
        <f t="shared" ref="AX22:BL22" si="208">SUMXMY2($BS$4:$BS$5,AX$18:AX$19)</f>
        <v>34.264753753048417</v>
      </c>
      <c r="AY22" s="53"/>
      <c r="AZ22" s="53"/>
      <c r="BA22" s="37">
        <f t="shared" ref="BA22:BL22" si="209">SUMXMY2($BS$4:$BS$5,BA$18:BA$19)</f>
        <v>0.88463021656241447</v>
      </c>
      <c r="BB22" s="37"/>
      <c r="BC22" s="37"/>
      <c r="BD22" s="69">
        <f t="shared" ref="BD22:BL22" si="210">SUMXMY2($BS$4:$BS$5,BD$18:BD$19)</f>
        <v>19.794622432271218</v>
      </c>
      <c r="BE22" s="69"/>
      <c r="BF22" s="69"/>
      <c r="BG22" s="69">
        <f t="shared" ref="BG22:BL22" si="211">SUMXMY2($BS$4:$BS$5,BG$18:BG$19)</f>
        <v>24.101025306737107</v>
      </c>
      <c r="BH22" s="69"/>
      <c r="BI22" s="69"/>
      <c r="BJ22" s="69">
        <f t="shared" ref="BJ22:BL22" si="212">SUMXMY2($BS$4:$BS$5,BJ$18:BJ$19)</f>
        <v>14.132416363481557</v>
      </c>
      <c r="BK22" s="69"/>
      <c r="BL22" s="69"/>
      <c r="BM22" s="22" t="s">
        <v>66</v>
      </c>
      <c r="BO22" s="29"/>
    </row>
    <row r="23" spans="1:67" s="23" customFormat="1" x14ac:dyDescent="0.35">
      <c r="A23" s="25" t="s">
        <v>64</v>
      </c>
      <c r="B23" s="53">
        <f>MIN(B20:D22)</f>
        <v>0.27360200259365369</v>
      </c>
      <c r="C23" s="53"/>
      <c r="D23" s="53"/>
      <c r="E23" s="53">
        <f t="shared" ref="E23" si="213">MIN(E20:G22)</f>
        <v>0.40403486236487862</v>
      </c>
      <c r="F23" s="53"/>
      <c r="G23" s="53"/>
      <c r="H23" s="69">
        <f t="shared" ref="H23" si="214">MIN(H20:J22)</f>
        <v>1.0676288348444076</v>
      </c>
      <c r="I23" s="69"/>
      <c r="J23" s="69"/>
      <c r="K23" s="53">
        <f t="shared" ref="K23" si="215">MIN(K20:M22)</f>
        <v>0.53855245603277757</v>
      </c>
      <c r="L23" s="53"/>
      <c r="M23" s="53"/>
      <c r="N23" s="69">
        <f t="shared" ref="N23" si="216">MIN(N20:P22)</f>
        <v>1.0309041362106994</v>
      </c>
      <c r="O23" s="69"/>
      <c r="P23" s="69"/>
      <c r="Q23" s="69">
        <f t="shared" ref="Q23" si="217">MIN(Q20:S22)</f>
        <v>0</v>
      </c>
      <c r="R23" s="69"/>
      <c r="S23" s="69"/>
      <c r="T23" s="37">
        <f t="shared" ref="T23" si="218">MIN(T20:V22)</f>
        <v>0</v>
      </c>
      <c r="U23" s="37"/>
      <c r="V23" s="37"/>
      <c r="W23" s="69">
        <f t="shared" ref="W23" si="219">MIN(W20:Y22)</f>
        <v>0.6529888269227252</v>
      </c>
      <c r="X23" s="69"/>
      <c r="Y23" s="69"/>
      <c r="Z23" s="69">
        <f t="shared" ref="Z23" si="220">MIN(Z20:AB22)</f>
        <v>0.16324720673067955</v>
      </c>
      <c r="AA23" s="69"/>
      <c r="AB23" s="69"/>
      <c r="AC23" s="69">
        <f t="shared" ref="AC23" si="221">MIN(AC20:AE22)</f>
        <v>3.0337848263351139</v>
      </c>
      <c r="AD23" s="69"/>
      <c r="AE23" s="69"/>
      <c r="AF23" s="53">
        <f t="shared" ref="AF23" si="222">MIN(AF20:AH22)</f>
        <v>0.18022365268279142</v>
      </c>
      <c r="AG23" s="53"/>
      <c r="AH23" s="53"/>
      <c r="AI23" s="53">
        <f t="shared" ref="AI23" si="223">MIN(AI20:AK22)</f>
        <v>0</v>
      </c>
      <c r="AJ23" s="53"/>
      <c r="AK23" s="53"/>
      <c r="AL23" s="69">
        <f t="shared" ref="AL23" si="224">MIN(AL20:AN22)</f>
        <v>10.534504786792011</v>
      </c>
      <c r="AM23" s="69"/>
      <c r="AN23" s="69"/>
      <c r="AO23" s="37">
        <f t="shared" ref="AO23" si="225">MIN(AO20:AQ22)</f>
        <v>0.61560450583572035</v>
      </c>
      <c r="AP23" s="37"/>
      <c r="AQ23" s="37"/>
      <c r="AR23" s="69">
        <f t="shared" ref="AR23" si="226">MIN(AR20:AT22)</f>
        <v>0.50459640525885419</v>
      </c>
      <c r="AS23" s="69"/>
      <c r="AT23" s="69"/>
      <c r="AU23" s="53">
        <f t="shared" ref="AU23" si="227">MIN(AU20:AW22)</f>
        <v>3.5751059302276754E-2</v>
      </c>
      <c r="AV23" s="53"/>
      <c r="AW23" s="53"/>
      <c r="AX23" s="53">
        <f t="shared" ref="AX23" si="228">MIN(AX20:AZ22)</f>
        <v>3.5751059302277843E-2</v>
      </c>
      <c r="AY23" s="53"/>
      <c r="AZ23" s="53"/>
      <c r="BA23" s="37">
        <f t="shared" ref="BA23" si="229">MIN(BA20:BC22)</f>
        <v>0.88463021656241447</v>
      </c>
      <c r="BB23" s="37"/>
      <c r="BC23" s="37"/>
      <c r="BD23" s="69">
        <f t="shared" ref="BD23" si="230">MIN(BD20:BF22)</f>
        <v>0.41791284923054411</v>
      </c>
      <c r="BE23" s="69"/>
      <c r="BF23" s="69"/>
      <c r="BG23" s="69">
        <f t="shared" ref="BG23" si="231">MIN(BG20:BI22)</f>
        <v>0.98927017561367914</v>
      </c>
      <c r="BH23" s="69"/>
      <c r="BI23" s="69"/>
      <c r="BJ23" s="69">
        <f t="shared" ref="BJ23" si="232">MIN(BJ20:BL22)</f>
        <v>0.26690720871109797</v>
      </c>
      <c r="BK23" s="69"/>
      <c r="BL23" s="69"/>
      <c r="BM23" s="37">
        <f>SUM(B23:BJ23)</f>
        <v>21.629895071326601</v>
      </c>
      <c r="BN23" s="37"/>
      <c r="BO23" s="37"/>
    </row>
    <row r="24" spans="1:67" s="26" customFormat="1" x14ac:dyDescent="0.35">
      <c r="A24" s="25" t="s">
        <v>65</v>
      </c>
      <c r="B24" s="50">
        <f>MATCH(B23,B20:B22,FALSE())</f>
        <v>1</v>
      </c>
      <c r="C24" s="51"/>
      <c r="D24" s="52"/>
      <c r="E24" s="50">
        <f>MATCH(E23,E20:E22,FALSE())</f>
        <v>1</v>
      </c>
      <c r="F24" s="51"/>
      <c r="G24" s="52"/>
      <c r="H24" s="66">
        <f>MATCH(H23,H20:H22,FALSE())</f>
        <v>2</v>
      </c>
      <c r="I24" s="67"/>
      <c r="J24" s="68"/>
      <c r="K24" s="50">
        <f>MATCH(K23,K20:K22,FALSE())</f>
        <v>1</v>
      </c>
      <c r="L24" s="51"/>
      <c r="M24" s="52"/>
      <c r="N24" s="66">
        <f t="shared" ref="N24" si="233">MATCH(N23,N20:N22,FALSE())</f>
        <v>2</v>
      </c>
      <c r="O24" s="67"/>
      <c r="P24" s="68"/>
      <c r="Q24" s="66">
        <f t="shared" ref="Q24" si="234">MATCH(Q23,Q20:Q22,FALSE())</f>
        <v>2</v>
      </c>
      <c r="R24" s="67"/>
      <c r="S24" s="68"/>
      <c r="T24" s="34">
        <f t="shared" ref="T24" si="235">MATCH(T23,T20:T22,FALSE())</f>
        <v>3</v>
      </c>
      <c r="U24" s="35"/>
      <c r="V24" s="36"/>
      <c r="W24" s="66">
        <f t="shared" ref="W24" si="236">MATCH(W23,W20:W22,FALSE())</f>
        <v>2</v>
      </c>
      <c r="X24" s="67"/>
      <c r="Y24" s="68"/>
      <c r="Z24" s="66">
        <f t="shared" ref="Z24" si="237">MATCH(Z23,Z20:Z22,FALSE())</f>
        <v>2</v>
      </c>
      <c r="AA24" s="67"/>
      <c r="AB24" s="68"/>
      <c r="AC24" s="66">
        <f t="shared" ref="AC24" si="238">MATCH(AC23,AC20:AC22,FALSE())</f>
        <v>2</v>
      </c>
      <c r="AD24" s="67"/>
      <c r="AE24" s="68"/>
      <c r="AF24" s="50">
        <f t="shared" ref="AF24" si="239">MATCH(AF23,AF20:AF22,FALSE())</f>
        <v>1</v>
      </c>
      <c r="AG24" s="51"/>
      <c r="AH24" s="52"/>
      <c r="AI24" s="50">
        <f t="shared" ref="AI24" si="240">MATCH(AI23,AI20:AI22,FALSE())</f>
        <v>1</v>
      </c>
      <c r="AJ24" s="51"/>
      <c r="AK24" s="52"/>
      <c r="AL24" s="66">
        <f t="shared" ref="AL24" si="241">MATCH(AL23,AL20:AL22,FALSE())</f>
        <v>2</v>
      </c>
      <c r="AM24" s="67"/>
      <c r="AN24" s="68"/>
      <c r="AO24" s="34">
        <f t="shared" ref="AO24" si="242">MATCH(AO23,AO20:AO22,FALSE())</f>
        <v>3</v>
      </c>
      <c r="AP24" s="35"/>
      <c r="AQ24" s="36"/>
      <c r="AR24" s="66">
        <f t="shared" ref="AR24" si="243">MATCH(AR23,AR20:AR22,FALSE())</f>
        <v>2</v>
      </c>
      <c r="AS24" s="67"/>
      <c r="AT24" s="68"/>
      <c r="AU24" s="50">
        <f t="shared" ref="AU24" si="244">MATCH(AU23,AU20:AU22,FALSE())</f>
        <v>1</v>
      </c>
      <c r="AV24" s="51"/>
      <c r="AW24" s="52"/>
      <c r="AX24" s="50">
        <f t="shared" ref="AX24" si="245">MATCH(AX23,AX20:AX22,FALSE())</f>
        <v>1</v>
      </c>
      <c r="AY24" s="51"/>
      <c r="AZ24" s="52"/>
      <c r="BA24" s="34">
        <f t="shared" ref="BA24" si="246">MATCH(BA23,BA20:BA22,FALSE())</f>
        <v>3</v>
      </c>
      <c r="BB24" s="35"/>
      <c r="BC24" s="36"/>
      <c r="BD24" s="66">
        <f t="shared" ref="BD24" si="247">MATCH(BD23,BD20:BD22,FALSE())</f>
        <v>2</v>
      </c>
      <c r="BE24" s="67"/>
      <c r="BF24" s="68"/>
      <c r="BG24" s="66">
        <f t="shared" ref="BG24" si="248">MATCH(BG23,BG20:BG22,FALSE())</f>
        <v>2</v>
      </c>
      <c r="BH24" s="67"/>
      <c r="BI24" s="68"/>
      <c r="BJ24" s="66">
        <f t="shared" ref="BJ24" si="249">MATCH(BJ23,BJ20:BJ22,FALSE())</f>
        <v>2</v>
      </c>
      <c r="BK24" s="67"/>
      <c r="BL24" s="68"/>
      <c r="BM24" s="34"/>
      <c r="BN24" s="35"/>
      <c r="BO24" s="36"/>
    </row>
    <row r="25" spans="1:67" s="12" customFormat="1" ht="6.5" customHeight="1" x14ac:dyDescent="0.35">
      <c r="A25" s="24"/>
    </row>
    <row r="26" spans="1:67" x14ac:dyDescent="0.35">
      <c r="A26" s="5" t="s">
        <v>10</v>
      </c>
    </row>
    <row r="27" spans="1:67" x14ac:dyDescent="0.35">
      <c r="A27" s="5" t="s">
        <v>2</v>
      </c>
    </row>
    <row r="28" spans="1:67" x14ac:dyDescent="0.35">
      <c r="A28" s="5" t="s">
        <v>28</v>
      </c>
    </row>
    <row r="29" spans="1:67" x14ac:dyDescent="0.35">
      <c r="A29" s="5" t="s">
        <v>4</v>
      </c>
      <c r="B29">
        <v>26</v>
      </c>
      <c r="C29" s="2">
        <v>1</v>
      </c>
      <c r="E29">
        <v>28</v>
      </c>
      <c r="F29" s="2">
        <v>1</v>
      </c>
      <c r="H29">
        <v>67</v>
      </c>
      <c r="I29" s="2">
        <v>1</v>
      </c>
      <c r="K29">
        <v>13</v>
      </c>
      <c r="L29" s="2">
        <v>1</v>
      </c>
      <c r="N29">
        <v>45</v>
      </c>
      <c r="O29" s="2">
        <v>1</v>
      </c>
      <c r="Q29">
        <v>19</v>
      </c>
      <c r="R29" s="2">
        <v>1</v>
      </c>
      <c r="T29">
        <v>15</v>
      </c>
      <c r="U29" s="2">
        <v>1</v>
      </c>
      <c r="W29">
        <v>18</v>
      </c>
      <c r="X29" s="2">
        <v>1</v>
      </c>
      <c r="AA29" s="2">
        <v>1</v>
      </c>
      <c r="AC29">
        <v>8</v>
      </c>
      <c r="AD29" s="2">
        <v>1</v>
      </c>
      <c r="AF29">
        <v>39</v>
      </c>
      <c r="AG29" s="2">
        <v>1</v>
      </c>
      <c r="AI29">
        <v>15</v>
      </c>
      <c r="AJ29" s="2">
        <v>1</v>
      </c>
      <c r="AL29">
        <v>18</v>
      </c>
      <c r="AM29" s="2">
        <v>1</v>
      </c>
      <c r="AO29">
        <v>10</v>
      </c>
      <c r="AP29" s="2">
        <v>1</v>
      </c>
      <c r="AR29">
        <v>12</v>
      </c>
      <c r="AS29" s="2">
        <v>1</v>
      </c>
      <c r="AU29">
        <v>32</v>
      </c>
      <c r="AV29" s="2">
        <v>1</v>
      </c>
      <c r="AX29">
        <v>18</v>
      </c>
      <c r="AY29" s="2">
        <v>1</v>
      </c>
      <c r="BA29">
        <v>20</v>
      </c>
      <c r="BB29" s="2">
        <v>1</v>
      </c>
      <c r="BD29">
        <v>9</v>
      </c>
      <c r="BE29" s="2">
        <v>1</v>
      </c>
      <c r="BG29">
        <v>25</v>
      </c>
      <c r="BH29" s="2">
        <v>1</v>
      </c>
      <c r="BJ29">
        <v>43</v>
      </c>
      <c r="BK29" s="2">
        <v>1</v>
      </c>
    </row>
    <row r="30" spans="1:67" x14ac:dyDescent="0.35">
      <c r="A30" s="5" t="s">
        <v>11</v>
      </c>
      <c r="B30">
        <v>16</v>
      </c>
      <c r="C30" s="3">
        <v>0.61539999999999995</v>
      </c>
      <c r="E30">
        <v>17</v>
      </c>
      <c r="F30" s="3">
        <v>0.60709999999999997</v>
      </c>
      <c r="H30">
        <v>43</v>
      </c>
      <c r="I30" s="3">
        <v>0.64180000000000004</v>
      </c>
      <c r="K30">
        <v>12</v>
      </c>
      <c r="L30" s="3">
        <v>0.92310000000000003</v>
      </c>
      <c r="N30">
        <v>17</v>
      </c>
      <c r="O30" s="3">
        <v>0.37780000000000002</v>
      </c>
      <c r="Q30">
        <v>10</v>
      </c>
      <c r="R30" s="3">
        <v>0.52629999999999999</v>
      </c>
      <c r="T30">
        <v>10</v>
      </c>
      <c r="U30" s="3">
        <v>0.66669999999999996</v>
      </c>
      <c r="W30">
        <v>13</v>
      </c>
      <c r="X30" s="3">
        <v>0.72219999999999995</v>
      </c>
      <c r="AA30" s="3">
        <v>0.58819999999999995</v>
      </c>
      <c r="AC30">
        <v>8</v>
      </c>
      <c r="AD30" s="2">
        <v>1</v>
      </c>
      <c r="AF30">
        <v>28</v>
      </c>
      <c r="AG30" s="3">
        <v>0.71789999999999998</v>
      </c>
      <c r="AI30">
        <v>10</v>
      </c>
      <c r="AJ30" s="3">
        <v>0.66669999999999996</v>
      </c>
      <c r="AL30">
        <v>9</v>
      </c>
      <c r="AM30" s="2">
        <v>0.5</v>
      </c>
      <c r="AO30">
        <v>8</v>
      </c>
      <c r="AP30" s="2">
        <v>0.8</v>
      </c>
      <c r="AR30">
        <v>9</v>
      </c>
      <c r="AS30" s="2">
        <v>0.75</v>
      </c>
      <c r="AU30">
        <v>24</v>
      </c>
      <c r="AV30" s="2">
        <v>0.75</v>
      </c>
      <c r="AX30">
        <v>13</v>
      </c>
      <c r="AY30" s="3">
        <v>0.72219999999999995</v>
      </c>
      <c r="BA30">
        <v>18</v>
      </c>
      <c r="BB30" s="2">
        <v>0.9</v>
      </c>
      <c r="BD30">
        <v>6</v>
      </c>
      <c r="BE30" s="3">
        <v>0.66669999999999996</v>
      </c>
      <c r="BG30">
        <v>14</v>
      </c>
      <c r="BH30" s="2">
        <v>0.56000000000000005</v>
      </c>
      <c r="BJ30">
        <v>26</v>
      </c>
      <c r="BK30" s="3">
        <v>0.60470000000000002</v>
      </c>
    </row>
    <row r="31" spans="1:67" x14ac:dyDescent="0.35">
      <c r="A31" s="5" t="s">
        <v>12</v>
      </c>
      <c r="B31" t="s">
        <v>26</v>
      </c>
      <c r="C31" t="s">
        <v>26</v>
      </c>
      <c r="E31">
        <v>1</v>
      </c>
      <c r="F31" s="3">
        <v>3.5700000000000003E-2</v>
      </c>
      <c r="H31">
        <v>4</v>
      </c>
      <c r="I31" s="3">
        <v>5.9700000000000003E-2</v>
      </c>
      <c r="K31" t="s">
        <v>26</v>
      </c>
      <c r="L31" t="s">
        <v>26</v>
      </c>
      <c r="N31">
        <v>2</v>
      </c>
      <c r="O31" s="3">
        <v>4.4400000000000002E-2</v>
      </c>
      <c r="Q31" t="s">
        <v>26</v>
      </c>
      <c r="R31" t="s">
        <v>26</v>
      </c>
      <c r="T31">
        <v>1</v>
      </c>
      <c r="U31" s="3">
        <v>6.6699999999999995E-2</v>
      </c>
      <c r="W31" t="s">
        <v>26</v>
      </c>
      <c r="X31" t="s">
        <v>26</v>
      </c>
      <c r="AA31" s="3">
        <v>8.8200000000000001E-2</v>
      </c>
      <c r="AC31" t="s">
        <v>26</v>
      </c>
      <c r="AD31" t="s">
        <v>26</v>
      </c>
      <c r="AF31">
        <v>2</v>
      </c>
      <c r="AG31" s="3">
        <v>5.1299999999999998E-2</v>
      </c>
      <c r="AI31" t="s">
        <v>26</v>
      </c>
      <c r="AJ31" t="s">
        <v>26</v>
      </c>
      <c r="AL31">
        <v>3</v>
      </c>
      <c r="AM31" s="3">
        <v>0.16669999999999999</v>
      </c>
      <c r="AO31" t="s">
        <v>26</v>
      </c>
      <c r="AP31" t="s">
        <v>26</v>
      </c>
      <c r="AR31">
        <v>1</v>
      </c>
      <c r="AS31" s="3">
        <v>8.3299999999999999E-2</v>
      </c>
      <c r="AU31">
        <v>2</v>
      </c>
      <c r="AV31" s="3">
        <v>6.25E-2</v>
      </c>
      <c r="AX31" t="s">
        <v>26</v>
      </c>
      <c r="AY31" t="s">
        <v>26</v>
      </c>
      <c r="BA31">
        <v>1</v>
      </c>
      <c r="BB31" s="2">
        <v>0.05</v>
      </c>
      <c r="BD31" t="s">
        <v>26</v>
      </c>
      <c r="BE31" t="s">
        <v>26</v>
      </c>
      <c r="BG31" t="s">
        <v>26</v>
      </c>
      <c r="BH31" t="s">
        <v>26</v>
      </c>
      <c r="BJ31">
        <v>5</v>
      </c>
      <c r="BK31" s="3">
        <v>0.1163</v>
      </c>
    </row>
    <row r="32" spans="1:67" x14ac:dyDescent="0.35">
      <c r="A32" s="5" t="s">
        <v>29</v>
      </c>
      <c r="B32">
        <v>7</v>
      </c>
      <c r="C32" s="3">
        <v>0.26919999999999999</v>
      </c>
      <c r="E32">
        <v>2</v>
      </c>
      <c r="F32" s="3">
        <v>7.1400000000000005E-2</v>
      </c>
      <c r="H32">
        <v>16</v>
      </c>
      <c r="I32" s="3">
        <v>0.23880000000000001</v>
      </c>
      <c r="K32">
        <v>1</v>
      </c>
      <c r="L32" s="3">
        <v>7.6899999999999996E-2</v>
      </c>
      <c r="N32">
        <v>18</v>
      </c>
      <c r="O32" s="3">
        <v>0.4</v>
      </c>
      <c r="Q32">
        <v>6</v>
      </c>
      <c r="R32" s="3">
        <v>0.31580000000000003</v>
      </c>
      <c r="T32">
        <v>1</v>
      </c>
      <c r="U32" s="3">
        <v>6.6699999999999995E-2</v>
      </c>
      <c r="W32">
        <v>4</v>
      </c>
      <c r="X32" s="3">
        <v>0.22220000000000001</v>
      </c>
      <c r="AA32" s="3">
        <v>0.14710000000000001</v>
      </c>
      <c r="AC32" t="s">
        <v>26</v>
      </c>
      <c r="AD32" t="s">
        <v>26</v>
      </c>
      <c r="AF32">
        <v>7</v>
      </c>
      <c r="AG32" s="3">
        <v>0.17949999999999999</v>
      </c>
      <c r="AI32">
        <v>5</v>
      </c>
      <c r="AJ32" s="3">
        <v>0.33329999999999999</v>
      </c>
      <c r="AL32" t="s">
        <v>26</v>
      </c>
      <c r="AM32" t="s">
        <v>26</v>
      </c>
      <c r="AO32" t="s">
        <v>26</v>
      </c>
      <c r="AP32" t="s">
        <v>26</v>
      </c>
      <c r="AR32">
        <v>2</v>
      </c>
      <c r="AS32" s="3">
        <v>0.16669999999999999</v>
      </c>
      <c r="AU32">
        <v>3</v>
      </c>
      <c r="AV32" s="3">
        <v>9.3799999999999994E-2</v>
      </c>
      <c r="AX32">
        <v>3</v>
      </c>
      <c r="AY32" s="3">
        <v>0.16669999999999999</v>
      </c>
      <c r="BA32">
        <v>1</v>
      </c>
      <c r="BB32" s="2">
        <v>0.05</v>
      </c>
      <c r="BD32">
        <v>2</v>
      </c>
      <c r="BE32" s="3">
        <v>0.22220000000000001</v>
      </c>
      <c r="BG32">
        <v>7</v>
      </c>
      <c r="BH32" s="2">
        <v>0.28000000000000003</v>
      </c>
      <c r="BJ32">
        <v>8</v>
      </c>
      <c r="BK32" s="3">
        <v>0.186</v>
      </c>
    </row>
    <row r="33" spans="1:63" x14ac:dyDescent="0.35">
      <c r="A33" s="5" t="s">
        <v>13</v>
      </c>
      <c r="B33" t="s">
        <v>26</v>
      </c>
      <c r="C33" t="s">
        <v>26</v>
      </c>
      <c r="E33">
        <v>-3</v>
      </c>
      <c r="F33" s="3">
        <v>0.1071</v>
      </c>
      <c r="H33" t="s">
        <v>26</v>
      </c>
      <c r="I33" t="s">
        <v>26</v>
      </c>
      <c r="K33" t="s">
        <v>26</v>
      </c>
      <c r="L33" t="s">
        <v>26</v>
      </c>
      <c r="N33">
        <v>3</v>
      </c>
      <c r="O33" s="3">
        <v>6.6699999999999995E-2</v>
      </c>
      <c r="Q33" t="s">
        <v>26</v>
      </c>
      <c r="R33" t="s">
        <v>26</v>
      </c>
      <c r="T33">
        <v>2</v>
      </c>
      <c r="U33" s="3">
        <v>0.1333</v>
      </c>
      <c r="W33" t="s">
        <v>26</v>
      </c>
      <c r="X33" t="s">
        <v>26</v>
      </c>
      <c r="AA33" s="3">
        <v>5.8900000000000001E-2</v>
      </c>
      <c r="AC33" t="s">
        <v>26</v>
      </c>
      <c r="AD33" t="s">
        <v>26</v>
      </c>
      <c r="AF33" t="s">
        <v>26</v>
      </c>
      <c r="AG33" t="s">
        <v>26</v>
      </c>
      <c r="AI33" t="s">
        <v>26</v>
      </c>
      <c r="AJ33" t="s">
        <v>26</v>
      </c>
      <c r="AL33">
        <v>2</v>
      </c>
      <c r="AM33" s="3">
        <v>0.1111</v>
      </c>
      <c r="AO33" t="s">
        <v>26</v>
      </c>
      <c r="AP33" t="s">
        <v>26</v>
      </c>
      <c r="AR33" t="s">
        <v>26</v>
      </c>
      <c r="AS33" t="s">
        <v>26</v>
      </c>
      <c r="AU33" t="s">
        <v>26</v>
      </c>
      <c r="AV33" t="s">
        <v>26</v>
      </c>
      <c r="AX33" t="s">
        <v>26</v>
      </c>
      <c r="AY33" t="s">
        <v>26</v>
      </c>
      <c r="BA33" t="s">
        <v>26</v>
      </c>
      <c r="BB33" t="s">
        <v>26</v>
      </c>
      <c r="BD33">
        <v>1</v>
      </c>
      <c r="BE33" s="3">
        <v>0.1111</v>
      </c>
      <c r="BG33">
        <v>1</v>
      </c>
      <c r="BH33" s="2">
        <v>0.04</v>
      </c>
      <c r="BJ33">
        <v>3</v>
      </c>
      <c r="BK33" s="3">
        <v>6.9800000000000001E-2</v>
      </c>
    </row>
    <row r="34" spans="1:63" x14ac:dyDescent="0.35">
      <c r="A34" s="5" t="s">
        <v>14</v>
      </c>
      <c r="B34">
        <v>2</v>
      </c>
      <c r="C34" s="3">
        <v>7.6899999999999996E-2</v>
      </c>
      <c r="E34" t="s">
        <v>17</v>
      </c>
      <c r="F34" s="3">
        <v>0.1071</v>
      </c>
      <c r="H34" t="s">
        <v>26</v>
      </c>
      <c r="I34" t="s">
        <v>26</v>
      </c>
      <c r="K34" t="s">
        <v>26</v>
      </c>
      <c r="L34" t="s">
        <v>26</v>
      </c>
      <c r="N34">
        <v>1</v>
      </c>
      <c r="O34" s="3">
        <v>2.2200000000000001E-2</v>
      </c>
      <c r="Q34">
        <v>3</v>
      </c>
      <c r="R34" s="3">
        <v>0.15790000000000001</v>
      </c>
      <c r="T34" t="s">
        <v>26</v>
      </c>
      <c r="U34" t="s">
        <v>26</v>
      </c>
      <c r="W34" t="s">
        <v>26</v>
      </c>
      <c r="X34" t="s">
        <v>26</v>
      </c>
      <c r="AA34" t="s">
        <v>26</v>
      </c>
      <c r="AC34" t="s">
        <v>26</v>
      </c>
      <c r="AD34" t="s">
        <v>26</v>
      </c>
      <c r="AF34">
        <v>2</v>
      </c>
      <c r="AG34" s="3">
        <v>5.1299999999999998E-2</v>
      </c>
      <c r="AI34" t="s">
        <v>26</v>
      </c>
      <c r="AJ34" t="s">
        <v>26</v>
      </c>
      <c r="AL34" t="s">
        <v>26</v>
      </c>
      <c r="AM34" t="s">
        <v>26</v>
      </c>
      <c r="AO34" t="s">
        <v>26</v>
      </c>
      <c r="AP34" t="s">
        <v>26</v>
      </c>
      <c r="AR34" t="s">
        <v>26</v>
      </c>
      <c r="AS34" t="s">
        <v>26</v>
      </c>
      <c r="AU34">
        <v>3</v>
      </c>
      <c r="AV34" s="3">
        <v>9.3799999999999994E-2</v>
      </c>
      <c r="AX34" t="s">
        <v>26</v>
      </c>
      <c r="AY34" t="s">
        <v>26</v>
      </c>
      <c r="BA34" t="s">
        <v>26</v>
      </c>
      <c r="BB34" t="s">
        <v>26</v>
      </c>
      <c r="BD34" t="s">
        <v>26</v>
      </c>
      <c r="BE34" t="s">
        <v>26</v>
      </c>
      <c r="BG34" t="s">
        <v>26</v>
      </c>
      <c r="BH34" t="s">
        <v>26</v>
      </c>
      <c r="BJ34" t="s">
        <v>26</v>
      </c>
      <c r="BK34" t="s">
        <v>26</v>
      </c>
    </row>
    <row r="35" spans="1:63" x14ac:dyDescent="0.35">
      <c r="A35" s="5" t="s">
        <v>15</v>
      </c>
      <c r="B35">
        <v>1</v>
      </c>
      <c r="C35" s="3">
        <v>3.85E-2</v>
      </c>
      <c r="E35" t="s">
        <v>18</v>
      </c>
      <c r="F35" s="3">
        <v>7.1400000000000005E-2</v>
      </c>
      <c r="H35">
        <v>4</v>
      </c>
      <c r="I35" s="3">
        <v>5.9700000000000003E-2</v>
      </c>
      <c r="K35" t="s">
        <v>26</v>
      </c>
      <c r="L35" t="s">
        <v>26</v>
      </c>
      <c r="N35">
        <v>4</v>
      </c>
      <c r="O35" s="3">
        <v>8.8900000000000007E-2</v>
      </c>
      <c r="Q35" t="s">
        <v>26</v>
      </c>
      <c r="R35" t="s">
        <v>26</v>
      </c>
      <c r="T35">
        <v>1</v>
      </c>
      <c r="U35" s="3">
        <v>6.6699999999999995E-2</v>
      </c>
      <c r="W35">
        <v>1</v>
      </c>
      <c r="X35" s="3">
        <v>5.5599999999999997E-2</v>
      </c>
      <c r="AA35" s="3">
        <v>0.1176</v>
      </c>
      <c r="AC35" t="s">
        <v>26</v>
      </c>
      <c r="AD35" t="s">
        <v>26</v>
      </c>
      <c r="AF35" t="s">
        <v>26</v>
      </c>
      <c r="AG35" t="s">
        <v>26</v>
      </c>
      <c r="AI35" t="s">
        <v>26</v>
      </c>
      <c r="AJ35" t="s">
        <v>26</v>
      </c>
      <c r="AL35">
        <v>4</v>
      </c>
      <c r="AM35" s="3">
        <v>0.22220000000000001</v>
      </c>
      <c r="AO35">
        <v>2</v>
      </c>
      <c r="AP35" s="2">
        <v>0.2</v>
      </c>
      <c r="AR35" t="s">
        <v>26</v>
      </c>
      <c r="AS35" t="s">
        <v>26</v>
      </c>
      <c r="AU35" t="s">
        <v>26</v>
      </c>
      <c r="AV35" t="s">
        <v>26</v>
      </c>
      <c r="AX35">
        <v>2</v>
      </c>
      <c r="AY35" s="3">
        <v>0.1111</v>
      </c>
      <c r="BA35" t="s">
        <v>26</v>
      </c>
      <c r="BB35" t="s">
        <v>26</v>
      </c>
      <c r="BD35" t="s">
        <v>26</v>
      </c>
      <c r="BE35" t="s">
        <v>26</v>
      </c>
      <c r="BG35">
        <v>3</v>
      </c>
      <c r="BH35" s="2">
        <v>0.12</v>
      </c>
      <c r="BJ35">
        <v>1</v>
      </c>
      <c r="BK35" s="3">
        <v>2.3300000000000001E-2</v>
      </c>
    </row>
  </sheetData>
  <mergeCells count="64">
    <mergeCell ref="B18:D18"/>
    <mergeCell ref="B19:D19"/>
    <mergeCell ref="E18:G18"/>
    <mergeCell ref="E19:G19"/>
    <mergeCell ref="H18:J18"/>
    <mergeCell ref="H19:J19"/>
    <mergeCell ref="K18:M18"/>
    <mergeCell ref="K19:M19"/>
    <mergeCell ref="N18:P18"/>
    <mergeCell ref="N19:P19"/>
    <mergeCell ref="Q18:S18"/>
    <mergeCell ref="Q19:S19"/>
    <mergeCell ref="T18:V18"/>
    <mergeCell ref="T19:V19"/>
    <mergeCell ref="W18:Y18"/>
    <mergeCell ref="W19:Y19"/>
    <mergeCell ref="Z18:AB18"/>
    <mergeCell ref="Z19:AB19"/>
    <mergeCell ref="AO19:AQ19"/>
    <mergeCell ref="AR18:AT18"/>
    <mergeCell ref="AR19:AT19"/>
    <mergeCell ref="AC18:AE18"/>
    <mergeCell ref="AC19:AE19"/>
    <mergeCell ref="AF18:AH18"/>
    <mergeCell ref="AF19:AH19"/>
    <mergeCell ref="AI18:AK18"/>
    <mergeCell ref="AI19:AK19"/>
    <mergeCell ref="Q24:S24"/>
    <mergeCell ref="BJ18:BL18"/>
    <mergeCell ref="BJ19:BL19"/>
    <mergeCell ref="BA18:BC18"/>
    <mergeCell ref="BA19:BC19"/>
    <mergeCell ref="BD18:BF18"/>
    <mergeCell ref="BD19:BF19"/>
    <mergeCell ref="BG18:BI18"/>
    <mergeCell ref="BG19:BI19"/>
    <mergeCell ref="AX18:AZ18"/>
    <mergeCell ref="AX19:AZ19"/>
    <mergeCell ref="AU18:AW18"/>
    <mergeCell ref="AU19:AW19"/>
    <mergeCell ref="AL18:AN18"/>
    <mergeCell ref="AL19:AN19"/>
    <mergeCell ref="AO18:AQ18"/>
    <mergeCell ref="B24:D24"/>
    <mergeCell ref="E24:G24"/>
    <mergeCell ref="H24:J24"/>
    <mergeCell ref="K24:M24"/>
    <mergeCell ref="N24:P24"/>
    <mergeCell ref="BA24:BC24"/>
    <mergeCell ref="T24:V24"/>
    <mergeCell ref="W24:Y24"/>
    <mergeCell ref="Z24:AB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D24:BF24"/>
    <mergeCell ref="BG24:BI24"/>
    <mergeCell ref="BJ24:BL24"/>
    <mergeCell ref="BM24:BO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2020-02-23T20:03:38Z</dcterms:created>
  <dcterms:modified xsi:type="dcterms:W3CDTF">2020-02-24T01:35:32Z</dcterms:modified>
</cp:coreProperties>
</file>