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BE76DF3-2D54-4901-965E-B246784CD58C}" xr6:coauthVersionLast="47" xr6:coauthVersionMax="47" xr10:uidLastSave="{00000000-0000-0000-0000-000000000000}"/>
  <bookViews>
    <workbookView xWindow="5892" yWindow="0" windowWidth="17280" windowHeight="8964" xr2:uid="{1704EB38-118F-4CE1-A907-D7445BCF93DE}"/>
  </bookViews>
  <sheets>
    <sheet name="Planilha1" sheetId="1" r:id="rId1"/>
    <sheet name="Planilha2" sheetId="2" r:id="rId2"/>
  </sheets>
  <definedNames>
    <definedName name="aporte">Planilha1!$D$18</definedName>
    <definedName name="patrimonio">Planilha1!$D$21</definedName>
    <definedName name="qtde_anos">Planilha1!$D$19</definedName>
    <definedName name="rendimento_carteira">Planilha1!$D$13</definedName>
    <definedName name="salario">Planilha1!$D$12</definedName>
    <definedName name="sugestao_investimento">Planilha1!$D$14</definedName>
    <definedName name="taxa_mensal">Planilha1!$D$20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37" i="1"/>
  <c r="D38" i="1"/>
  <c r="D39" i="1"/>
  <c r="D40" i="1"/>
  <c r="D41" i="1"/>
  <c r="D36" i="1"/>
  <c r="C33" i="1"/>
  <c r="D21" i="1"/>
  <c r="A1" i="2" s="1"/>
  <c r="D14" i="1"/>
  <c r="C25" i="1"/>
  <c r="D25" i="1" s="1"/>
  <c r="C26" i="1"/>
  <c r="D26" i="1" s="1"/>
  <c r="C29" i="1"/>
  <c r="D29" i="1" s="1"/>
  <c r="C28" i="1"/>
  <c r="D28" i="1" s="1"/>
  <c r="C27" i="1"/>
  <c r="D27" i="1" s="1"/>
  <c r="D22" i="1" l="1"/>
</calcChain>
</file>

<file path=xl/sharedStrings.xml><?xml version="1.0" encoding="utf-8"?>
<sst xmlns="http://schemas.openxmlformats.org/spreadsheetml/2006/main" count="29" uniqueCount="29">
  <si>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</si>
  <si>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</si>
  <si>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</si>
  <si>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</si>
  <si>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</si>
  <si>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</si>
  <si>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</si>
  <si>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</si>
  <si>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</si>
  <si>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</si>
  <si>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</si>
  <si>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</si>
  <si>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</si>
  <si>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Sugestão de investimento</t>
  </si>
  <si>
    <t>CONFIGURAÇÕES</t>
  </si>
  <si>
    <t>CENÁRIOS</t>
  </si>
  <si>
    <t>Dividendo</t>
  </si>
  <si>
    <t>VALOR A SER INVESTIDO POR MÊS</t>
  </si>
  <si>
    <t>PERFIL</t>
  </si>
  <si>
    <t>TIPO DE FII</t>
  </si>
  <si>
    <t>Percentual Sugerido</t>
  </si>
  <si>
    <t>Valores</t>
  </si>
  <si>
    <t>TIJOLO</t>
  </si>
  <si>
    <t>PAPEL</t>
  </si>
  <si>
    <t>HIBRIDOS</t>
  </si>
  <si>
    <t>FOFs</t>
  </si>
  <si>
    <t>DESENVOLVIMENTO</t>
  </si>
  <si>
    <t>HOTELARIAS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</si>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</sst>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0.499984740745262"/>
      </bottom>
      <diagonal/>
    </border>
    <border>
      <left/>
      <right/>
      <top style="medium">
        <color indexed="64"/>
      </top>
      <bottom style="medium">
        <color theme="1" tint="0.4999847407452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theme="1" tint="0.499984740745262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theme="1" tint="0.499984740745262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 tint="0.499984740745262"/>
      </top>
      <bottom style="hair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theme="1" tint="0.499984740745262"/>
      </top>
      <bottom style="hair">
        <color theme="0" tint="-4.9989318521683403E-2"/>
      </bottom>
      <diagonal/>
    </border>
    <border>
      <left style="medium">
        <color indexed="64"/>
      </left>
      <right style="thin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thin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hair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theme="0" tint="-0.14996795556505021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59">
    <xf numFmtId="0" fontId="0" fillId="0" borderId="0" xfId="0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0" xfId="0" applyFont="1" applyFill="1"/>
    <xf numFmtId="0" fontId="0" fillId="0" borderId="0" xfId="0" applyAlignment="1">
      <alignment horizontal="center"/>
    </xf>
    <xf numFmtId="9" fontId="0" fillId="0" borderId="0" xfId="0" applyNumberFormat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2" fillId="0" borderId="9" xfId="1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0" fontId="2" fillId="0" borderId="12" xfId="2" applyNumberFormat="1" applyFont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2" fillId="3" borderId="15" xfId="0" applyNumberFormat="1" applyFon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5" fontId="0" fillId="3" borderId="18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5" fontId="0" fillId="3" borderId="24" xfId="0" applyNumberFormat="1" applyFill="1" applyBorder="1" applyAlignment="1">
      <alignment horizontal="center"/>
    </xf>
    <xf numFmtId="165" fontId="0" fillId="0" borderId="27" xfId="1" applyNumberFormat="1" applyFon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0" fontId="6" fillId="6" borderId="25" xfId="0" applyFont="1" applyFill="1" applyBorder="1" applyAlignment="1">
      <alignment horizontal="left" indent="2"/>
    </xf>
    <xf numFmtId="0" fontId="6" fillId="6" borderId="26" xfId="0" applyFont="1" applyFill="1" applyBorder="1" applyAlignment="1">
      <alignment horizontal="left" indent="2"/>
    </xf>
    <xf numFmtId="0" fontId="6" fillId="6" borderId="28" xfId="0" applyFont="1" applyFill="1" applyBorder="1" applyAlignment="1">
      <alignment horizontal="left" indent="2"/>
    </xf>
    <xf numFmtId="0" fontId="6" fillId="6" borderId="29" xfId="0" applyFont="1" applyFill="1" applyBorder="1" applyAlignment="1">
      <alignment horizontal="left" indent="2"/>
    </xf>
    <xf numFmtId="0" fontId="6" fillId="6" borderId="31" xfId="0" applyFont="1" applyFill="1" applyBorder="1" applyAlignment="1">
      <alignment horizontal="left" indent="2"/>
    </xf>
    <xf numFmtId="0" fontId="6" fillId="6" borderId="32" xfId="0" applyFont="1" applyFill="1" applyBorder="1" applyAlignment="1">
      <alignment horizontal="left" indent="2"/>
    </xf>
    <xf numFmtId="0" fontId="6" fillId="0" borderId="7" xfId="0" applyFont="1" applyBorder="1" applyAlignment="1">
      <alignment horizontal="left" indent="2"/>
    </xf>
    <xf numFmtId="0" fontId="6" fillId="0" borderId="8" xfId="0" applyFont="1" applyBorder="1" applyAlignment="1">
      <alignment horizontal="left" indent="2"/>
    </xf>
    <xf numFmtId="0" fontId="6" fillId="0" borderId="10" xfId="0" applyFont="1" applyBorder="1" applyAlignment="1">
      <alignment horizontal="left" indent="2"/>
    </xf>
    <xf numFmtId="0" fontId="6" fillId="0" borderId="11" xfId="0" applyFont="1" applyBorder="1" applyAlignment="1">
      <alignment horizontal="left" indent="2"/>
    </xf>
    <xf numFmtId="164" fontId="6" fillId="0" borderId="10" xfId="2" applyNumberFormat="1" applyFont="1" applyBorder="1" applyAlignment="1">
      <alignment horizontal="left" indent="2"/>
    </xf>
    <xf numFmtId="164" fontId="6" fillId="0" borderId="11" xfId="2" applyNumberFormat="1" applyFont="1" applyBorder="1" applyAlignment="1">
      <alignment horizontal="left" indent="2"/>
    </xf>
    <xf numFmtId="0" fontId="7" fillId="3" borderId="10" xfId="0" applyFont="1" applyFill="1" applyBorder="1" applyAlignment="1">
      <alignment horizontal="left" indent="2"/>
    </xf>
    <xf numFmtId="0" fontId="7" fillId="3" borderId="11" xfId="0" applyFont="1" applyFill="1" applyBorder="1" applyAlignment="1">
      <alignment horizontal="left" indent="2"/>
    </xf>
    <xf numFmtId="0" fontId="7" fillId="3" borderId="13" xfId="0" applyFont="1" applyFill="1" applyBorder="1" applyAlignment="1">
      <alignment horizontal="left" indent="2"/>
    </xf>
    <xf numFmtId="0" fontId="7" fillId="3" borderId="14" xfId="0" applyFont="1" applyFill="1" applyBorder="1" applyAlignment="1">
      <alignment horizontal="left" indent="2"/>
    </xf>
    <xf numFmtId="0" fontId="6" fillId="3" borderId="16" xfId="0" applyFont="1" applyFill="1" applyBorder="1" applyAlignment="1">
      <alignment horizontal="left" indent="2"/>
    </xf>
    <xf numFmtId="0" fontId="6" fillId="3" borderId="19" xfId="0" applyFont="1" applyFill="1" applyBorder="1" applyAlignment="1">
      <alignment horizontal="left" indent="2"/>
    </xf>
    <xf numFmtId="0" fontId="6" fillId="3" borderId="22" xfId="0" applyFont="1" applyFill="1" applyBorder="1" applyAlignment="1">
      <alignment horizontal="left" indent="2"/>
    </xf>
    <xf numFmtId="165" fontId="0" fillId="6" borderId="33" xfId="0" applyNumberForma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4" fillId="4" borderId="0" xfId="3" applyBorder="1" applyAlignment="1">
      <alignment horizontal="left" indent="2"/>
    </xf>
    <xf numFmtId="165" fontId="4" fillId="4" borderId="0" xfId="3" applyNumberFormat="1" applyAlignment="1">
      <alignment horizontal="center"/>
    </xf>
    <xf numFmtId="0" fontId="0" fillId="6" borderId="0" xfId="0" applyFill="1"/>
    <xf numFmtId="0" fontId="2" fillId="6" borderId="0" xfId="0" applyFont="1" applyFill="1"/>
    <xf numFmtId="165" fontId="2" fillId="6" borderId="0" xfId="0" applyNumberFormat="1" applyFont="1" applyFill="1" applyAlignment="1">
      <alignment horizontal="center"/>
    </xf>
    <xf numFmtId="9" fontId="0" fillId="0" borderId="0" xfId="2" applyFont="1" applyAlignment="1">
      <alignment horizontal="center"/>
    </xf>
    <xf numFmtId="0" fontId="2" fillId="7" borderId="0" xfId="0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0" fillId="7" borderId="0" xfId="0" applyFill="1"/>
    <xf numFmtId="165" fontId="0" fillId="7" borderId="0" xfId="0" applyNumberFormat="1" applyFill="1" applyAlignment="1">
      <alignment horizontal="center"/>
    </xf>
    <xf numFmtId="165" fontId="2" fillId="7" borderId="0" xfId="0" applyNumberFormat="1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502920</xdr:colOff>
      <xdr:row>0</xdr:row>
      <xdr:rowOff>106680</xdr:rowOff>
    </xdr:from>
    <xdr:to>
      <xdr:col>4</xdr:col>
      <xdr:colOff>60960</xdr:colOff>
      <xdr:row>9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50EA76-24C1-452F-85CB-F4B338C6B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02920" y="106680"/>
          <a:ext cx="6697980" cy="1539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9F2A-1A6D-486A-BA8A-D533698923F6}">
  <dimension ref="A10:G42"/>
  <sheetViews>
    <sheetView showGridLines="0" tabSelected="1" topLeftCell="B25" zoomScaleNormal="100" workbookViewId="0">
      <selection activeCell="D42" sqref="D42"/>
    </sheetView>
  </sheetViews>
  <sheetFormatPr defaultColWidth="0" defaultRowHeight="14.4" x14ac:dyDescent="0.3"/>
  <cols>
    <col min="1" max="1" width="8.88671875" customWidth="1"/>
    <col min="2" max="2" width="43" customWidth="1"/>
    <col min="3" max="3" width="39.5546875" style="1" customWidth="1"/>
    <col min="4" max="4" width="12.6640625" bestFit="1" customWidth="1"/>
    <col min="5" max="5" width="22.109375" bestFit="1" customWidth="1"/>
    <col min="6" max="6" width="11.88671875" bestFit="1" customWidth="1"/>
    <col min="7" max="8" width="8.88671875" customWidth="1"/>
    <col min="9" max="16384" width="8.88671875" hidden="1"/>
  </cols>
  <sheetData>
    <row r="10" spans="2:4" ht="15" thickBot="1" x14ac:dyDescent="0.35"/>
    <row r="11" spans="2:4" ht="26.4" thickBot="1" x14ac:dyDescent="0.35">
      <c r="B11" s="8" t="s">
        <v>14</v>
      </c>
      <c r="C11" s="44"/>
      <c r="D11" s="45"/>
    </row>
    <row r="12" spans="2:4" ht="15.6" x14ac:dyDescent="0.3">
      <c r="B12" s="24" t="s">
        <v>12</v>
      </c>
      <c r="C12" s="25"/>
      <c r="D12" s="22">
        <v>5000</v>
      </c>
    </row>
    <row r="13" spans="2:4" ht="15.6" x14ac:dyDescent="0.3">
      <c r="B13" s="26" t="s">
        <v>11</v>
      </c>
      <c r="C13" s="27"/>
      <c r="D13" s="23">
        <v>6.0000000000000001E-3</v>
      </c>
    </row>
    <row r="14" spans="2:4" ht="16.2" thickBot="1" x14ac:dyDescent="0.35">
      <c r="B14" s="28" t="s">
        <v>13</v>
      </c>
      <c r="C14" s="29"/>
      <c r="D14" s="43">
        <f>D12*30%</f>
        <v>1500</v>
      </c>
    </row>
    <row r="16" spans="2:4" ht="4.2" customHeight="1" thickBot="1" x14ac:dyDescent="0.35"/>
    <row r="17" spans="1:6" ht="37.799999999999997" customHeight="1" thickBot="1" x14ac:dyDescent="0.35">
      <c r="B17" s="9" t="s">
        <v>5</v>
      </c>
      <c r="C17" s="10"/>
      <c r="D17" s="6"/>
    </row>
    <row r="18" spans="1:6" ht="15.6" x14ac:dyDescent="0.3">
      <c r="B18" s="30" t="s">
        <v>0</v>
      </c>
      <c r="C18" s="31"/>
      <c r="D18" s="11">
        <v>500</v>
      </c>
    </row>
    <row r="19" spans="1:6" ht="15.6" x14ac:dyDescent="0.3">
      <c r="B19" s="32" t="s">
        <v>1</v>
      </c>
      <c r="C19" s="33"/>
      <c r="D19" s="12">
        <v>10</v>
      </c>
    </row>
    <row r="20" spans="1:6" ht="15.6" x14ac:dyDescent="0.3">
      <c r="B20" s="34" t="s">
        <v>2</v>
      </c>
      <c r="C20" s="35"/>
      <c r="D20" s="13">
        <v>1.0789999999999999E-2</v>
      </c>
    </row>
    <row r="21" spans="1:6" ht="15.6" x14ac:dyDescent="0.3">
      <c r="B21" s="36" t="s">
        <v>3</v>
      </c>
      <c r="C21" s="37"/>
      <c r="D21" s="14">
        <f>FV(taxa_mensal,qtde_anos*12,aporte*-1)</f>
        <v>121642.1062650861</v>
      </c>
    </row>
    <row r="22" spans="1:6" ht="16.2" thickBot="1" x14ac:dyDescent="0.35">
      <c r="B22" s="38" t="s">
        <v>4</v>
      </c>
      <c r="C22" s="39"/>
      <c r="D22" s="15">
        <f>patrimonio*rendimento_carteira</f>
        <v>729.85263759051657</v>
      </c>
    </row>
    <row r="23" spans="1:6" ht="15" thickBot="1" x14ac:dyDescent="0.35"/>
    <row r="24" spans="1:6" ht="26.4" thickBot="1" x14ac:dyDescent="0.35">
      <c r="B24" s="7" t="s">
        <v>15</v>
      </c>
      <c r="C24" s="46"/>
      <c r="D24" s="47" t="s">
        <v>16</v>
      </c>
      <c r="F24" s="5"/>
    </row>
    <row r="25" spans="1:6" ht="15.6" x14ac:dyDescent="0.3">
      <c r="A25" s="3">
        <v>2</v>
      </c>
      <c r="B25" s="40" t="s">
        <v>6</v>
      </c>
      <c r="C25" s="16">
        <f>FV($D$20,$A25*12,$D$18*-1)</f>
        <v>13613.813648822608</v>
      </c>
      <c r="D25" s="17">
        <f>C25*rendimento_carteira</f>
        <v>81.682881892935654</v>
      </c>
    </row>
    <row r="26" spans="1:6" ht="15.6" x14ac:dyDescent="0.3">
      <c r="A26" s="3">
        <v>5</v>
      </c>
      <c r="B26" s="41" t="s">
        <v>7</v>
      </c>
      <c r="C26" s="18">
        <f>FV($D$20,$A26*12,$D$18*-1)</f>
        <v>41888.456999243819</v>
      </c>
      <c r="D26" s="19">
        <f>C26*rendimento_carteira</f>
        <v>251.33074199546292</v>
      </c>
    </row>
    <row r="27" spans="1:6" ht="15.6" x14ac:dyDescent="0.3">
      <c r="A27" s="3">
        <v>10</v>
      </c>
      <c r="B27" s="41" t="s">
        <v>8</v>
      </c>
      <c r="C27" s="18">
        <f>FV($D$20,$A27*12,$D$18*-1)</f>
        <v>121642.1062650861</v>
      </c>
      <c r="D27" s="19">
        <f>C27*rendimento_carteira</f>
        <v>729.85263759051657</v>
      </c>
    </row>
    <row r="28" spans="1:6" ht="15.6" x14ac:dyDescent="0.3">
      <c r="A28" s="3">
        <v>20</v>
      </c>
      <c r="B28" s="41" t="s">
        <v>9</v>
      </c>
      <c r="C28" s="18">
        <f>FV($D$20,$A28*12,$D$18*-1)</f>
        <v>562599.20004854025</v>
      </c>
      <c r="D28" s="19">
        <f>C28*rendimento_carteira</f>
        <v>3375.5952002912418</v>
      </c>
    </row>
    <row r="29" spans="1:6" ht="16.2" thickBot="1" x14ac:dyDescent="0.35">
      <c r="A29" s="3">
        <v>30</v>
      </c>
      <c r="B29" s="42" t="s">
        <v>10</v>
      </c>
      <c r="C29" s="20">
        <f>FV($D$20,$A29*12,$D$18*-1)</f>
        <v>2161084.8275023573</v>
      </c>
      <c r="D29" s="21">
        <f>C29*rendimento_carteira</f>
        <v>12966.508965014144</v>
      </c>
    </row>
    <row r="32" spans="1:6" x14ac:dyDescent="0.3">
      <c r="B32" s="48" t="s">
        <v>18</v>
      </c>
      <c r="C32" s="49" t="s">
        <v>28</v>
      </c>
      <c r="D32" s="48"/>
    </row>
    <row r="33" spans="2:4" x14ac:dyDescent="0.3">
      <c r="B33" s="51" t="s">
        <v>17</v>
      </c>
      <c r="C33" s="52">
        <f>aporte</f>
        <v>500</v>
      </c>
      <c r="D33" s="50"/>
    </row>
    <row r="35" spans="2:4" x14ac:dyDescent="0.3">
      <c r="B35" s="54" t="s">
        <v>19</v>
      </c>
      <c r="C35" s="55" t="s">
        <v>20</v>
      </c>
      <c r="D35" s="54" t="s">
        <v>21</v>
      </c>
    </row>
    <row r="36" spans="2:4" x14ac:dyDescent="0.3">
      <c r="B36" s="4" t="s">
        <v>23</v>
      </c>
      <c r="C36" s="53">
        <v>0.3</v>
      </c>
      <c r="D36" s="2">
        <f>C36*$C$33</f>
        <v>150</v>
      </c>
    </row>
    <row r="37" spans="2:4" x14ac:dyDescent="0.3">
      <c r="B37" s="4" t="s">
        <v>22</v>
      </c>
      <c r="C37" s="53">
        <v>0.5</v>
      </c>
      <c r="D37" s="2">
        <f t="shared" ref="D37:D41" si="0">C37*$C$33</f>
        <v>250</v>
      </c>
    </row>
    <row r="38" spans="2:4" x14ac:dyDescent="0.3">
      <c r="B38" s="4" t="s">
        <v>24</v>
      </c>
      <c r="C38" s="53">
        <v>0.1</v>
      </c>
      <c r="D38" s="2">
        <f t="shared" si="0"/>
        <v>50</v>
      </c>
    </row>
    <row r="39" spans="2:4" x14ac:dyDescent="0.3">
      <c r="B39" s="4" t="s">
        <v>25</v>
      </c>
      <c r="C39" s="53">
        <v>0.1</v>
      </c>
      <c r="D39" s="2">
        <f t="shared" si="0"/>
        <v>50</v>
      </c>
    </row>
    <row r="40" spans="2:4" x14ac:dyDescent="0.3">
      <c r="B40" s="4" t="s">
        <v>26</v>
      </c>
      <c r="C40" s="53">
        <v>0</v>
      </c>
      <c r="D40" s="2">
        <f t="shared" si="0"/>
        <v>0</v>
      </c>
    </row>
    <row r="41" spans="2:4" x14ac:dyDescent="0.3">
      <c r="B41" s="4" t="s">
        <v>27</v>
      </c>
      <c r="C41" s="53">
        <v>0</v>
      </c>
      <c r="D41" s="2">
        <f t="shared" si="0"/>
        <v>0</v>
      </c>
    </row>
    <row r="42" spans="2:4" x14ac:dyDescent="0.3">
      <c r="B42" s="56"/>
      <c r="C42" s="57"/>
      <c r="D42" s="58">
        <f>SUM(D36:D41)</f>
        <v>500</v>
      </c>
    </row>
  </sheetData>
  <mergeCells count="11">
    <mergeCell ref="B12:C12"/>
    <mergeCell ref="B13:C13"/>
    <mergeCell ref="B14:C14"/>
    <mergeCell ref="B24:C24"/>
    <mergeCell ref="B11:D11"/>
    <mergeCell ref="B18:C18"/>
    <mergeCell ref="B19:C19"/>
    <mergeCell ref="B20:C20"/>
    <mergeCell ref="B21:C21"/>
    <mergeCell ref="B22:C22"/>
    <mergeCell ref="B17:C17"/>
  </mergeCells>
  <dataValidations count="1">
    <dataValidation type="list" allowBlank="1" showInputMessage="1" showErrorMessage="1" sqref="C32" xr:uid="{576937AF-27C0-47E5-97AB-3BB23DB5E53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ABFE-35F4-4622-B66C-F3CF1E5BC57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>
        <f>patrimonio</f>
        <v>121642.1062650861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2025-06-23T21:16:23Z</dcterms:created>
  <dcterms:modified xsi:type="dcterms:W3CDTF">2025-06-24T13:23:49Z</dcterms:modified>
</cp:coreProperties>
</file>