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d75edb207c9b8/Documents/K8 Documents/Word Documents/UQ_PhD/Thesis_Chapter 3 (Data)/Submission_Functional Ecology/Data/"/>
    </mc:Choice>
  </mc:AlternateContent>
  <xr:revisionPtr revIDLastSave="65" documentId="13_ncr:1_{77AB355F-1FCE-4BFD-8108-0F623E57077F}" xr6:coauthVersionLast="47" xr6:coauthVersionMax="47" xr10:uidLastSave="{B55C067B-8056-4E5E-8724-A828B743A6D3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K110" i="1" l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J110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J33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B2" i="1"/>
  <c r="AC2" i="1"/>
  <c r="AA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J2" i="1"/>
  <c r="J20" i="1"/>
  <c r="AC183" i="1"/>
  <c r="AB183" i="1"/>
  <c r="AC182" i="1"/>
  <c r="AB182" i="1"/>
  <c r="AC177" i="1"/>
  <c r="AB177" i="1"/>
  <c r="AC166" i="1"/>
  <c r="AB166" i="1"/>
  <c r="AC163" i="1"/>
  <c r="AB163" i="1"/>
  <c r="AC155" i="1"/>
  <c r="AB155" i="1"/>
  <c r="AC148" i="1"/>
  <c r="AB148" i="1"/>
  <c r="AC146" i="1"/>
  <c r="AB146" i="1"/>
  <c r="AC127" i="1"/>
  <c r="AB127" i="1"/>
  <c r="AC108" i="1"/>
  <c r="AB108" i="1"/>
  <c r="AC107" i="1"/>
  <c r="AB107" i="1"/>
  <c r="AC105" i="1"/>
  <c r="AB105" i="1"/>
  <c r="AC102" i="1"/>
  <c r="AB102" i="1"/>
  <c r="AC100" i="1"/>
  <c r="AB100" i="1"/>
  <c r="AC97" i="1"/>
  <c r="AB97" i="1"/>
  <c r="AC96" i="1"/>
  <c r="AB96" i="1"/>
  <c r="AC94" i="1"/>
  <c r="AB94" i="1"/>
  <c r="AC87" i="1"/>
  <c r="AB87" i="1"/>
  <c r="AC84" i="1"/>
  <c r="AB84" i="1"/>
  <c r="AC78" i="1"/>
  <c r="AB78" i="1"/>
  <c r="AC67" i="1"/>
  <c r="AB67" i="1"/>
  <c r="AC66" i="1"/>
  <c r="AB66" i="1"/>
  <c r="AC65" i="1"/>
  <c r="AB65" i="1"/>
  <c r="AC57" i="1"/>
  <c r="AB57" i="1"/>
  <c r="AC43" i="1"/>
  <c r="AB43" i="1"/>
  <c r="AC42" i="1"/>
  <c r="AB42" i="1"/>
  <c r="AC34" i="1"/>
  <c r="AB34" i="1"/>
  <c r="AC20" i="1"/>
  <c r="AB20" i="1"/>
  <c r="AC18" i="1"/>
  <c r="AB18" i="1"/>
  <c r="AC17" i="1"/>
  <c r="AB17" i="1"/>
  <c r="AC16" i="1"/>
  <c r="AB16" i="1"/>
  <c r="AC15" i="1"/>
  <c r="AB15" i="1"/>
  <c r="AC14" i="1"/>
  <c r="AB14" i="1"/>
  <c r="AC11" i="1"/>
  <c r="AB11" i="1"/>
  <c r="AC10" i="1"/>
  <c r="AB10" i="1"/>
  <c r="AC9" i="1"/>
  <c r="AB9" i="1"/>
  <c r="AC8" i="1"/>
  <c r="AB8" i="1"/>
  <c r="AC6" i="1"/>
  <c r="AB6" i="1"/>
  <c r="AC3" i="1"/>
  <c r="AB3" i="1"/>
  <c r="AA183" i="1"/>
  <c r="AA182" i="1"/>
  <c r="AA177" i="1"/>
  <c r="AA166" i="1"/>
  <c r="AA163" i="1"/>
  <c r="AA155" i="1"/>
  <c r="AA148" i="1"/>
  <c r="AA146" i="1"/>
  <c r="AA127" i="1"/>
  <c r="AA108" i="1"/>
  <c r="AA107" i="1"/>
  <c r="AA105" i="1"/>
  <c r="AA102" i="1"/>
  <c r="AA100" i="1"/>
  <c r="AA97" i="1"/>
  <c r="AA96" i="1"/>
  <c r="AA94" i="1"/>
  <c r="AA87" i="1"/>
  <c r="AA84" i="1"/>
  <c r="AA78" i="1"/>
  <c r="AA67" i="1"/>
  <c r="AA66" i="1"/>
  <c r="AA65" i="1"/>
  <c r="AA57" i="1"/>
  <c r="AA43" i="1"/>
  <c r="AA42" i="1"/>
  <c r="AA34" i="1"/>
  <c r="AA20" i="1"/>
  <c r="AA18" i="1"/>
  <c r="AA17" i="1"/>
  <c r="AA16" i="1"/>
  <c r="AA15" i="1"/>
  <c r="AA14" i="1"/>
  <c r="AA11" i="1"/>
  <c r="AA10" i="1"/>
  <c r="AA9" i="1"/>
  <c r="AA8" i="1"/>
  <c r="AA6" i="1"/>
  <c r="AA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J3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AC4" i="1"/>
  <c r="V4" i="1"/>
  <c r="W4" i="1"/>
  <c r="X4" i="1"/>
  <c r="Y4" i="1"/>
  <c r="Z4" i="1"/>
  <c r="AA4" i="1"/>
  <c r="AB4" i="1"/>
  <c r="U4" i="1"/>
  <c r="L4" i="1"/>
  <c r="M4" i="1"/>
  <c r="N4" i="1"/>
  <c r="O4" i="1"/>
  <c r="P4" i="1"/>
  <c r="Q4" i="1"/>
  <c r="R4" i="1"/>
  <c r="S4" i="1"/>
  <c r="T4" i="1"/>
  <c r="K4" i="1"/>
  <c r="J4" i="1"/>
  <c r="H186" i="1" l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" i="1"/>
  <c r="I2" i="1" s="1"/>
</calcChain>
</file>

<file path=xl/sharedStrings.xml><?xml version="1.0" encoding="utf-8"?>
<sst xmlns="http://schemas.openxmlformats.org/spreadsheetml/2006/main" count="403" uniqueCount="45">
  <si>
    <t>Depth</t>
  </si>
  <si>
    <t>RL</t>
  </si>
  <si>
    <t>BBNL</t>
  </si>
  <si>
    <t>PF</t>
  </si>
  <si>
    <t>SignalLoss</t>
  </si>
  <si>
    <t>Distance</t>
  </si>
  <si>
    <t>TagID</t>
  </si>
  <si>
    <t>mn10_280a</t>
  </si>
  <si>
    <t>mn10_291a</t>
  </si>
  <si>
    <t>mn10_297a</t>
  </si>
  <si>
    <t>mn11_259a</t>
  </si>
  <si>
    <t>mn11_259b</t>
  </si>
  <si>
    <t>mn11_267a</t>
  </si>
  <si>
    <t>mn11_273a</t>
  </si>
  <si>
    <t>mn11_289b</t>
  </si>
  <si>
    <t>mn11_298c</t>
  </si>
  <si>
    <t>mn11_301a</t>
  </si>
  <si>
    <t>Centre</t>
  </si>
  <si>
    <t>all</t>
  </si>
  <si>
    <t>- 5 + 20.5 log(x)</t>
  </si>
  <si>
    <t>88 - 177</t>
  </si>
  <si>
    <t>3.21 +16.719 log(x)</t>
  </si>
  <si>
    <t>– 16.14 + 23.717 log(x)</t>
  </si>
  <si>
    <t>177 - 355</t>
  </si>
  <si>
    <t>– 4.25 + 18.2503 Log(x)</t>
  </si>
  <si>
    <t>–24.31 + 25.052 Log(x)</t>
  </si>
  <si>
    <t>355 - 710</t>
  </si>
  <si>
    <t>3.72 + 14.5754 Log(x)</t>
  </si>
  <si>
    <t>–32.413 + 26.825 Log(x)</t>
  </si>
  <si>
    <t>2.0 + 15.034 Log(x)</t>
  </si>
  <si>
    <t>–44.62 + 30.348 Log(x)</t>
  </si>
  <si>
    <t>1420 - 2840</t>
  </si>
  <si>
    <t>- 7.6 + 19.65 log(x)</t>
  </si>
  <si>
    <t>–61.2 + 36.24 log(x)</t>
  </si>
  <si>
    <t>Range</t>
  </si>
  <si>
    <t>Dist Cutoff</t>
  </si>
  <si>
    <t>710 - 1420</t>
  </si>
  <si>
    <t>mn10_290a</t>
  </si>
  <si>
    <t>Behaviour</t>
  </si>
  <si>
    <t>Resting</t>
  </si>
  <si>
    <t>Traveling</t>
  </si>
  <si>
    <t>N/A</t>
  </si>
  <si>
    <t>TL1 (below distance cutoff)</t>
  </si>
  <si>
    <t>TL2 (above distance cutoff)</t>
  </si>
  <si>
    <t>&gt;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</si>
</sst>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5" fillId="0" borderId="1" xfId="1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6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8.90625" defaultRowHeight="14.5" x14ac:dyDescent="0.35"/>
  <cols>
    <col min="1" max="1" width="11.54296875" style="2" bestFit="1" customWidth="1"/>
    <col min="2" max="2" width="10.54296875" style="2" bestFit="1" customWidth="1"/>
    <col min="3" max="3" width="10.54296875" style="2" customWidth="1"/>
    <col min="4" max="4" width="7.453125" style="7" bestFit="1" customWidth="1"/>
    <col min="5" max="5" width="12" style="19" bestFit="1" customWidth="1"/>
    <col min="6" max="6" width="12" style="16" customWidth="1"/>
    <col min="7" max="7" width="10.26953125" style="7" bestFit="1" customWidth="1"/>
    <col min="8" max="8" width="14" style="2" bestFit="1" customWidth="1"/>
    <col min="9" max="9" width="12.54296875" style="7" bestFit="1" customWidth="1"/>
    <col min="10" max="19" width="8.90625" style="7"/>
    <col min="20" max="20" width="8.90625" style="22"/>
    <col min="21" max="25" width="8.90625" style="7"/>
    <col min="26" max="26" width="8.90625" style="22"/>
    <col min="27" max="27" width="8.90625" style="7"/>
    <col min="28" max="28" width="8.90625" style="19"/>
    <col min="29" max="29" width="8.90625" style="7"/>
    <col min="30" max="16384" width="8.90625" style="2"/>
  </cols>
  <sheetData>
    <row r="1" spans="1:30" x14ac:dyDescent="0.35">
      <c r="A1" s="1" t="s">
        <v>6</v>
      </c>
      <c r="B1" s="1" t="s">
        <v>0</v>
      </c>
      <c r="C1" s="1" t="s">
        <v>38</v>
      </c>
      <c r="D1" s="6" t="s">
        <v>1</v>
      </c>
      <c r="E1" s="17" t="s">
        <v>3</v>
      </c>
      <c r="F1" s="15" t="s">
        <v>17</v>
      </c>
      <c r="G1" s="6" t="s">
        <v>2</v>
      </c>
      <c r="H1" s="1" t="s">
        <v>4</v>
      </c>
      <c r="I1" s="6" t="s">
        <v>5</v>
      </c>
      <c r="J1" s="15">
        <v>50</v>
      </c>
      <c r="K1" s="15">
        <v>100</v>
      </c>
      <c r="L1" s="15">
        <v>150</v>
      </c>
      <c r="M1" s="15">
        <v>200</v>
      </c>
      <c r="N1" s="15">
        <v>250</v>
      </c>
      <c r="O1" s="15">
        <v>300</v>
      </c>
      <c r="P1" s="15">
        <v>350</v>
      </c>
      <c r="Q1" s="15">
        <v>400</v>
      </c>
      <c r="R1" s="15">
        <v>450</v>
      </c>
      <c r="S1" s="15">
        <v>500</v>
      </c>
      <c r="T1" s="27">
        <v>550</v>
      </c>
      <c r="U1" s="15">
        <v>600</v>
      </c>
      <c r="V1" s="15">
        <v>650</v>
      </c>
      <c r="W1" s="15">
        <v>700</v>
      </c>
      <c r="X1" s="15">
        <v>750</v>
      </c>
      <c r="Y1" s="15">
        <v>800</v>
      </c>
      <c r="Z1" s="27">
        <v>850</v>
      </c>
      <c r="AA1" s="15">
        <v>900</v>
      </c>
      <c r="AB1" s="23">
        <v>950</v>
      </c>
      <c r="AC1" s="15">
        <v>1000</v>
      </c>
      <c r="AD1" s="1" t="s">
        <v>44</v>
      </c>
    </row>
    <row r="2" spans="1:30" x14ac:dyDescent="0.35">
      <c r="A2" s="2" t="s">
        <v>7</v>
      </c>
      <c r="B2" s="4">
        <v>7.2065302630387125</v>
      </c>
      <c r="C2" s="2" t="s">
        <v>39</v>
      </c>
      <c r="D2" s="7">
        <v>141.20068378959485</v>
      </c>
      <c r="E2" s="18">
        <v>385.25390625</v>
      </c>
      <c r="F2" s="14">
        <v>500</v>
      </c>
      <c r="G2" s="7">
        <v>104.14434931845329</v>
      </c>
      <c r="H2" s="7">
        <f t="shared" ref="H2:H33" si="0">D2-G2</f>
        <v>37.056334471141554</v>
      </c>
      <c r="I2" s="7">
        <f>10^((H2-3.72)/14.5754)</f>
        <v>193.71546589625726</v>
      </c>
      <c r="J2" s="7">
        <f>3.72 + 14.5754*LOG(J$1)</f>
        <v>28.483167401199207</v>
      </c>
      <c r="K2" s="7">
        <f t="shared" ref="K2:Z2" si="1">3.72 + 14.5754*LOG(K$1)</f>
        <v>32.870800000000003</v>
      </c>
      <c r="L2" s="7">
        <f t="shared" si="1"/>
        <v>35.43740053724018</v>
      </c>
      <c r="M2" s="13">
        <f t="shared" si="1"/>
        <v>37.258432598800795</v>
      </c>
      <c r="N2" s="7">
        <f t="shared" si="1"/>
        <v>38.670934802398413</v>
      </c>
      <c r="O2" s="7">
        <f t="shared" si="1"/>
        <v>39.825033136040972</v>
      </c>
      <c r="P2" s="7">
        <f t="shared" si="1"/>
        <v>40.800809373623004</v>
      </c>
      <c r="Q2" s="7">
        <f t="shared" si="1"/>
        <v>41.646065197601587</v>
      </c>
      <c r="R2" s="7">
        <f t="shared" si="1"/>
        <v>42.391633673281142</v>
      </c>
      <c r="S2" s="7">
        <f t="shared" si="1"/>
        <v>43.058567401199205</v>
      </c>
      <c r="T2" s="22">
        <f t="shared" si="1"/>
        <v>43.661882344454398</v>
      </c>
      <c r="U2" s="7">
        <f t="shared" si="1"/>
        <v>44.212665734841757</v>
      </c>
      <c r="V2" s="7">
        <f t="shared" si="1"/>
        <v>44.719337338412281</v>
      </c>
      <c r="W2" s="7">
        <f t="shared" si="1"/>
        <v>45.188441972423803</v>
      </c>
      <c r="X2" s="7">
        <f t="shared" si="1"/>
        <v>45.625167938439382</v>
      </c>
      <c r="Y2" s="7">
        <f t="shared" si="1"/>
        <v>46.033697796402379</v>
      </c>
      <c r="Z2" s="22">
        <f t="shared" si="1"/>
        <v>46.417452609856106</v>
      </c>
      <c r="AA2" s="22">
        <f>-32.413+26.825*LOG(AA$1)</f>
        <v>46.834555315709892</v>
      </c>
      <c r="AB2" s="22">
        <f t="shared" ref="AB2:AC2" si="2">-32.413+26.825*LOG(AB$1)</f>
        <v>47.464435711873335</v>
      </c>
      <c r="AC2" s="22">
        <f t="shared" si="2"/>
        <v>48.061999999999998</v>
      </c>
    </row>
    <row r="3" spans="1:30" x14ac:dyDescent="0.35">
      <c r="A3" s="2" t="s">
        <v>7</v>
      </c>
      <c r="B3" s="5">
        <v>7.4358151460712962</v>
      </c>
      <c r="C3" s="2" t="s">
        <v>39</v>
      </c>
      <c r="D3" s="7">
        <v>154.05988995216035</v>
      </c>
      <c r="E3" s="18">
        <v>210.9375</v>
      </c>
      <c r="F3" s="14">
        <v>250</v>
      </c>
      <c r="G3" s="7">
        <v>104.14434931845329</v>
      </c>
      <c r="H3" s="7">
        <f t="shared" si="0"/>
        <v>49.915540633707053</v>
      </c>
      <c r="I3" s="7">
        <f>10^((H3+24.31)/25.052)</f>
        <v>918.03423885682821</v>
      </c>
      <c r="J3" s="7">
        <f>- 4.25 + 18.2503*LOG(J$1)</f>
        <v>26.75671227013364</v>
      </c>
      <c r="K3" s="7">
        <f t="shared" ref="K3:Z3" si="3">- 4.25 + 18.2503*LOG(K$1)</f>
        <v>32.250599999999999</v>
      </c>
      <c r="L3" s="7">
        <f t="shared" si="3"/>
        <v>35.464318305143898</v>
      </c>
      <c r="M3" s="7">
        <f t="shared" si="3"/>
        <v>37.744487729866357</v>
      </c>
      <c r="N3" s="7">
        <f t="shared" si="3"/>
        <v>39.513124540267285</v>
      </c>
      <c r="O3" s="7">
        <f t="shared" si="3"/>
        <v>40.958206035010257</v>
      </c>
      <c r="P3" s="7">
        <f t="shared" si="3"/>
        <v>42.180005029805834</v>
      </c>
      <c r="Q3" s="7">
        <f t="shared" si="3"/>
        <v>43.238375459732715</v>
      </c>
      <c r="R3" s="7">
        <f t="shared" si="3"/>
        <v>44.171924340154149</v>
      </c>
      <c r="S3" s="7">
        <f t="shared" si="3"/>
        <v>45.007012270133643</v>
      </c>
      <c r="T3" s="22">
        <f t="shared" si="3"/>
        <v>45.762441192076793</v>
      </c>
      <c r="U3" s="7">
        <f t="shared" si="3"/>
        <v>46.452093764876608</v>
      </c>
      <c r="V3" s="7">
        <f t="shared" si="3"/>
        <v>47.086512632739108</v>
      </c>
      <c r="W3" s="7">
        <f t="shared" si="3"/>
        <v>47.673892759672192</v>
      </c>
      <c r="X3" s="7">
        <f t="shared" si="3"/>
        <v>48.220730575277543</v>
      </c>
      <c r="Y3" s="7">
        <f t="shared" si="3"/>
        <v>48.732263189599067</v>
      </c>
      <c r="Z3" s="22">
        <f t="shared" si="3"/>
        <v>49.212774219963556</v>
      </c>
      <c r="AA3" s="22">
        <f>-24.31 + 25.052*LOG(AA$1)</f>
        <v>49.699683346473961</v>
      </c>
      <c r="AB3" s="13">
        <f>-24.31 + 25.052*LOG(AB$1)</f>
        <v>50.287931759696207</v>
      </c>
      <c r="AC3" s="7">
        <f>-24.31 + 25.052*LOG(AC$1)</f>
        <v>50.846000000000004</v>
      </c>
    </row>
    <row r="4" spans="1:30" x14ac:dyDescent="0.35">
      <c r="A4" s="2" t="s">
        <v>7</v>
      </c>
      <c r="B4" s="4">
        <v>5.9442078019364226</v>
      </c>
      <c r="C4" s="2" t="s">
        <v>39</v>
      </c>
      <c r="D4" s="7">
        <v>146.35035210437678</v>
      </c>
      <c r="E4" s="18">
        <v>98.14453125</v>
      </c>
      <c r="F4" s="14">
        <v>125</v>
      </c>
      <c r="G4" s="7">
        <v>104.14434931845329</v>
      </c>
      <c r="H4" s="7">
        <f t="shared" si="0"/>
        <v>42.206002785923488</v>
      </c>
      <c r="I4" s="7">
        <f>10^((H4-3.21)/16.719)</f>
        <v>214.99893919906353</v>
      </c>
      <c r="J4" s="7">
        <f>3.21+16.719*LOG(J$1)</f>
        <v>31.615079502493899</v>
      </c>
      <c r="K4" s="7">
        <f>3.21+16.719*LOG(K$1)</f>
        <v>36.648000000000003</v>
      </c>
      <c r="L4" s="7">
        <f t="shared" ref="L4:T5" si="4">3.21+16.719*LOG(L$1)</f>
        <v>39.592069760151936</v>
      </c>
      <c r="M4" s="7">
        <f t="shared" si="4"/>
        <v>41.680920497506108</v>
      </c>
      <c r="N4" s="13">
        <f t="shared" si="4"/>
        <v>43.301159004987795</v>
      </c>
      <c r="O4" s="7">
        <f t="shared" si="4"/>
        <v>44.624990257658041</v>
      </c>
      <c r="P4" s="7">
        <f t="shared" si="4"/>
        <v>45.744273633492263</v>
      </c>
      <c r="Q4" s="7">
        <f t="shared" si="4"/>
        <v>46.713840995012212</v>
      </c>
      <c r="R4" s="7">
        <f t="shared" si="4"/>
        <v>47.569060017809974</v>
      </c>
      <c r="S4" s="7">
        <f t="shared" si="4"/>
        <v>48.3340795024939</v>
      </c>
      <c r="T4" s="22">
        <f t="shared" si="4"/>
        <v>49.026123805654265</v>
      </c>
      <c r="U4" s="22">
        <f>-16.14+23.717*LOG(U$1)</f>
        <v>49.749413205348873</v>
      </c>
      <c r="V4" s="7">
        <f t="shared" ref="V4:AB5" si="5">-16.14+23.717*LOG(V$1)</f>
        <v>50.5738660794986</v>
      </c>
      <c r="W4" s="7">
        <f t="shared" si="5"/>
        <v>51.337190215018126</v>
      </c>
      <c r="X4" s="7">
        <f t="shared" si="5"/>
        <v>52.047827983860941</v>
      </c>
      <c r="Y4" s="7">
        <f t="shared" si="5"/>
        <v>52.712585221487927</v>
      </c>
      <c r="Z4" s="22">
        <f t="shared" si="5"/>
        <v>53.337028661165874</v>
      </c>
      <c r="AA4" s="7">
        <f t="shared" si="5"/>
        <v>53.925769596372461</v>
      </c>
      <c r="AB4" s="7">
        <f t="shared" si="5"/>
        <v>54.482670746635591</v>
      </c>
      <c r="AC4" s="7">
        <f>-16.14+23.717*LOG(AC$1)</f>
        <v>55.010999999999996</v>
      </c>
      <c r="AD4" s="7"/>
    </row>
    <row r="5" spans="1:30" x14ac:dyDescent="0.35">
      <c r="A5" s="2" t="s">
        <v>7</v>
      </c>
      <c r="B5" s="4">
        <v>2.869407781717797</v>
      </c>
      <c r="C5" s="2" t="s">
        <v>39</v>
      </c>
      <c r="D5" s="7">
        <v>141.55418340924984</v>
      </c>
      <c r="E5" s="18">
        <v>90.8203125</v>
      </c>
      <c r="F5" s="14">
        <v>125</v>
      </c>
      <c r="G5" s="7">
        <v>104.14434931845329</v>
      </c>
      <c r="H5" s="7">
        <f t="shared" si="0"/>
        <v>37.409834090796551</v>
      </c>
      <c r="I5" s="7">
        <f>10^((H5-3.21)/16.719)</f>
        <v>111.0623772563556</v>
      </c>
      <c r="J5" s="7">
        <f>3.21+16.719*LOG(J$1)</f>
        <v>31.615079502493899</v>
      </c>
      <c r="K5" s="7">
        <f>3.21+16.719*LOG(K$1)</f>
        <v>36.648000000000003</v>
      </c>
      <c r="L5" s="13">
        <f t="shared" si="4"/>
        <v>39.592069760151936</v>
      </c>
      <c r="M5" s="7">
        <f t="shared" si="4"/>
        <v>41.680920497506108</v>
      </c>
      <c r="N5" s="7">
        <f t="shared" si="4"/>
        <v>43.301159004987795</v>
      </c>
      <c r="O5" s="7">
        <f t="shared" si="4"/>
        <v>44.624990257658041</v>
      </c>
      <c r="P5" s="7">
        <f t="shared" si="4"/>
        <v>45.744273633492263</v>
      </c>
      <c r="Q5" s="7">
        <f t="shared" si="4"/>
        <v>46.713840995012212</v>
      </c>
      <c r="R5" s="7">
        <f t="shared" si="4"/>
        <v>47.569060017809974</v>
      </c>
      <c r="S5" s="7">
        <f t="shared" si="4"/>
        <v>48.3340795024939</v>
      </c>
      <c r="T5" s="22">
        <f t="shared" si="4"/>
        <v>49.026123805654265</v>
      </c>
      <c r="U5" s="22">
        <f>-16.14+23.717*LOG(U$1)</f>
        <v>49.749413205348873</v>
      </c>
      <c r="V5" s="7">
        <f t="shared" si="5"/>
        <v>50.5738660794986</v>
      </c>
      <c r="W5" s="7">
        <f t="shared" si="5"/>
        <v>51.337190215018126</v>
      </c>
      <c r="X5" s="7">
        <f t="shared" si="5"/>
        <v>52.047827983860941</v>
      </c>
      <c r="Y5" s="7">
        <f t="shared" si="5"/>
        <v>52.712585221487927</v>
      </c>
      <c r="Z5" s="22">
        <f t="shared" si="5"/>
        <v>53.337028661165874</v>
      </c>
      <c r="AA5" s="7">
        <f t="shared" si="5"/>
        <v>53.925769596372461</v>
      </c>
      <c r="AB5" s="7">
        <f t="shared" si="5"/>
        <v>54.482670746635591</v>
      </c>
      <c r="AC5" s="7">
        <f>-16.14+23.717*LOG(AC$1)</f>
        <v>55.010999999999996</v>
      </c>
    </row>
    <row r="6" spans="1:30" x14ac:dyDescent="0.35">
      <c r="A6" s="2" t="s">
        <v>7</v>
      </c>
      <c r="B6" s="4">
        <v>2.7409296359586879</v>
      </c>
      <c r="C6" s="2" t="s">
        <v>39</v>
      </c>
      <c r="D6" s="7">
        <v>155.71971850515979</v>
      </c>
      <c r="E6" s="18">
        <v>212.40234375</v>
      </c>
      <c r="F6" s="14">
        <v>250</v>
      </c>
      <c r="G6" s="7">
        <v>104.14434931845329</v>
      </c>
      <c r="H6" s="7">
        <f t="shared" si="0"/>
        <v>51.575369186706496</v>
      </c>
      <c r="I6" s="7">
        <f>10^((H6+24.31)/25.052)</f>
        <v>1069.3360541492691</v>
      </c>
      <c r="J6" s="7">
        <f>- 4.25 + 18.2503*LOG(J$1)</f>
        <v>26.75671227013364</v>
      </c>
      <c r="K6" s="7">
        <f t="shared" ref="K6:Z6" si="6">- 4.25 + 18.2503*LOG(K$1)</f>
        <v>32.250599999999999</v>
      </c>
      <c r="L6" s="7">
        <f t="shared" si="6"/>
        <v>35.464318305143898</v>
      </c>
      <c r="M6" s="7">
        <f t="shared" si="6"/>
        <v>37.744487729866357</v>
      </c>
      <c r="N6" s="7">
        <f t="shared" si="6"/>
        <v>39.513124540267285</v>
      </c>
      <c r="O6" s="7">
        <f t="shared" si="6"/>
        <v>40.958206035010257</v>
      </c>
      <c r="P6" s="7">
        <f t="shared" si="6"/>
        <v>42.180005029805834</v>
      </c>
      <c r="Q6" s="7">
        <f t="shared" si="6"/>
        <v>43.238375459732715</v>
      </c>
      <c r="R6" s="7">
        <f t="shared" si="6"/>
        <v>44.171924340154149</v>
      </c>
      <c r="S6" s="7">
        <f t="shared" si="6"/>
        <v>45.007012270133643</v>
      </c>
      <c r="T6" s="22">
        <f t="shared" si="6"/>
        <v>45.762441192076793</v>
      </c>
      <c r="U6" s="7">
        <f t="shared" si="6"/>
        <v>46.452093764876608</v>
      </c>
      <c r="V6" s="7">
        <f t="shared" si="6"/>
        <v>47.086512632739108</v>
      </c>
      <c r="W6" s="7">
        <f t="shared" si="6"/>
        <v>47.673892759672192</v>
      </c>
      <c r="X6" s="7">
        <f t="shared" si="6"/>
        <v>48.220730575277543</v>
      </c>
      <c r="Y6" s="7">
        <f t="shared" si="6"/>
        <v>48.732263189599067</v>
      </c>
      <c r="Z6" s="22">
        <f t="shared" si="6"/>
        <v>49.212774219963556</v>
      </c>
      <c r="AA6" s="22">
        <f>-24.31 + 25.052*LOG(AA$1)</f>
        <v>49.699683346473961</v>
      </c>
      <c r="AB6" s="19">
        <f>-24.31 + 25.052*LOG(AB$1)</f>
        <v>50.287931759696207</v>
      </c>
      <c r="AC6" s="7">
        <f>-24.31 + 25.052*LOG(AC$1)</f>
        <v>50.846000000000004</v>
      </c>
      <c r="AD6" s="20"/>
    </row>
    <row r="7" spans="1:30" x14ac:dyDescent="0.35">
      <c r="A7" s="2" t="s">
        <v>7</v>
      </c>
      <c r="B7" s="4">
        <v>1.3657644680337879</v>
      </c>
      <c r="C7" s="2" t="s">
        <v>39</v>
      </c>
      <c r="D7" s="7">
        <v>139.45315846146241</v>
      </c>
      <c r="E7" s="18">
        <v>549.31640625</v>
      </c>
      <c r="F7" s="14">
        <v>500</v>
      </c>
      <c r="G7" s="7">
        <v>104.14434931845329</v>
      </c>
      <c r="H7" s="7">
        <f t="shared" si="0"/>
        <v>35.308809143009114</v>
      </c>
      <c r="I7" s="7">
        <f>10^((H7-3.72)/14.5754)</f>
        <v>146.98356069675103</v>
      </c>
      <c r="J7" s="7">
        <f>3.72 + 14.5754*LOG(J$1)</f>
        <v>28.483167401199207</v>
      </c>
      <c r="K7" s="7">
        <f t="shared" ref="K7:Z7" si="7">3.72 + 14.5754*LOG(K$1)</f>
        <v>32.870800000000003</v>
      </c>
      <c r="L7" s="13">
        <f t="shared" si="7"/>
        <v>35.43740053724018</v>
      </c>
      <c r="M7" s="7">
        <f t="shared" si="7"/>
        <v>37.258432598800795</v>
      </c>
      <c r="N7" s="7">
        <f t="shared" si="7"/>
        <v>38.670934802398413</v>
      </c>
      <c r="O7" s="7">
        <f t="shared" si="7"/>
        <v>39.825033136040972</v>
      </c>
      <c r="P7" s="7">
        <f t="shared" si="7"/>
        <v>40.800809373623004</v>
      </c>
      <c r="Q7" s="7">
        <f t="shared" si="7"/>
        <v>41.646065197601587</v>
      </c>
      <c r="R7" s="7">
        <f t="shared" si="7"/>
        <v>42.391633673281142</v>
      </c>
      <c r="S7" s="7">
        <f t="shared" si="7"/>
        <v>43.058567401199205</v>
      </c>
      <c r="T7" s="22">
        <f t="shared" si="7"/>
        <v>43.661882344454398</v>
      </c>
      <c r="U7" s="7">
        <f t="shared" si="7"/>
        <v>44.212665734841757</v>
      </c>
      <c r="V7" s="7">
        <f t="shared" si="7"/>
        <v>44.719337338412281</v>
      </c>
      <c r="W7" s="7">
        <f t="shared" si="7"/>
        <v>45.188441972423803</v>
      </c>
      <c r="X7" s="7">
        <f t="shared" si="7"/>
        <v>45.625167938439382</v>
      </c>
      <c r="Y7" s="7">
        <f t="shared" si="7"/>
        <v>46.033697796402379</v>
      </c>
      <c r="Z7" s="22">
        <f t="shared" si="7"/>
        <v>46.417452609856106</v>
      </c>
      <c r="AA7" s="22">
        <f>-32.413+26.825*LOG(AA$1)</f>
        <v>46.834555315709892</v>
      </c>
      <c r="AB7" s="22">
        <f t="shared" ref="AB7:AC7" si="8">-32.413+26.825*LOG(AB$1)</f>
        <v>47.464435711873335</v>
      </c>
      <c r="AC7" s="22">
        <f t="shared" si="8"/>
        <v>48.061999999999998</v>
      </c>
    </row>
    <row r="8" spans="1:30" x14ac:dyDescent="0.35">
      <c r="A8" s="2" t="s">
        <v>7</v>
      </c>
      <c r="B8" s="4">
        <v>2.3788281872675867</v>
      </c>
      <c r="C8" s="2" t="s">
        <v>39</v>
      </c>
      <c r="D8" s="7">
        <v>146.0389617512069</v>
      </c>
      <c r="E8" s="18">
        <v>216.796875</v>
      </c>
      <c r="F8" s="14">
        <v>250</v>
      </c>
      <c r="G8" s="7">
        <v>104.14434931845329</v>
      </c>
      <c r="H8" s="7">
        <f t="shared" si="0"/>
        <v>41.894612432753604</v>
      </c>
      <c r="I8" s="7">
        <f>10^((H8+4.25)/18.2503)</f>
        <v>337.62169889052291</v>
      </c>
      <c r="J8" s="7">
        <f t="shared" ref="J8:Y11" si="9">- 4.25 + 18.2503*LOG(J$1)</f>
        <v>26.75671227013364</v>
      </c>
      <c r="K8" s="7">
        <f t="shared" si="9"/>
        <v>32.250599999999999</v>
      </c>
      <c r="L8" s="7">
        <f t="shared" si="9"/>
        <v>35.464318305143898</v>
      </c>
      <c r="M8" s="7">
        <f t="shared" si="9"/>
        <v>37.744487729866357</v>
      </c>
      <c r="N8" s="7">
        <f t="shared" si="9"/>
        <v>39.513124540267285</v>
      </c>
      <c r="O8" s="7">
        <f t="shared" si="9"/>
        <v>40.958206035010257</v>
      </c>
      <c r="P8" s="13">
        <f t="shared" si="9"/>
        <v>42.180005029805834</v>
      </c>
      <c r="Q8" s="7">
        <f t="shared" si="9"/>
        <v>43.238375459732715</v>
      </c>
      <c r="R8" s="7">
        <f t="shared" si="9"/>
        <v>44.171924340154149</v>
      </c>
      <c r="S8" s="7">
        <f t="shared" si="9"/>
        <v>45.007012270133643</v>
      </c>
      <c r="T8" s="22">
        <f t="shared" si="9"/>
        <v>45.762441192076793</v>
      </c>
      <c r="U8" s="7">
        <f t="shared" si="9"/>
        <v>46.452093764876608</v>
      </c>
      <c r="V8" s="7">
        <f t="shared" si="9"/>
        <v>47.086512632739108</v>
      </c>
      <c r="W8" s="7">
        <f t="shared" si="9"/>
        <v>47.673892759672192</v>
      </c>
      <c r="X8" s="7">
        <f t="shared" si="9"/>
        <v>48.220730575277543</v>
      </c>
      <c r="Y8" s="7">
        <f t="shared" si="9"/>
        <v>48.732263189599067</v>
      </c>
      <c r="Z8" s="22">
        <f t="shared" ref="K8:Z11" si="10">- 4.25 + 18.2503*LOG(Z$1)</f>
        <v>49.212774219963556</v>
      </c>
      <c r="AA8" s="22">
        <f t="shared" ref="AA8:AC11" si="11">-24.31 + 25.052*LOG(AA$1)</f>
        <v>49.699683346473961</v>
      </c>
      <c r="AB8" s="19">
        <f t="shared" si="11"/>
        <v>50.287931759696207</v>
      </c>
      <c r="AC8" s="7">
        <f t="shared" si="11"/>
        <v>50.846000000000004</v>
      </c>
    </row>
    <row r="9" spans="1:30" x14ac:dyDescent="0.35">
      <c r="A9" s="2" t="s">
        <v>7</v>
      </c>
      <c r="B9" s="4">
        <v>2.5613409293624541</v>
      </c>
      <c r="C9" s="2" t="s">
        <v>39</v>
      </c>
      <c r="D9" s="7">
        <v>152.06983556371517</v>
      </c>
      <c r="E9" s="18">
        <v>205.078125</v>
      </c>
      <c r="F9" s="14">
        <v>250</v>
      </c>
      <c r="G9" s="7">
        <v>104.14434931845329</v>
      </c>
      <c r="H9" s="7">
        <f t="shared" si="0"/>
        <v>47.92548624526188</v>
      </c>
      <c r="I9" s="7">
        <f>10^((H9+4.25)/18.2503)</f>
        <v>722.57637471578994</v>
      </c>
      <c r="J9" s="7">
        <f t="shared" si="9"/>
        <v>26.75671227013364</v>
      </c>
      <c r="K9" s="7">
        <f t="shared" si="10"/>
        <v>32.250599999999999</v>
      </c>
      <c r="L9" s="7">
        <f t="shared" si="10"/>
        <v>35.464318305143898</v>
      </c>
      <c r="M9" s="7">
        <f t="shared" si="10"/>
        <v>37.744487729866357</v>
      </c>
      <c r="N9" s="7">
        <f t="shared" si="10"/>
        <v>39.513124540267285</v>
      </c>
      <c r="O9" s="7">
        <f t="shared" si="10"/>
        <v>40.958206035010257</v>
      </c>
      <c r="P9" s="7">
        <f t="shared" si="10"/>
        <v>42.180005029805834</v>
      </c>
      <c r="Q9" s="7">
        <f t="shared" si="10"/>
        <v>43.238375459732715</v>
      </c>
      <c r="R9" s="7">
        <f t="shared" si="10"/>
        <v>44.171924340154149</v>
      </c>
      <c r="S9" s="7">
        <f t="shared" si="10"/>
        <v>45.007012270133643</v>
      </c>
      <c r="T9" s="22">
        <f t="shared" si="10"/>
        <v>45.762441192076793</v>
      </c>
      <c r="U9" s="7">
        <f t="shared" si="10"/>
        <v>46.452093764876608</v>
      </c>
      <c r="V9" s="7">
        <f t="shared" si="10"/>
        <v>47.086512632739108</v>
      </c>
      <c r="W9" s="7">
        <f t="shared" si="10"/>
        <v>47.673892759672192</v>
      </c>
      <c r="X9" s="13">
        <f t="shared" si="10"/>
        <v>48.220730575277543</v>
      </c>
      <c r="Y9" s="7">
        <f t="shared" si="10"/>
        <v>48.732263189599067</v>
      </c>
      <c r="Z9" s="22">
        <f t="shared" si="10"/>
        <v>49.212774219963556</v>
      </c>
      <c r="AA9" s="22">
        <f t="shared" si="11"/>
        <v>49.699683346473961</v>
      </c>
      <c r="AB9" s="19">
        <f t="shared" si="11"/>
        <v>50.287931759696207</v>
      </c>
      <c r="AC9" s="7">
        <f t="shared" si="11"/>
        <v>50.846000000000004</v>
      </c>
    </row>
    <row r="10" spans="1:30" x14ac:dyDescent="0.35">
      <c r="A10" s="2" t="s">
        <v>7</v>
      </c>
      <c r="B10" s="4">
        <v>2.498117366595364</v>
      </c>
      <c r="C10" s="2" t="s">
        <v>39</v>
      </c>
      <c r="D10" s="7">
        <v>142.99203407095945</v>
      </c>
      <c r="E10" s="18">
        <v>212.40234375</v>
      </c>
      <c r="F10" s="14">
        <v>250</v>
      </c>
      <c r="G10" s="7">
        <v>104.14434931845329</v>
      </c>
      <c r="H10" s="7">
        <f t="shared" si="0"/>
        <v>38.847684752506154</v>
      </c>
      <c r="I10" s="7">
        <f>10^((H10+4.25)/18.2503)</f>
        <v>229.86780772037713</v>
      </c>
      <c r="J10" s="7">
        <f t="shared" si="9"/>
        <v>26.75671227013364</v>
      </c>
      <c r="K10" s="7">
        <f t="shared" si="10"/>
        <v>32.250599999999999</v>
      </c>
      <c r="L10" s="7">
        <f t="shared" si="10"/>
        <v>35.464318305143898</v>
      </c>
      <c r="M10" s="7">
        <f t="shared" si="10"/>
        <v>37.744487729866357</v>
      </c>
      <c r="N10" s="13">
        <f t="shared" si="10"/>
        <v>39.513124540267285</v>
      </c>
      <c r="O10" s="7">
        <f t="shared" si="10"/>
        <v>40.958206035010257</v>
      </c>
      <c r="P10" s="7">
        <f t="shared" si="10"/>
        <v>42.180005029805834</v>
      </c>
      <c r="Q10" s="7">
        <f t="shared" si="10"/>
        <v>43.238375459732715</v>
      </c>
      <c r="R10" s="7">
        <f t="shared" si="10"/>
        <v>44.171924340154149</v>
      </c>
      <c r="S10" s="7">
        <f t="shared" si="10"/>
        <v>45.007012270133643</v>
      </c>
      <c r="T10" s="22">
        <f t="shared" si="10"/>
        <v>45.762441192076793</v>
      </c>
      <c r="U10" s="7">
        <f t="shared" si="10"/>
        <v>46.452093764876608</v>
      </c>
      <c r="V10" s="7">
        <f t="shared" si="10"/>
        <v>47.086512632739108</v>
      </c>
      <c r="W10" s="7">
        <f t="shared" si="10"/>
        <v>47.673892759672192</v>
      </c>
      <c r="X10" s="7">
        <f t="shared" si="10"/>
        <v>48.220730575277543</v>
      </c>
      <c r="Y10" s="7">
        <f t="shared" si="10"/>
        <v>48.732263189599067</v>
      </c>
      <c r="Z10" s="22">
        <f t="shared" si="10"/>
        <v>49.212774219963556</v>
      </c>
      <c r="AA10" s="22">
        <f t="shared" si="11"/>
        <v>49.699683346473961</v>
      </c>
      <c r="AB10" s="19">
        <f t="shared" si="11"/>
        <v>50.287931759696207</v>
      </c>
      <c r="AC10" s="7">
        <f t="shared" si="11"/>
        <v>50.846000000000004</v>
      </c>
    </row>
    <row r="11" spans="1:30" x14ac:dyDescent="0.35">
      <c r="A11" s="2" t="s">
        <v>7</v>
      </c>
      <c r="B11" s="4">
        <v>6.8769252068302222</v>
      </c>
      <c r="C11" s="2" t="s">
        <v>39</v>
      </c>
      <c r="D11" s="7">
        <v>144.79617190385341</v>
      </c>
      <c r="E11" s="18">
        <v>278.3203125</v>
      </c>
      <c r="F11" s="14">
        <v>250</v>
      </c>
      <c r="G11" s="7">
        <v>102.06842736849062</v>
      </c>
      <c r="H11" s="7">
        <f t="shared" si="0"/>
        <v>42.727744535362788</v>
      </c>
      <c r="I11" s="7">
        <f>10^((H11+4.25)/18.2503)</f>
        <v>375.04266373589297</v>
      </c>
      <c r="J11" s="7">
        <f t="shared" si="9"/>
        <v>26.75671227013364</v>
      </c>
      <c r="K11" s="7">
        <f t="shared" si="10"/>
        <v>32.250599999999999</v>
      </c>
      <c r="L11" s="7">
        <f t="shared" si="10"/>
        <v>35.464318305143898</v>
      </c>
      <c r="M11" s="7">
        <f t="shared" si="10"/>
        <v>37.744487729866357</v>
      </c>
      <c r="N11" s="7">
        <f t="shared" si="10"/>
        <v>39.513124540267285</v>
      </c>
      <c r="O11" s="7">
        <f t="shared" si="10"/>
        <v>40.958206035010257</v>
      </c>
      <c r="P11" s="7">
        <f t="shared" si="10"/>
        <v>42.180005029805834</v>
      </c>
      <c r="Q11" s="13">
        <f t="shared" si="10"/>
        <v>43.238375459732715</v>
      </c>
      <c r="R11" s="7">
        <f t="shared" si="10"/>
        <v>44.171924340154149</v>
      </c>
      <c r="S11" s="7">
        <f t="shared" si="10"/>
        <v>45.007012270133643</v>
      </c>
      <c r="T11" s="22">
        <f t="shared" si="10"/>
        <v>45.762441192076793</v>
      </c>
      <c r="U11" s="7">
        <f t="shared" si="10"/>
        <v>46.452093764876608</v>
      </c>
      <c r="V11" s="7">
        <f t="shared" si="10"/>
        <v>47.086512632739108</v>
      </c>
      <c r="W11" s="7">
        <f t="shared" si="10"/>
        <v>47.673892759672192</v>
      </c>
      <c r="X11" s="7">
        <f t="shared" si="10"/>
        <v>48.220730575277543</v>
      </c>
      <c r="Y11" s="7">
        <f t="shared" si="10"/>
        <v>48.732263189599067</v>
      </c>
      <c r="Z11" s="22">
        <f t="shared" si="10"/>
        <v>49.212774219963556</v>
      </c>
      <c r="AA11" s="22">
        <f t="shared" si="11"/>
        <v>49.699683346473961</v>
      </c>
      <c r="AB11" s="19">
        <f t="shared" si="11"/>
        <v>50.287931759696207</v>
      </c>
      <c r="AC11" s="7">
        <f t="shared" si="11"/>
        <v>50.846000000000004</v>
      </c>
    </row>
    <row r="12" spans="1:30" x14ac:dyDescent="0.35">
      <c r="A12" s="2" t="s">
        <v>7</v>
      </c>
      <c r="B12" s="4">
        <v>6.7765286930050284</v>
      </c>
      <c r="C12" s="2" t="s">
        <v>39</v>
      </c>
      <c r="D12" s="7">
        <v>146.78349184460887</v>
      </c>
      <c r="E12" s="18">
        <v>385.25390625</v>
      </c>
      <c r="F12" s="14">
        <v>500</v>
      </c>
      <c r="G12" s="7">
        <v>102.06842736849062</v>
      </c>
      <c r="H12" s="7">
        <f t="shared" si="0"/>
        <v>44.715064476118258</v>
      </c>
      <c r="I12" s="7">
        <f>10^((H12-3.72)/14.5754)</f>
        <v>649.5613876154556</v>
      </c>
      <c r="J12" s="7">
        <f>3.72 + 14.5754*LOG(J$1)</f>
        <v>28.483167401199207</v>
      </c>
      <c r="K12" s="7">
        <f t="shared" ref="K12:Z12" si="12">3.72 + 14.5754*LOG(K$1)</f>
        <v>32.870800000000003</v>
      </c>
      <c r="L12" s="7">
        <f t="shared" si="12"/>
        <v>35.43740053724018</v>
      </c>
      <c r="M12" s="7">
        <f t="shared" si="12"/>
        <v>37.258432598800795</v>
      </c>
      <c r="N12" s="7">
        <f t="shared" si="12"/>
        <v>38.670934802398413</v>
      </c>
      <c r="O12" s="7">
        <f t="shared" si="12"/>
        <v>39.825033136040972</v>
      </c>
      <c r="P12" s="7">
        <f t="shared" si="12"/>
        <v>40.800809373623004</v>
      </c>
      <c r="Q12" s="7">
        <f t="shared" si="12"/>
        <v>41.646065197601587</v>
      </c>
      <c r="R12" s="7">
        <f t="shared" si="12"/>
        <v>42.391633673281142</v>
      </c>
      <c r="S12" s="7">
        <f t="shared" si="12"/>
        <v>43.058567401199205</v>
      </c>
      <c r="T12" s="22">
        <f t="shared" si="12"/>
        <v>43.661882344454398</v>
      </c>
      <c r="U12" s="7">
        <f t="shared" si="12"/>
        <v>44.212665734841757</v>
      </c>
      <c r="V12" s="13">
        <f t="shared" si="12"/>
        <v>44.719337338412281</v>
      </c>
      <c r="W12" s="7">
        <f t="shared" si="12"/>
        <v>45.188441972423803</v>
      </c>
      <c r="X12" s="7">
        <f t="shared" si="12"/>
        <v>45.625167938439382</v>
      </c>
      <c r="Y12" s="7">
        <f t="shared" si="12"/>
        <v>46.033697796402379</v>
      </c>
      <c r="Z12" s="22">
        <f t="shared" si="12"/>
        <v>46.417452609856106</v>
      </c>
      <c r="AA12" s="22">
        <f>-32.413+26.825*LOG(AA$1)</f>
        <v>46.834555315709892</v>
      </c>
      <c r="AB12" s="22">
        <f t="shared" ref="AB12:AC12" si="13">-32.413+26.825*LOG(AB$1)</f>
        <v>47.464435711873335</v>
      </c>
      <c r="AC12" s="22">
        <f t="shared" si="13"/>
        <v>48.061999999999998</v>
      </c>
    </row>
    <row r="13" spans="1:30" x14ac:dyDescent="0.35">
      <c r="A13" s="2" t="s">
        <v>7</v>
      </c>
      <c r="B13" s="4">
        <v>6.7971211199251105</v>
      </c>
      <c r="C13" s="2" t="s">
        <v>39</v>
      </c>
      <c r="D13" s="7">
        <v>151.24854441505272</v>
      </c>
      <c r="E13" s="18">
        <v>134.765625</v>
      </c>
      <c r="F13" s="14">
        <v>125</v>
      </c>
      <c r="G13" s="7">
        <v>102.06842736849062</v>
      </c>
      <c r="H13" s="7">
        <f t="shared" si="0"/>
        <v>49.180117046562103</v>
      </c>
      <c r="I13" s="7">
        <f>10^((H13-3.21)/16.719)</f>
        <v>561.78916959352512</v>
      </c>
      <c r="J13" s="7">
        <f>3.21+16.719*LOG(J$1)</f>
        <v>31.615079502493899</v>
      </c>
      <c r="K13" s="7">
        <f>3.21+16.719*LOG(K$1)</f>
        <v>36.648000000000003</v>
      </c>
      <c r="L13" s="7">
        <f t="shared" ref="L13:T13" si="14">3.21+16.719*LOG(L$1)</f>
        <v>39.592069760151936</v>
      </c>
      <c r="M13" s="7">
        <f t="shared" si="14"/>
        <v>41.680920497506108</v>
      </c>
      <c r="N13" s="7">
        <f t="shared" si="14"/>
        <v>43.301159004987795</v>
      </c>
      <c r="O13" s="7">
        <f t="shared" si="14"/>
        <v>44.624990257658041</v>
      </c>
      <c r="P13" s="7">
        <f t="shared" si="14"/>
        <v>45.744273633492263</v>
      </c>
      <c r="Q13" s="7">
        <f t="shared" si="14"/>
        <v>46.713840995012212</v>
      </c>
      <c r="R13" s="7">
        <f t="shared" si="14"/>
        <v>47.569060017809974</v>
      </c>
      <c r="S13" s="7">
        <f t="shared" si="14"/>
        <v>48.3340795024939</v>
      </c>
      <c r="T13" s="24">
        <f t="shared" si="14"/>
        <v>49.026123805654265</v>
      </c>
      <c r="U13" s="26">
        <f>-16.14+23.717*LOG(U$1)</f>
        <v>49.749413205348873</v>
      </c>
      <c r="V13" s="7">
        <f t="shared" ref="V13:AB13" si="15">-16.14+23.717*LOG(V$1)</f>
        <v>50.5738660794986</v>
      </c>
      <c r="W13" s="7">
        <f t="shared" si="15"/>
        <v>51.337190215018126</v>
      </c>
      <c r="X13" s="7">
        <f t="shared" si="15"/>
        <v>52.047827983860941</v>
      </c>
      <c r="Y13" s="7">
        <f t="shared" si="15"/>
        <v>52.712585221487927</v>
      </c>
      <c r="Z13" s="22">
        <f t="shared" si="15"/>
        <v>53.337028661165874</v>
      </c>
      <c r="AA13" s="7">
        <f t="shared" si="15"/>
        <v>53.925769596372461</v>
      </c>
      <c r="AB13" s="7">
        <f t="shared" si="15"/>
        <v>54.482670746635591</v>
      </c>
      <c r="AC13" s="7">
        <f>-16.14+23.717*LOG(AC$1)</f>
        <v>55.010999999999996</v>
      </c>
    </row>
    <row r="14" spans="1:30" x14ac:dyDescent="0.35">
      <c r="A14" s="2" t="s">
        <v>7</v>
      </c>
      <c r="B14" s="4">
        <v>6.7237237404795458</v>
      </c>
      <c r="C14" s="2" t="s">
        <v>39</v>
      </c>
      <c r="D14" s="7">
        <v>154.78229127225171</v>
      </c>
      <c r="E14" s="18">
        <v>184.5703125</v>
      </c>
      <c r="F14" s="14">
        <v>250</v>
      </c>
      <c r="G14" s="7">
        <v>102.06842736849062</v>
      </c>
      <c r="H14" s="7">
        <f t="shared" si="0"/>
        <v>52.713863903761094</v>
      </c>
      <c r="I14" s="7">
        <f>10^((H14+24.31)/25.052)</f>
        <v>1187.2972788422246</v>
      </c>
      <c r="J14" s="7">
        <f t="shared" ref="J14:Y18" si="16">- 4.25 + 18.2503*LOG(J$1)</f>
        <v>26.75671227013364</v>
      </c>
      <c r="K14" s="7">
        <f t="shared" si="16"/>
        <v>32.250599999999999</v>
      </c>
      <c r="L14" s="7">
        <f t="shared" si="16"/>
        <v>35.464318305143898</v>
      </c>
      <c r="M14" s="7">
        <f t="shared" si="16"/>
        <v>37.744487729866357</v>
      </c>
      <c r="N14" s="7">
        <f t="shared" si="16"/>
        <v>39.513124540267285</v>
      </c>
      <c r="O14" s="7">
        <f t="shared" si="16"/>
        <v>40.958206035010257</v>
      </c>
      <c r="P14" s="7">
        <f t="shared" si="16"/>
        <v>42.180005029805834</v>
      </c>
      <c r="Q14" s="7">
        <f t="shared" si="16"/>
        <v>43.238375459732715</v>
      </c>
      <c r="R14" s="7">
        <f t="shared" si="16"/>
        <v>44.171924340154149</v>
      </c>
      <c r="S14" s="7">
        <f t="shared" si="16"/>
        <v>45.007012270133643</v>
      </c>
      <c r="T14" s="22">
        <f t="shared" si="16"/>
        <v>45.762441192076793</v>
      </c>
      <c r="U14" s="7">
        <f t="shared" si="16"/>
        <v>46.452093764876608</v>
      </c>
      <c r="V14" s="7">
        <f t="shared" si="16"/>
        <v>47.086512632739108</v>
      </c>
      <c r="W14" s="7">
        <f t="shared" si="16"/>
        <v>47.673892759672192</v>
      </c>
      <c r="X14" s="7">
        <f t="shared" si="16"/>
        <v>48.220730575277543</v>
      </c>
      <c r="Y14" s="7">
        <f t="shared" si="16"/>
        <v>48.732263189599067</v>
      </c>
      <c r="Z14" s="22">
        <f t="shared" ref="K14:Z18" si="17">- 4.25 + 18.2503*LOG(Z$1)</f>
        <v>49.212774219963556</v>
      </c>
      <c r="AA14" s="22">
        <f t="shared" ref="AA14:AC18" si="18">-24.31 + 25.052*LOG(AA$1)</f>
        <v>49.699683346473961</v>
      </c>
      <c r="AB14" s="19">
        <f t="shared" si="18"/>
        <v>50.287931759696207</v>
      </c>
      <c r="AC14" s="7">
        <f t="shared" si="18"/>
        <v>50.846000000000004</v>
      </c>
      <c r="AD14" s="20"/>
    </row>
    <row r="15" spans="1:30" x14ac:dyDescent="0.35">
      <c r="A15" s="2" t="s">
        <v>7</v>
      </c>
      <c r="B15" s="4">
        <v>6.747475413792869</v>
      </c>
      <c r="C15" s="2" t="s">
        <v>39</v>
      </c>
      <c r="D15" s="7">
        <v>145.33091958644991</v>
      </c>
      <c r="E15" s="18">
        <v>234.375</v>
      </c>
      <c r="F15" s="14">
        <v>250</v>
      </c>
      <c r="G15" s="7">
        <v>102.06842736849062</v>
      </c>
      <c r="H15" s="7">
        <f t="shared" si="0"/>
        <v>43.262492217959291</v>
      </c>
      <c r="I15" s="7">
        <f>10^((H15+4.25)/18.2503)</f>
        <v>401.21894887683573</v>
      </c>
      <c r="J15" s="7">
        <f t="shared" si="16"/>
        <v>26.75671227013364</v>
      </c>
      <c r="K15" s="7">
        <f t="shared" si="17"/>
        <v>32.250599999999999</v>
      </c>
      <c r="L15" s="7">
        <f t="shared" si="17"/>
        <v>35.464318305143898</v>
      </c>
      <c r="M15" s="7">
        <f t="shared" si="17"/>
        <v>37.744487729866357</v>
      </c>
      <c r="N15" s="7">
        <f t="shared" si="17"/>
        <v>39.513124540267285</v>
      </c>
      <c r="O15" s="7">
        <f t="shared" si="17"/>
        <v>40.958206035010257</v>
      </c>
      <c r="P15" s="7">
        <f t="shared" si="17"/>
        <v>42.180005029805834</v>
      </c>
      <c r="Q15" s="7">
        <f t="shared" si="17"/>
        <v>43.238375459732715</v>
      </c>
      <c r="R15" s="13">
        <f t="shared" si="17"/>
        <v>44.171924340154149</v>
      </c>
      <c r="S15" s="7">
        <f t="shared" si="17"/>
        <v>45.007012270133643</v>
      </c>
      <c r="T15" s="22">
        <f t="shared" si="17"/>
        <v>45.762441192076793</v>
      </c>
      <c r="U15" s="7">
        <f t="shared" si="17"/>
        <v>46.452093764876608</v>
      </c>
      <c r="V15" s="7">
        <f t="shared" si="17"/>
        <v>47.086512632739108</v>
      </c>
      <c r="W15" s="7">
        <f t="shared" si="17"/>
        <v>47.673892759672192</v>
      </c>
      <c r="X15" s="7">
        <f t="shared" si="17"/>
        <v>48.220730575277543</v>
      </c>
      <c r="Y15" s="7">
        <f t="shared" si="17"/>
        <v>48.732263189599067</v>
      </c>
      <c r="Z15" s="22">
        <f t="shared" si="17"/>
        <v>49.212774219963556</v>
      </c>
      <c r="AA15" s="22">
        <f t="shared" si="18"/>
        <v>49.699683346473961</v>
      </c>
      <c r="AB15" s="19">
        <f t="shared" si="18"/>
        <v>50.287931759696207</v>
      </c>
      <c r="AC15" s="7">
        <f t="shared" si="18"/>
        <v>50.846000000000004</v>
      </c>
    </row>
    <row r="16" spans="1:30" x14ac:dyDescent="0.35">
      <c r="A16" s="2" t="s">
        <v>7</v>
      </c>
      <c r="B16" s="4">
        <v>6.5607761136323139</v>
      </c>
      <c r="C16" s="2" t="s">
        <v>39</v>
      </c>
      <c r="D16" s="7">
        <v>154.46304894318553</v>
      </c>
      <c r="E16" s="18">
        <v>329.58984375</v>
      </c>
      <c r="F16" s="14">
        <v>250</v>
      </c>
      <c r="G16" s="7">
        <v>102.06842736849062</v>
      </c>
      <c r="H16" s="7">
        <f t="shared" si="0"/>
        <v>52.394621574694909</v>
      </c>
      <c r="I16" s="7">
        <f>10^((H16+24.31)/25.052)</f>
        <v>1152.9654281852606</v>
      </c>
      <c r="J16" s="7">
        <f t="shared" si="16"/>
        <v>26.75671227013364</v>
      </c>
      <c r="K16" s="7">
        <f t="shared" si="17"/>
        <v>32.250599999999999</v>
      </c>
      <c r="L16" s="7">
        <f t="shared" si="17"/>
        <v>35.464318305143898</v>
      </c>
      <c r="M16" s="7">
        <f t="shared" si="17"/>
        <v>37.744487729866357</v>
      </c>
      <c r="N16" s="7">
        <f t="shared" si="17"/>
        <v>39.513124540267285</v>
      </c>
      <c r="O16" s="7">
        <f t="shared" si="17"/>
        <v>40.958206035010257</v>
      </c>
      <c r="P16" s="7">
        <f t="shared" si="17"/>
        <v>42.180005029805834</v>
      </c>
      <c r="Q16" s="7">
        <f t="shared" si="17"/>
        <v>43.238375459732715</v>
      </c>
      <c r="R16" s="7">
        <f t="shared" si="17"/>
        <v>44.171924340154149</v>
      </c>
      <c r="S16" s="7">
        <f t="shared" si="17"/>
        <v>45.007012270133643</v>
      </c>
      <c r="T16" s="22">
        <f t="shared" si="17"/>
        <v>45.762441192076793</v>
      </c>
      <c r="U16" s="7">
        <f t="shared" si="17"/>
        <v>46.452093764876608</v>
      </c>
      <c r="V16" s="7">
        <f t="shared" si="17"/>
        <v>47.086512632739108</v>
      </c>
      <c r="W16" s="7">
        <f t="shared" si="17"/>
        <v>47.673892759672192</v>
      </c>
      <c r="X16" s="7">
        <f t="shared" si="17"/>
        <v>48.220730575277543</v>
      </c>
      <c r="Y16" s="7">
        <f t="shared" si="17"/>
        <v>48.732263189599067</v>
      </c>
      <c r="Z16" s="22">
        <f t="shared" si="17"/>
        <v>49.212774219963556</v>
      </c>
      <c r="AA16" s="22">
        <f t="shared" si="18"/>
        <v>49.699683346473961</v>
      </c>
      <c r="AB16" s="19">
        <f t="shared" si="18"/>
        <v>50.287931759696207</v>
      </c>
      <c r="AC16" s="7">
        <f t="shared" si="18"/>
        <v>50.846000000000004</v>
      </c>
      <c r="AD16" s="20"/>
    </row>
    <row r="17" spans="1:30" x14ac:dyDescent="0.35">
      <c r="A17" s="2" t="s">
        <v>7</v>
      </c>
      <c r="B17" s="4">
        <v>8.5006450716221948</v>
      </c>
      <c r="C17" s="2" t="s">
        <v>39</v>
      </c>
      <c r="D17" s="7">
        <v>138.87469801421753</v>
      </c>
      <c r="E17" s="18">
        <v>306.15234375</v>
      </c>
      <c r="F17" s="14">
        <v>250</v>
      </c>
      <c r="G17" s="7">
        <v>99.930279297070285</v>
      </c>
      <c r="H17" s="7">
        <f t="shared" si="0"/>
        <v>38.944418717147244</v>
      </c>
      <c r="I17" s="7">
        <f>10^((H17+4.25)/18.2503)</f>
        <v>232.69044920381589</v>
      </c>
      <c r="J17" s="7">
        <f t="shared" si="16"/>
        <v>26.75671227013364</v>
      </c>
      <c r="K17" s="7">
        <f t="shared" si="17"/>
        <v>32.250599999999999</v>
      </c>
      <c r="L17" s="7">
        <f t="shared" si="17"/>
        <v>35.464318305143898</v>
      </c>
      <c r="M17" s="7">
        <f t="shared" si="17"/>
        <v>37.744487729866357</v>
      </c>
      <c r="N17" s="13">
        <f t="shared" si="17"/>
        <v>39.513124540267285</v>
      </c>
      <c r="O17" s="7">
        <f t="shared" si="17"/>
        <v>40.958206035010257</v>
      </c>
      <c r="P17" s="7">
        <f t="shared" si="17"/>
        <v>42.180005029805834</v>
      </c>
      <c r="Q17" s="7">
        <f t="shared" si="17"/>
        <v>43.238375459732715</v>
      </c>
      <c r="R17" s="7">
        <f t="shared" si="17"/>
        <v>44.171924340154149</v>
      </c>
      <c r="S17" s="7">
        <f t="shared" si="17"/>
        <v>45.007012270133643</v>
      </c>
      <c r="T17" s="22">
        <f t="shared" si="17"/>
        <v>45.762441192076793</v>
      </c>
      <c r="U17" s="7">
        <f t="shared" si="17"/>
        <v>46.452093764876608</v>
      </c>
      <c r="V17" s="7">
        <f t="shared" si="17"/>
        <v>47.086512632739108</v>
      </c>
      <c r="W17" s="7">
        <f t="shared" si="17"/>
        <v>47.673892759672192</v>
      </c>
      <c r="X17" s="7">
        <f t="shared" si="17"/>
        <v>48.220730575277543</v>
      </c>
      <c r="Y17" s="7">
        <f t="shared" si="17"/>
        <v>48.732263189599067</v>
      </c>
      <c r="Z17" s="22">
        <f t="shared" si="17"/>
        <v>49.212774219963556</v>
      </c>
      <c r="AA17" s="22">
        <f t="shared" si="18"/>
        <v>49.699683346473961</v>
      </c>
      <c r="AB17" s="19">
        <f t="shared" si="18"/>
        <v>50.287931759696207</v>
      </c>
      <c r="AC17" s="7">
        <f t="shared" si="18"/>
        <v>50.846000000000004</v>
      </c>
    </row>
    <row r="18" spans="1:30" x14ac:dyDescent="0.35">
      <c r="A18" s="2" t="s">
        <v>7</v>
      </c>
      <c r="B18" s="4">
        <v>6.4630207049561941</v>
      </c>
      <c r="C18" s="2" t="s">
        <v>39</v>
      </c>
      <c r="D18" s="7">
        <v>148.10897138961235</v>
      </c>
      <c r="E18" s="18">
        <v>272.4609375</v>
      </c>
      <c r="F18" s="14">
        <v>250</v>
      </c>
      <c r="G18" s="7">
        <v>99.197501552330962</v>
      </c>
      <c r="H18" s="7">
        <f t="shared" si="0"/>
        <v>48.911469837281388</v>
      </c>
      <c r="I18" s="7">
        <f>10^((H18+4.25)/18.2503)</f>
        <v>818.29400210659105</v>
      </c>
      <c r="J18" s="7">
        <f t="shared" si="16"/>
        <v>26.75671227013364</v>
      </c>
      <c r="K18" s="7">
        <f t="shared" si="17"/>
        <v>32.250599999999999</v>
      </c>
      <c r="L18" s="7">
        <f t="shared" si="17"/>
        <v>35.464318305143898</v>
      </c>
      <c r="M18" s="7">
        <f t="shared" si="17"/>
        <v>37.744487729866357</v>
      </c>
      <c r="N18" s="7">
        <f t="shared" si="17"/>
        <v>39.513124540267285</v>
      </c>
      <c r="O18" s="7">
        <f t="shared" si="17"/>
        <v>40.958206035010257</v>
      </c>
      <c r="P18" s="7">
        <f t="shared" si="17"/>
        <v>42.180005029805834</v>
      </c>
      <c r="Q18" s="7">
        <f t="shared" si="17"/>
        <v>43.238375459732715</v>
      </c>
      <c r="R18" s="7">
        <f t="shared" si="17"/>
        <v>44.171924340154149</v>
      </c>
      <c r="S18" s="7">
        <f t="shared" si="17"/>
        <v>45.007012270133643</v>
      </c>
      <c r="T18" s="22">
        <f t="shared" si="17"/>
        <v>45.762441192076793</v>
      </c>
      <c r="U18" s="7">
        <f t="shared" si="17"/>
        <v>46.452093764876608</v>
      </c>
      <c r="V18" s="7">
        <f t="shared" si="17"/>
        <v>47.086512632739108</v>
      </c>
      <c r="W18" s="7">
        <f t="shared" si="17"/>
        <v>47.673892759672192</v>
      </c>
      <c r="X18" s="7">
        <f t="shared" si="17"/>
        <v>48.220730575277543</v>
      </c>
      <c r="Y18" s="7">
        <f t="shared" si="17"/>
        <v>48.732263189599067</v>
      </c>
      <c r="Z18" s="24">
        <f t="shared" si="17"/>
        <v>49.212774219963556</v>
      </c>
      <c r="AA18" s="22">
        <f t="shared" si="18"/>
        <v>49.699683346473961</v>
      </c>
      <c r="AB18" s="19">
        <f t="shared" si="18"/>
        <v>50.287931759696207</v>
      </c>
      <c r="AC18" s="7">
        <f t="shared" si="18"/>
        <v>50.846000000000004</v>
      </c>
    </row>
    <row r="19" spans="1:30" x14ac:dyDescent="0.35">
      <c r="A19" s="2" t="s">
        <v>7</v>
      </c>
      <c r="B19" s="4">
        <v>0.42777570482376087</v>
      </c>
      <c r="C19" s="2" t="s">
        <v>39</v>
      </c>
      <c r="D19" s="7">
        <v>152.73886283740251</v>
      </c>
      <c r="E19" s="18">
        <v>90.8203125</v>
      </c>
      <c r="F19" s="14">
        <v>125</v>
      </c>
      <c r="G19" s="7">
        <v>99.245977283650802</v>
      </c>
      <c r="H19" s="7">
        <f t="shared" si="0"/>
        <v>53.492885553751705</v>
      </c>
      <c r="I19" s="7">
        <f>10^((H19+16.14)/23.717)</f>
        <v>862.95957562827095</v>
      </c>
      <c r="J19" s="7">
        <f>3.21+16.719*LOG(J$1)</f>
        <v>31.615079502493899</v>
      </c>
      <c r="K19" s="7">
        <f>3.21+16.719*LOG(K$1)</f>
        <v>36.648000000000003</v>
      </c>
      <c r="L19" s="7">
        <f t="shared" ref="L19:T19" si="19">3.21+16.719*LOG(L$1)</f>
        <v>39.592069760151936</v>
      </c>
      <c r="M19" s="7">
        <f t="shared" si="19"/>
        <v>41.680920497506108</v>
      </c>
      <c r="N19" s="7">
        <f t="shared" si="19"/>
        <v>43.301159004987795</v>
      </c>
      <c r="O19" s="7">
        <f t="shared" si="19"/>
        <v>44.624990257658041</v>
      </c>
      <c r="P19" s="7">
        <f t="shared" si="19"/>
        <v>45.744273633492263</v>
      </c>
      <c r="Q19" s="7">
        <f t="shared" si="19"/>
        <v>46.713840995012212</v>
      </c>
      <c r="R19" s="7">
        <f t="shared" si="19"/>
        <v>47.569060017809974</v>
      </c>
      <c r="S19" s="7">
        <f t="shared" si="19"/>
        <v>48.3340795024939</v>
      </c>
      <c r="T19" s="22">
        <f t="shared" si="19"/>
        <v>49.026123805654265</v>
      </c>
      <c r="U19" s="22">
        <f>-16.14+23.717*LOG(U$1)</f>
        <v>49.749413205348873</v>
      </c>
      <c r="V19" s="7">
        <f t="shared" ref="V19:AB19" si="20">-16.14+23.717*LOG(V$1)</f>
        <v>50.5738660794986</v>
      </c>
      <c r="W19" s="7">
        <f t="shared" si="20"/>
        <v>51.337190215018126</v>
      </c>
      <c r="X19" s="7">
        <f t="shared" si="20"/>
        <v>52.047827983860941</v>
      </c>
      <c r="Y19" s="7">
        <f t="shared" si="20"/>
        <v>52.712585221487927</v>
      </c>
      <c r="Z19" s="22">
        <f t="shared" si="20"/>
        <v>53.337028661165874</v>
      </c>
      <c r="AA19" s="13">
        <f t="shared" si="20"/>
        <v>53.925769596372461</v>
      </c>
      <c r="AB19" s="7">
        <f t="shared" si="20"/>
        <v>54.482670746635591</v>
      </c>
      <c r="AC19" s="7">
        <f>-16.14+23.717*LOG(AC$1)</f>
        <v>55.010999999999996</v>
      </c>
    </row>
    <row r="20" spans="1:30" x14ac:dyDescent="0.35">
      <c r="A20" s="2" t="s">
        <v>7</v>
      </c>
      <c r="B20" s="4">
        <v>6.7517788658517972</v>
      </c>
      <c r="C20" s="2" t="s">
        <v>39</v>
      </c>
      <c r="D20" s="7">
        <v>135.71445433912999</v>
      </c>
      <c r="E20" s="18">
        <v>273.92578125</v>
      </c>
      <c r="F20" s="14">
        <v>250</v>
      </c>
      <c r="G20" s="7">
        <v>99.558196728004319</v>
      </c>
      <c r="H20" s="7">
        <f t="shared" si="0"/>
        <v>36.156257611125667</v>
      </c>
      <c r="I20" s="7">
        <f>10^((H20+4.25)/18.2503)</f>
        <v>163.68358120771089</v>
      </c>
      <c r="J20" s="7">
        <f>- 4.25 + 18.2503*LOG(J$1)</f>
        <v>26.75671227013364</v>
      </c>
      <c r="K20" s="7">
        <f t="shared" ref="K20:Z20" si="21">- 4.25 + 18.2503*LOG(K$1)</f>
        <v>32.250599999999999</v>
      </c>
      <c r="L20" s="7">
        <f t="shared" si="21"/>
        <v>35.464318305143898</v>
      </c>
      <c r="M20" s="13">
        <f t="shared" si="21"/>
        <v>37.744487729866357</v>
      </c>
      <c r="N20" s="7">
        <f t="shared" si="21"/>
        <v>39.513124540267285</v>
      </c>
      <c r="O20" s="7">
        <f t="shared" si="21"/>
        <v>40.958206035010257</v>
      </c>
      <c r="P20" s="7">
        <f t="shared" si="21"/>
        <v>42.180005029805834</v>
      </c>
      <c r="Q20" s="7">
        <f t="shared" si="21"/>
        <v>43.238375459732715</v>
      </c>
      <c r="R20" s="7">
        <f t="shared" si="21"/>
        <v>44.171924340154149</v>
      </c>
      <c r="S20" s="7">
        <f t="shared" si="21"/>
        <v>45.007012270133643</v>
      </c>
      <c r="T20" s="22">
        <f t="shared" si="21"/>
        <v>45.762441192076793</v>
      </c>
      <c r="U20" s="7">
        <f t="shared" si="21"/>
        <v>46.452093764876608</v>
      </c>
      <c r="V20" s="7">
        <f t="shared" si="21"/>
        <v>47.086512632739108</v>
      </c>
      <c r="W20" s="7">
        <f t="shared" si="21"/>
        <v>47.673892759672192</v>
      </c>
      <c r="X20" s="7">
        <f t="shared" si="21"/>
        <v>48.220730575277543</v>
      </c>
      <c r="Y20" s="7">
        <f t="shared" si="21"/>
        <v>48.732263189599067</v>
      </c>
      <c r="Z20" s="22">
        <f t="shared" si="21"/>
        <v>49.212774219963556</v>
      </c>
      <c r="AA20" s="22">
        <f>-24.31 + 25.052*LOG(AA$1)</f>
        <v>49.699683346473961</v>
      </c>
      <c r="AB20" s="19">
        <f>-24.31 + 25.052*LOG(AB$1)</f>
        <v>50.287931759696207</v>
      </c>
      <c r="AC20" s="7">
        <f>-24.31 + 25.052*LOG(AC$1)</f>
        <v>50.846000000000004</v>
      </c>
    </row>
    <row r="21" spans="1:30" x14ac:dyDescent="0.35">
      <c r="A21" s="2" t="s">
        <v>7</v>
      </c>
      <c r="B21" s="4">
        <v>5.1267638060390048</v>
      </c>
      <c r="C21" s="2" t="s">
        <v>39</v>
      </c>
      <c r="D21" s="7">
        <v>140.70019202286159</v>
      </c>
      <c r="E21" s="18">
        <v>131.8359375</v>
      </c>
      <c r="F21" s="14">
        <v>125</v>
      </c>
      <c r="G21" s="7">
        <v>99.558196728004319</v>
      </c>
      <c r="H21" s="7">
        <f t="shared" si="0"/>
        <v>41.141995294857267</v>
      </c>
      <c r="I21" s="7">
        <f>10^((H21-3.21)/16.719)</f>
        <v>185.6930712275344</v>
      </c>
      <c r="J21" s="7">
        <f t="shared" ref="J21:T22" si="22">3.21+16.719*LOG(J$1)</f>
        <v>31.615079502493899</v>
      </c>
      <c r="K21" s="7">
        <f t="shared" si="22"/>
        <v>36.648000000000003</v>
      </c>
      <c r="L21" s="7">
        <f t="shared" si="22"/>
        <v>39.592069760151936</v>
      </c>
      <c r="M21" s="13">
        <f t="shared" si="22"/>
        <v>41.680920497506108</v>
      </c>
      <c r="N21" s="7">
        <f t="shared" si="22"/>
        <v>43.301159004987795</v>
      </c>
      <c r="O21" s="7">
        <f t="shared" si="22"/>
        <v>44.624990257658041</v>
      </c>
      <c r="P21" s="7">
        <f t="shared" si="22"/>
        <v>45.744273633492263</v>
      </c>
      <c r="Q21" s="7">
        <f t="shared" si="22"/>
        <v>46.713840995012212</v>
      </c>
      <c r="R21" s="7">
        <f t="shared" si="22"/>
        <v>47.569060017809974</v>
      </c>
      <c r="S21" s="7">
        <f t="shared" si="22"/>
        <v>48.3340795024939</v>
      </c>
      <c r="T21" s="22">
        <f t="shared" si="22"/>
        <v>49.026123805654265</v>
      </c>
      <c r="U21" s="22">
        <f t="shared" ref="U21:AC22" si="23">-16.14+23.717*LOG(U$1)</f>
        <v>49.749413205348873</v>
      </c>
      <c r="V21" s="7">
        <f t="shared" si="23"/>
        <v>50.5738660794986</v>
      </c>
      <c r="W21" s="7">
        <f t="shared" si="23"/>
        <v>51.337190215018126</v>
      </c>
      <c r="X21" s="7">
        <f t="shared" si="23"/>
        <v>52.047827983860941</v>
      </c>
      <c r="Y21" s="7">
        <f t="shared" si="23"/>
        <v>52.712585221487927</v>
      </c>
      <c r="Z21" s="22">
        <f t="shared" si="23"/>
        <v>53.337028661165874</v>
      </c>
      <c r="AA21" s="7">
        <f t="shared" si="23"/>
        <v>53.925769596372461</v>
      </c>
      <c r="AB21" s="7">
        <f t="shared" si="23"/>
        <v>54.482670746635591</v>
      </c>
      <c r="AC21" s="7">
        <f t="shared" si="23"/>
        <v>55.010999999999996</v>
      </c>
    </row>
    <row r="22" spans="1:30" x14ac:dyDescent="0.35">
      <c r="A22" s="2" t="s">
        <v>7</v>
      </c>
      <c r="B22" s="4">
        <v>3.5924933781500301E-2</v>
      </c>
      <c r="C22" s="2" t="s">
        <v>39</v>
      </c>
      <c r="D22" s="7">
        <v>165.2828289361924</v>
      </c>
      <c r="E22" s="18">
        <v>89.35546875</v>
      </c>
      <c r="F22" s="14">
        <v>125</v>
      </c>
      <c r="G22" s="7">
        <v>99.380518147348198</v>
      </c>
      <c r="H22" s="7">
        <f t="shared" si="0"/>
        <v>65.902310788844204</v>
      </c>
      <c r="I22" s="7">
        <f>10^((H22+16.14)/23.717)</f>
        <v>2878.8536027094528</v>
      </c>
      <c r="J22" s="7">
        <f t="shared" si="22"/>
        <v>31.615079502493899</v>
      </c>
      <c r="K22" s="7">
        <f t="shared" si="22"/>
        <v>36.648000000000003</v>
      </c>
      <c r="L22" s="7">
        <f t="shared" si="22"/>
        <v>39.592069760151936</v>
      </c>
      <c r="M22" s="7">
        <f t="shared" si="22"/>
        <v>41.680920497506108</v>
      </c>
      <c r="N22" s="7">
        <f t="shared" si="22"/>
        <v>43.301159004987795</v>
      </c>
      <c r="O22" s="7">
        <f t="shared" si="22"/>
        <v>44.624990257658041</v>
      </c>
      <c r="P22" s="7">
        <f t="shared" si="22"/>
        <v>45.744273633492263</v>
      </c>
      <c r="Q22" s="7">
        <f t="shared" si="22"/>
        <v>46.713840995012212</v>
      </c>
      <c r="R22" s="7">
        <f t="shared" si="22"/>
        <v>47.569060017809974</v>
      </c>
      <c r="S22" s="7">
        <f t="shared" si="22"/>
        <v>48.3340795024939</v>
      </c>
      <c r="T22" s="22">
        <f t="shared" si="22"/>
        <v>49.026123805654265</v>
      </c>
      <c r="U22" s="22">
        <f t="shared" si="23"/>
        <v>49.749413205348873</v>
      </c>
      <c r="V22" s="7">
        <f t="shared" si="23"/>
        <v>50.5738660794986</v>
      </c>
      <c r="W22" s="7">
        <f t="shared" si="23"/>
        <v>51.337190215018126</v>
      </c>
      <c r="X22" s="7">
        <f t="shared" si="23"/>
        <v>52.047827983860941</v>
      </c>
      <c r="Y22" s="7">
        <f t="shared" si="23"/>
        <v>52.712585221487927</v>
      </c>
      <c r="Z22" s="22">
        <f t="shared" si="23"/>
        <v>53.337028661165874</v>
      </c>
      <c r="AA22" s="7">
        <f t="shared" si="23"/>
        <v>53.925769596372461</v>
      </c>
      <c r="AB22" s="7">
        <f t="shared" si="23"/>
        <v>54.482670746635591</v>
      </c>
      <c r="AC22" s="7">
        <f t="shared" si="23"/>
        <v>55.010999999999996</v>
      </c>
      <c r="AD22" s="20"/>
    </row>
    <row r="23" spans="1:30" x14ac:dyDescent="0.35">
      <c r="A23" s="2" t="s">
        <v>7</v>
      </c>
      <c r="B23" s="4">
        <v>5.1228424958958527</v>
      </c>
      <c r="C23" s="2" t="s">
        <v>39</v>
      </c>
      <c r="D23" s="7">
        <v>133.78347931808332</v>
      </c>
      <c r="E23" s="18">
        <v>587.40234375</v>
      </c>
      <c r="F23" s="14">
        <v>500</v>
      </c>
      <c r="G23" s="7">
        <v>99.380518147348198</v>
      </c>
      <c r="H23" s="7">
        <f t="shared" si="0"/>
        <v>34.402961170735125</v>
      </c>
      <c r="I23" s="7">
        <f>10^((H23-3.72)/14.5754)</f>
        <v>127.38540300382159</v>
      </c>
      <c r="J23" s="7">
        <f>3.72 + 14.5754*LOG(J$1)</f>
        <v>28.483167401199207</v>
      </c>
      <c r="K23" s="7">
        <f t="shared" ref="K23:Z23" si="24">3.72 + 14.5754*LOG(K$1)</f>
        <v>32.870800000000003</v>
      </c>
      <c r="L23" s="13">
        <f t="shared" si="24"/>
        <v>35.43740053724018</v>
      </c>
      <c r="M23" s="7">
        <f t="shared" si="24"/>
        <v>37.258432598800795</v>
      </c>
      <c r="N23" s="7">
        <f t="shared" si="24"/>
        <v>38.670934802398413</v>
      </c>
      <c r="O23" s="7">
        <f t="shared" si="24"/>
        <v>39.825033136040972</v>
      </c>
      <c r="P23" s="7">
        <f t="shared" si="24"/>
        <v>40.800809373623004</v>
      </c>
      <c r="Q23" s="7">
        <f t="shared" si="24"/>
        <v>41.646065197601587</v>
      </c>
      <c r="R23" s="7">
        <f t="shared" si="24"/>
        <v>42.391633673281142</v>
      </c>
      <c r="S23" s="7">
        <f t="shared" si="24"/>
        <v>43.058567401199205</v>
      </c>
      <c r="T23" s="22">
        <f t="shared" si="24"/>
        <v>43.661882344454398</v>
      </c>
      <c r="U23" s="7">
        <f t="shared" si="24"/>
        <v>44.212665734841757</v>
      </c>
      <c r="V23" s="7">
        <f t="shared" si="24"/>
        <v>44.719337338412281</v>
      </c>
      <c r="W23" s="7">
        <f t="shared" si="24"/>
        <v>45.188441972423803</v>
      </c>
      <c r="X23" s="7">
        <f t="shared" si="24"/>
        <v>45.625167938439382</v>
      </c>
      <c r="Y23" s="7">
        <f t="shared" si="24"/>
        <v>46.033697796402379</v>
      </c>
      <c r="Z23" s="22">
        <f t="shared" si="24"/>
        <v>46.417452609856106</v>
      </c>
      <c r="AA23" s="22">
        <f>-32.413+26.825*LOG(AA$1)</f>
        <v>46.834555315709892</v>
      </c>
      <c r="AB23" s="22">
        <f t="shared" ref="AB23:AC23" si="25">-32.413+26.825*LOG(AB$1)</f>
        <v>47.464435711873335</v>
      </c>
      <c r="AC23" s="22">
        <f t="shared" si="25"/>
        <v>48.061999999999998</v>
      </c>
    </row>
    <row r="24" spans="1:30" x14ac:dyDescent="0.35">
      <c r="A24" s="2" t="s">
        <v>37</v>
      </c>
      <c r="B24" s="26">
        <v>3.0259562645527249</v>
      </c>
      <c r="C24" s="26" t="s">
        <v>41</v>
      </c>
      <c r="D24" s="7">
        <v>154.31674709734699</v>
      </c>
      <c r="E24" s="18">
        <v>162.59765625</v>
      </c>
      <c r="F24" s="14">
        <v>125</v>
      </c>
      <c r="G24" s="7">
        <v>100.50578862315801</v>
      </c>
      <c r="H24" s="7">
        <f t="shared" si="0"/>
        <v>53.810958474188979</v>
      </c>
      <c r="I24" s="7">
        <f>10^((H24+16.14)/23.717)</f>
        <v>890.0238214063736</v>
      </c>
      <c r="J24" s="7">
        <v>31.615079502493899</v>
      </c>
      <c r="K24" s="7">
        <v>36.648000000000003</v>
      </c>
      <c r="L24" s="19">
        <v>39.592069760151936</v>
      </c>
      <c r="M24" s="7">
        <v>41.680920497506108</v>
      </c>
      <c r="N24" s="7">
        <v>43.301159004987795</v>
      </c>
      <c r="O24" s="7">
        <v>44.624990257658041</v>
      </c>
      <c r="P24" s="7">
        <v>45.744273633492263</v>
      </c>
      <c r="Q24" s="7">
        <v>46.713840995012212</v>
      </c>
      <c r="R24" s="7">
        <v>47.569060017809974</v>
      </c>
      <c r="S24" s="7">
        <v>48.3340795024939</v>
      </c>
      <c r="T24" s="22">
        <v>49.026123805654265</v>
      </c>
      <c r="U24" s="22">
        <v>49.749413205348873</v>
      </c>
      <c r="V24" s="7">
        <v>50.5738660794986</v>
      </c>
      <c r="W24" s="7">
        <v>51.337190215018126</v>
      </c>
      <c r="X24" s="7">
        <v>52.047827983860941</v>
      </c>
      <c r="Y24" s="7">
        <v>52.712585221487927</v>
      </c>
      <c r="Z24" s="22">
        <v>53.337028661165874</v>
      </c>
      <c r="AA24" s="24">
        <v>53.925769596372461</v>
      </c>
      <c r="AB24" s="22">
        <v>54.482670746635591</v>
      </c>
      <c r="AC24" s="22">
        <v>55.010999999999996</v>
      </c>
    </row>
    <row r="25" spans="1:30" x14ac:dyDescent="0.35">
      <c r="A25" s="2" t="s">
        <v>37</v>
      </c>
      <c r="B25" s="26">
        <v>0.84532346417966242</v>
      </c>
      <c r="C25" s="26" t="s">
        <v>41</v>
      </c>
      <c r="D25" s="7">
        <v>146.42378764999302</v>
      </c>
      <c r="E25" s="18">
        <v>514.16015625</v>
      </c>
      <c r="F25" s="14">
        <v>500</v>
      </c>
      <c r="G25" s="7">
        <v>101.60281344677004</v>
      </c>
      <c r="H25" s="7">
        <f t="shared" si="0"/>
        <v>44.820974203222974</v>
      </c>
      <c r="I25" s="7">
        <f t="shared" ref="I25:I32" si="26">10^((H25-3.72)/14.5754)</f>
        <v>660.52085602542002</v>
      </c>
      <c r="J25" s="7">
        <v>28.483167401199207</v>
      </c>
      <c r="K25" s="7">
        <v>32.870800000000003</v>
      </c>
      <c r="L25" s="19">
        <v>35.43740053724018</v>
      </c>
      <c r="M25" s="7">
        <v>37.258432598800795</v>
      </c>
      <c r="N25" s="7">
        <v>38.670934802398413</v>
      </c>
      <c r="O25" s="7">
        <v>39.825033136040972</v>
      </c>
      <c r="P25" s="7">
        <v>40.800809373623004</v>
      </c>
      <c r="Q25" s="7">
        <v>41.646065197601587</v>
      </c>
      <c r="R25" s="7">
        <v>42.391633673281142</v>
      </c>
      <c r="S25" s="7">
        <v>43.058567401199205</v>
      </c>
      <c r="T25" s="22">
        <v>43.661882344454398</v>
      </c>
      <c r="U25" s="7">
        <v>44.212665734841757</v>
      </c>
      <c r="V25" s="7">
        <v>44.719337338412281</v>
      </c>
      <c r="W25" s="13">
        <v>45.188441972423803</v>
      </c>
      <c r="X25" s="7">
        <v>45.625167938439382</v>
      </c>
      <c r="Y25" s="7">
        <v>46.033697796402379</v>
      </c>
      <c r="Z25" s="22">
        <v>46.417452609856106</v>
      </c>
      <c r="AA25" s="22">
        <v>46.834555315709892</v>
      </c>
      <c r="AB25" s="22">
        <v>47.464435711873335</v>
      </c>
      <c r="AC25" s="22">
        <v>48.061999999999998</v>
      </c>
    </row>
    <row r="26" spans="1:30" x14ac:dyDescent="0.35">
      <c r="A26" s="2" t="s">
        <v>37</v>
      </c>
      <c r="B26" s="26">
        <v>6.5721570147533352</v>
      </c>
      <c r="C26" s="26" t="s">
        <v>41</v>
      </c>
      <c r="D26" s="7">
        <v>145.44748875837206</v>
      </c>
      <c r="E26" s="18">
        <v>417.48046875</v>
      </c>
      <c r="F26" s="14">
        <v>500</v>
      </c>
      <c r="G26" s="7">
        <v>101.60281344677004</v>
      </c>
      <c r="H26" s="7">
        <f t="shared" si="0"/>
        <v>43.844675311602018</v>
      </c>
      <c r="I26" s="7">
        <f t="shared" si="26"/>
        <v>566.113989148364</v>
      </c>
      <c r="J26" s="7">
        <v>28.483167401199207</v>
      </c>
      <c r="K26" s="7">
        <v>32.870800000000003</v>
      </c>
      <c r="L26" s="19">
        <v>35.43740053724018</v>
      </c>
      <c r="M26" s="7">
        <v>37.258432598800795</v>
      </c>
      <c r="N26" s="7">
        <v>38.670934802398413</v>
      </c>
      <c r="O26" s="7">
        <v>39.825033136040972</v>
      </c>
      <c r="P26" s="7">
        <v>40.800809373623004</v>
      </c>
      <c r="Q26" s="7">
        <v>41.646065197601587</v>
      </c>
      <c r="R26" s="7">
        <v>42.391633673281142</v>
      </c>
      <c r="S26" s="7">
        <v>43.058567401199205</v>
      </c>
      <c r="T26" s="22">
        <v>43.661882344454398</v>
      </c>
      <c r="U26" s="13">
        <v>44.212665734841757</v>
      </c>
      <c r="V26" s="7">
        <v>44.719337338412281</v>
      </c>
      <c r="W26" s="7">
        <v>45.188441972423803</v>
      </c>
      <c r="X26" s="7">
        <v>45.625167938439382</v>
      </c>
      <c r="Y26" s="7">
        <v>46.033697796402379</v>
      </c>
      <c r="Z26" s="22">
        <v>46.417452609856106</v>
      </c>
      <c r="AA26" s="22">
        <v>46.834555315709892</v>
      </c>
      <c r="AB26" s="22">
        <v>47.464435711873335</v>
      </c>
      <c r="AC26" s="22">
        <v>48.061999999999998</v>
      </c>
    </row>
    <row r="27" spans="1:30" x14ac:dyDescent="0.35">
      <c r="A27" s="2" t="s">
        <v>37</v>
      </c>
      <c r="B27" s="26">
        <v>6.5721570147533352</v>
      </c>
      <c r="C27" s="26" t="s">
        <v>41</v>
      </c>
      <c r="D27" s="7">
        <v>145.62280274960767</v>
      </c>
      <c r="E27" s="18">
        <v>432.12890625</v>
      </c>
      <c r="F27" s="14">
        <v>500</v>
      </c>
      <c r="G27" s="7">
        <v>101.60281344677004</v>
      </c>
      <c r="H27" s="7">
        <f t="shared" si="0"/>
        <v>44.019989302837629</v>
      </c>
      <c r="I27" s="7">
        <f t="shared" si="26"/>
        <v>582.01202923179198</v>
      </c>
      <c r="J27" s="7">
        <v>28.483167401199207</v>
      </c>
      <c r="K27" s="7">
        <v>32.870800000000003</v>
      </c>
      <c r="L27" s="19">
        <v>35.43740053724018</v>
      </c>
      <c r="M27" s="7">
        <v>37.258432598800795</v>
      </c>
      <c r="N27" s="7">
        <v>38.670934802398413</v>
      </c>
      <c r="O27" s="7">
        <v>39.825033136040972</v>
      </c>
      <c r="P27" s="7">
        <v>40.800809373623004</v>
      </c>
      <c r="Q27" s="7">
        <v>41.646065197601587</v>
      </c>
      <c r="R27" s="7">
        <v>42.391633673281142</v>
      </c>
      <c r="S27" s="7">
        <v>43.058567401199205</v>
      </c>
      <c r="T27" s="22">
        <v>43.661882344454398</v>
      </c>
      <c r="U27" s="13">
        <v>44.212665734841757</v>
      </c>
      <c r="V27" s="7">
        <v>44.719337338412281</v>
      </c>
      <c r="W27" s="7">
        <v>45.188441972423803</v>
      </c>
      <c r="X27" s="7">
        <v>45.625167938439382</v>
      </c>
      <c r="Y27" s="7">
        <v>46.033697796402379</v>
      </c>
      <c r="Z27" s="22">
        <v>46.417452609856106</v>
      </c>
      <c r="AA27" s="22">
        <v>46.834555315709892</v>
      </c>
      <c r="AB27" s="22">
        <v>47.464435711873335</v>
      </c>
      <c r="AC27" s="22">
        <v>48.061999999999998</v>
      </c>
    </row>
    <row r="28" spans="1:30" x14ac:dyDescent="0.35">
      <c r="A28" s="2" t="s">
        <v>37</v>
      </c>
      <c r="B28" s="26">
        <v>6.5721570147533352</v>
      </c>
      <c r="C28" s="26" t="s">
        <v>41</v>
      </c>
      <c r="D28" s="7">
        <v>146.84522666273779</v>
      </c>
      <c r="E28" s="18">
        <v>435.05859375</v>
      </c>
      <c r="F28" s="14">
        <v>500</v>
      </c>
      <c r="G28" s="7">
        <v>101.60281344677004</v>
      </c>
      <c r="H28" s="7">
        <f t="shared" si="0"/>
        <v>45.242413215967744</v>
      </c>
      <c r="I28" s="7">
        <f t="shared" si="26"/>
        <v>705.9938854189279</v>
      </c>
      <c r="J28" s="7">
        <v>28.483167401199207</v>
      </c>
      <c r="K28" s="7">
        <v>32.870800000000003</v>
      </c>
      <c r="L28" s="19">
        <v>35.43740053724018</v>
      </c>
      <c r="M28" s="7">
        <v>37.258432598800795</v>
      </c>
      <c r="N28" s="7">
        <v>38.670934802398413</v>
      </c>
      <c r="O28" s="7">
        <v>39.825033136040972</v>
      </c>
      <c r="P28" s="7">
        <v>40.800809373623004</v>
      </c>
      <c r="Q28" s="7">
        <v>41.646065197601587</v>
      </c>
      <c r="R28" s="7">
        <v>42.391633673281142</v>
      </c>
      <c r="S28" s="7">
        <v>43.058567401199205</v>
      </c>
      <c r="T28" s="22">
        <v>43.661882344454398</v>
      </c>
      <c r="U28" s="7">
        <v>44.212665734841757</v>
      </c>
      <c r="V28" s="7">
        <v>44.719337338412281</v>
      </c>
      <c r="W28" s="7">
        <v>45.188441972423803</v>
      </c>
      <c r="X28" s="13">
        <v>45.625167938439382</v>
      </c>
      <c r="Y28" s="7">
        <v>46.033697796402379</v>
      </c>
      <c r="Z28" s="22">
        <v>46.417452609856106</v>
      </c>
      <c r="AA28" s="22">
        <v>46.834555315709892</v>
      </c>
      <c r="AB28" s="22">
        <v>47.464435711873335</v>
      </c>
      <c r="AC28" s="22">
        <v>48.061999999999998</v>
      </c>
    </row>
    <row r="29" spans="1:30" x14ac:dyDescent="0.35">
      <c r="A29" s="2" t="s">
        <v>37</v>
      </c>
      <c r="B29" s="26">
        <v>6.5721570147533352</v>
      </c>
      <c r="C29" s="26" t="s">
        <v>41</v>
      </c>
      <c r="D29" s="7">
        <v>144.53788234812066</v>
      </c>
      <c r="E29" s="18">
        <v>437.98828125</v>
      </c>
      <c r="F29" s="14">
        <v>500</v>
      </c>
      <c r="G29" s="7">
        <v>101.60281344677004</v>
      </c>
      <c r="H29" s="7">
        <f t="shared" si="0"/>
        <v>42.935068901350618</v>
      </c>
      <c r="I29" s="7">
        <f t="shared" si="26"/>
        <v>490.33955255925366</v>
      </c>
      <c r="J29" s="7">
        <v>28.483167401199207</v>
      </c>
      <c r="K29" s="7">
        <v>32.870800000000003</v>
      </c>
      <c r="L29" s="19">
        <v>35.43740053724018</v>
      </c>
      <c r="M29" s="7">
        <v>37.258432598800795</v>
      </c>
      <c r="N29" s="7">
        <v>38.670934802398413</v>
      </c>
      <c r="O29" s="7">
        <v>39.825033136040972</v>
      </c>
      <c r="P29" s="7">
        <v>40.800809373623004</v>
      </c>
      <c r="Q29" s="7">
        <v>41.646065197601587</v>
      </c>
      <c r="R29" s="7">
        <v>42.391633673281142</v>
      </c>
      <c r="S29" s="13">
        <v>43.058567401199205</v>
      </c>
      <c r="T29" s="22">
        <v>43.661882344454398</v>
      </c>
      <c r="U29" s="7">
        <v>44.212665734841757</v>
      </c>
      <c r="V29" s="7">
        <v>44.719337338412281</v>
      </c>
      <c r="W29" s="7">
        <v>45.188441972423803</v>
      </c>
      <c r="X29" s="7">
        <v>45.625167938439382</v>
      </c>
      <c r="Y29" s="7">
        <v>46.033697796402379</v>
      </c>
      <c r="Z29" s="22">
        <v>46.417452609856106</v>
      </c>
      <c r="AA29" s="22">
        <v>46.834555315709892</v>
      </c>
      <c r="AB29" s="22">
        <v>47.464435711873335</v>
      </c>
      <c r="AC29" s="22">
        <v>48.061999999999998</v>
      </c>
    </row>
    <row r="30" spans="1:30" x14ac:dyDescent="0.35">
      <c r="A30" s="2" t="s">
        <v>37</v>
      </c>
      <c r="B30" s="26">
        <v>6.7185325867189993</v>
      </c>
      <c r="C30" s="26" t="s">
        <v>41</v>
      </c>
      <c r="D30" s="7">
        <v>147.06784302060959</v>
      </c>
      <c r="E30" s="18">
        <v>540.52734375</v>
      </c>
      <c r="F30" s="14">
        <v>500</v>
      </c>
      <c r="G30" s="7">
        <v>101.60281344677004</v>
      </c>
      <c r="H30" s="7">
        <f t="shared" si="0"/>
        <v>45.465029573839544</v>
      </c>
      <c r="I30" s="7">
        <f t="shared" si="26"/>
        <v>731.26429699438165</v>
      </c>
      <c r="J30" s="7">
        <v>28.483167401199207</v>
      </c>
      <c r="K30" s="7">
        <v>32.870800000000003</v>
      </c>
      <c r="L30" s="19">
        <v>35.43740053724018</v>
      </c>
      <c r="M30" s="7">
        <v>37.258432598800795</v>
      </c>
      <c r="N30" s="7">
        <v>38.670934802398413</v>
      </c>
      <c r="O30" s="7">
        <v>39.825033136040972</v>
      </c>
      <c r="P30" s="7">
        <v>40.800809373623004</v>
      </c>
      <c r="Q30" s="7">
        <v>41.646065197601587</v>
      </c>
      <c r="R30" s="7">
        <v>42.391633673281142</v>
      </c>
      <c r="S30" s="7">
        <v>43.058567401199205</v>
      </c>
      <c r="T30" s="22">
        <v>43.661882344454398</v>
      </c>
      <c r="U30" s="7">
        <v>44.212665734841757</v>
      </c>
      <c r="V30" s="7">
        <v>44.719337338412281</v>
      </c>
      <c r="W30" s="7">
        <v>45.188441972423803</v>
      </c>
      <c r="X30" s="13">
        <v>45.625167938439382</v>
      </c>
      <c r="Y30" s="7">
        <v>46.033697796402379</v>
      </c>
      <c r="Z30" s="22">
        <v>46.417452609856106</v>
      </c>
      <c r="AA30" s="22">
        <v>46.834555315709892</v>
      </c>
      <c r="AB30" s="22">
        <v>47.464435711873335</v>
      </c>
      <c r="AC30" s="22">
        <v>48.061999999999998</v>
      </c>
    </row>
    <row r="31" spans="1:30" x14ac:dyDescent="0.35">
      <c r="A31" s="2" t="s">
        <v>37</v>
      </c>
      <c r="B31" s="26">
        <v>6.7185325867189993</v>
      </c>
      <c r="C31" s="26" t="s">
        <v>41</v>
      </c>
      <c r="D31" s="7">
        <v>147.21667821534936</v>
      </c>
      <c r="E31" s="18">
        <v>602.05078125</v>
      </c>
      <c r="F31" s="14">
        <v>500</v>
      </c>
      <c r="G31" s="7">
        <v>101.60281344677004</v>
      </c>
      <c r="H31" s="7">
        <f t="shared" si="0"/>
        <v>45.613864768579319</v>
      </c>
      <c r="I31" s="7">
        <f t="shared" si="26"/>
        <v>748.66196019443544</v>
      </c>
      <c r="J31" s="7">
        <v>28.483167401199207</v>
      </c>
      <c r="K31" s="7">
        <v>32.870800000000003</v>
      </c>
      <c r="L31" s="19">
        <v>35.43740053724018</v>
      </c>
      <c r="M31" s="7">
        <v>37.258432598800795</v>
      </c>
      <c r="N31" s="7">
        <v>38.670934802398413</v>
      </c>
      <c r="O31" s="7">
        <v>39.825033136040972</v>
      </c>
      <c r="P31" s="7">
        <v>40.800809373623004</v>
      </c>
      <c r="Q31" s="7">
        <v>41.646065197601587</v>
      </c>
      <c r="R31" s="7">
        <v>42.391633673281142</v>
      </c>
      <c r="S31" s="7">
        <v>43.058567401199205</v>
      </c>
      <c r="T31" s="22">
        <v>43.661882344454398</v>
      </c>
      <c r="U31" s="7">
        <v>44.212665734841757</v>
      </c>
      <c r="V31" s="7">
        <v>44.719337338412281</v>
      </c>
      <c r="W31" s="7">
        <v>45.188441972423803</v>
      </c>
      <c r="X31" s="13">
        <v>45.625167938439382</v>
      </c>
      <c r="Y31" s="7">
        <v>46.033697796402379</v>
      </c>
      <c r="Z31" s="22">
        <v>46.417452609856106</v>
      </c>
      <c r="AA31" s="22">
        <v>46.834555315709892</v>
      </c>
      <c r="AB31" s="22">
        <v>47.464435711873335</v>
      </c>
      <c r="AC31" s="22">
        <v>48.061999999999998</v>
      </c>
    </row>
    <row r="32" spans="1:30" x14ac:dyDescent="0.35">
      <c r="A32" s="2" t="s">
        <v>37</v>
      </c>
      <c r="B32" s="26">
        <v>6.9072009421438887</v>
      </c>
      <c r="C32" s="26" t="s">
        <v>41</v>
      </c>
      <c r="D32" s="7">
        <v>139.29308977698355</v>
      </c>
      <c r="E32" s="18">
        <v>628.41796875</v>
      </c>
      <c r="F32" s="14">
        <v>500</v>
      </c>
      <c r="G32" s="7">
        <v>101.60281344677004</v>
      </c>
      <c r="H32" s="7">
        <f t="shared" si="0"/>
        <v>37.690276330213507</v>
      </c>
      <c r="I32" s="7">
        <f t="shared" si="26"/>
        <v>214.12050304268425</v>
      </c>
      <c r="J32" s="7">
        <v>28.483167401199207</v>
      </c>
      <c r="K32" s="7">
        <v>32.870800000000003</v>
      </c>
      <c r="L32" s="19">
        <v>35.43740053724018</v>
      </c>
      <c r="M32" s="7">
        <v>37.258432598800795</v>
      </c>
      <c r="N32" s="13">
        <v>38.670934802398413</v>
      </c>
      <c r="O32" s="7">
        <v>39.825033136040972</v>
      </c>
      <c r="P32" s="7">
        <v>40.800809373623004</v>
      </c>
      <c r="Q32" s="7">
        <v>41.646065197601587</v>
      </c>
      <c r="R32" s="7">
        <v>42.391633673281142</v>
      </c>
      <c r="S32" s="7">
        <v>43.058567401199205</v>
      </c>
      <c r="T32" s="22">
        <v>43.661882344454398</v>
      </c>
      <c r="U32" s="7">
        <v>44.212665734841757</v>
      </c>
      <c r="V32" s="7">
        <v>44.719337338412281</v>
      </c>
      <c r="W32" s="7">
        <v>45.188441972423803</v>
      </c>
      <c r="X32" s="7">
        <v>45.625167938439382</v>
      </c>
      <c r="Y32" s="7">
        <v>46.033697796402379</v>
      </c>
      <c r="Z32" s="22">
        <v>46.417452609856106</v>
      </c>
      <c r="AA32" s="22">
        <v>46.834555315709892</v>
      </c>
      <c r="AB32" s="22">
        <v>47.464435711873335</v>
      </c>
      <c r="AC32" s="22">
        <v>48.061999999999998</v>
      </c>
    </row>
    <row r="33" spans="1:30" x14ac:dyDescent="0.35">
      <c r="A33" s="2" t="s">
        <v>8</v>
      </c>
      <c r="B33" s="2">
        <v>2.82</v>
      </c>
      <c r="C33" s="2" t="s">
        <v>40</v>
      </c>
      <c r="D33" s="7">
        <v>140.42597450192608</v>
      </c>
      <c r="E33" s="19">
        <v>783.69140625</v>
      </c>
      <c r="F33" s="16">
        <v>1000</v>
      </c>
      <c r="G33" s="7">
        <v>103.0527263064409</v>
      </c>
      <c r="H33" s="7">
        <f t="shared" si="0"/>
        <v>37.373248195485175</v>
      </c>
      <c r="I33" s="7">
        <f>10^((H33-2)/15.034)</f>
        <v>225.36337820649115</v>
      </c>
      <c r="J33" s="7">
        <f>2+15.034*LOG(J$1)</f>
        <v>27.542315045187706</v>
      </c>
      <c r="K33" s="7">
        <f t="shared" ref="K33:AC33" si="27">2+15.034*LOG(K$1)</f>
        <v>32.067999999999998</v>
      </c>
      <c r="L33" s="7">
        <f t="shared" si="27"/>
        <v>34.715355988643118</v>
      </c>
      <c r="M33" s="7">
        <f t="shared" si="27"/>
        <v>36.593684954812296</v>
      </c>
      <c r="N33" s="13">
        <f t="shared" si="27"/>
        <v>38.050630090375414</v>
      </c>
      <c r="O33" s="7">
        <f t="shared" si="27"/>
        <v>39.24104094345541</v>
      </c>
      <c r="P33" s="7">
        <f t="shared" si="27"/>
        <v>40.247518978762045</v>
      </c>
      <c r="Q33" s="7">
        <f t="shared" si="27"/>
        <v>41.119369909624588</v>
      </c>
      <c r="R33" s="7">
        <f t="shared" si="27"/>
        <v>41.888396932098516</v>
      </c>
      <c r="S33" s="7">
        <f t="shared" si="27"/>
        <v>42.576315045187705</v>
      </c>
      <c r="T33" s="22">
        <f t="shared" si="27"/>
        <v>43.198612673856459</v>
      </c>
      <c r="U33" s="7">
        <f t="shared" si="27"/>
        <v>43.766725898267694</v>
      </c>
      <c r="V33" s="7">
        <f t="shared" si="27"/>
        <v>44.289339403768693</v>
      </c>
      <c r="W33" s="7">
        <f t="shared" si="27"/>
        <v>44.773203933574344</v>
      </c>
      <c r="X33" s="7">
        <f t="shared" si="27"/>
        <v>45.223671033830819</v>
      </c>
      <c r="Y33" s="7">
        <f t="shared" si="27"/>
        <v>45.645054864436887</v>
      </c>
      <c r="Z33" s="22">
        <f t="shared" si="27"/>
        <v>46.040884129188683</v>
      </c>
      <c r="AA33" s="22">
        <f t="shared" si="27"/>
        <v>46.414081886910807</v>
      </c>
      <c r="AB33" s="7">
        <f t="shared" si="27"/>
        <v>46.767096681912534</v>
      </c>
      <c r="AC33" s="7">
        <f t="shared" si="27"/>
        <v>47.102000000000004</v>
      </c>
    </row>
    <row r="34" spans="1:30" x14ac:dyDescent="0.35">
      <c r="A34" s="2" t="s">
        <v>8</v>
      </c>
      <c r="B34" s="2">
        <v>9.4700000000000006</v>
      </c>
      <c r="C34" s="2" t="s">
        <v>40</v>
      </c>
      <c r="D34" s="7">
        <v>148.20598493688044</v>
      </c>
      <c r="E34" s="19">
        <v>183.10546875</v>
      </c>
      <c r="F34" s="16">
        <v>250</v>
      </c>
      <c r="G34" s="7">
        <v>101.73541046492944</v>
      </c>
      <c r="H34" s="7">
        <f t="shared" ref="H34:H65" si="28">D34-G34</f>
        <v>46.470574471950997</v>
      </c>
      <c r="I34" s="7">
        <f>10^((H34+4.25)/18.2503)</f>
        <v>601.40062516624846</v>
      </c>
      <c r="J34" s="7">
        <f>- 4.25 + 18.2503*LOG(J$1)</f>
        <v>26.75671227013364</v>
      </c>
      <c r="K34" s="7">
        <f t="shared" ref="K34:Z34" si="29">- 4.25 + 18.2503*LOG(K$1)</f>
        <v>32.250599999999999</v>
      </c>
      <c r="L34" s="7">
        <f t="shared" si="29"/>
        <v>35.464318305143898</v>
      </c>
      <c r="M34" s="7">
        <f t="shared" si="29"/>
        <v>37.744487729866357</v>
      </c>
      <c r="N34" s="7">
        <f t="shared" si="29"/>
        <v>39.513124540267285</v>
      </c>
      <c r="O34" s="7">
        <f t="shared" si="29"/>
        <v>40.958206035010257</v>
      </c>
      <c r="P34" s="7">
        <f t="shared" si="29"/>
        <v>42.180005029805834</v>
      </c>
      <c r="Q34" s="7">
        <f t="shared" si="29"/>
        <v>43.238375459732715</v>
      </c>
      <c r="R34" s="7">
        <f t="shared" si="29"/>
        <v>44.171924340154149</v>
      </c>
      <c r="S34" s="7">
        <f t="shared" si="29"/>
        <v>45.007012270133643</v>
      </c>
      <c r="T34" s="22">
        <f t="shared" si="29"/>
        <v>45.762441192076793</v>
      </c>
      <c r="U34" s="7">
        <f t="shared" si="29"/>
        <v>46.452093764876608</v>
      </c>
      <c r="V34" s="13">
        <f t="shared" si="29"/>
        <v>47.086512632739108</v>
      </c>
      <c r="W34" s="7">
        <f t="shared" si="29"/>
        <v>47.673892759672192</v>
      </c>
      <c r="X34" s="7">
        <f t="shared" si="29"/>
        <v>48.220730575277543</v>
      </c>
      <c r="Y34" s="7">
        <f t="shared" si="29"/>
        <v>48.732263189599067</v>
      </c>
      <c r="Z34" s="22">
        <f t="shared" si="29"/>
        <v>49.212774219963556</v>
      </c>
      <c r="AA34" s="22">
        <f>-24.31 + 25.052*LOG(AA$1)</f>
        <v>49.699683346473961</v>
      </c>
      <c r="AB34" s="19">
        <f>-24.31 + 25.052*LOG(AB$1)</f>
        <v>50.287931759696207</v>
      </c>
      <c r="AC34" s="7">
        <f>-24.31 + 25.052*LOG(AC$1)</f>
        <v>50.846000000000004</v>
      </c>
    </row>
    <row r="35" spans="1:30" x14ac:dyDescent="0.35">
      <c r="A35" s="2" t="s">
        <v>9</v>
      </c>
      <c r="B35" s="7">
        <v>4.2530390473599216</v>
      </c>
      <c r="C35" s="2" t="s">
        <v>39</v>
      </c>
      <c r="D35" s="7">
        <v>138.50918687124727</v>
      </c>
      <c r="E35" s="19">
        <v>399.90234375</v>
      </c>
      <c r="F35" s="16">
        <v>500</v>
      </c>
      <c r="G35" s="7">
        <v>98.085984681065511</v>
      </c>
      <c r="H35" s="7">
        <f t="shared" si="28"/>
        <v>40.423202190181755</v>
      </c>
      <c r="I35" s="7">
        <f>10^((H35-3.72)/14.5754)</f>
        <v>329.73184058131028</v>
      </c>
      <c r="J35" s="7">
        <f>3.72 + 14.5754*LOG(J$1)</f>
        <v>28.483167401199207</v>
      </c>
      <c r="K35" s="7">
        <f t="shared" ref="K35:Z35" si="30">3.72 + 14.5754*LOG(K$1)</f>
        <v>32.870800000000003</v>
      </c>
      <c r="L35" s="7">
        <f t="shared" si="30"/>
        <v>35.43740053724018</v>
      </c>
      <c r="M35" s="7">
        <f t="shared" si="30"/>
        <v>37.258432598800795</v>
      </c>
      <c r="N35" s="7">
        <f t="shared" si="30"/>
        <v>38.670934802398413</v>
      </c>
      <c r="O35" s="7">
        <f t="shared" si="30"/>
        <v>39.825033136040972</v>
      </c>
      <c r="P35" s="13">
        <f t="shared" si="30"/>
        <v>40.800809373623004</v>
      </c>
      <c r="Q35" s="7">
        <f t="shared" si="30"/>
        <v>41.646065197601587</v>
      </c>
      <c r="R35" s="7">
        <f t="shared" si="30"/>
        <v>42.391633673281142</v>
      </c>
      <c r="S35" s="7">
        <f t="shared" si="30"/>
        <v>43.058567401199205</v>
      </c>
      <c r="T35" s="22">
        <f t="shared" si="30"/>
        <v>43.661882344454398</v>
      </c>
      <c r="U35" s="7">
        <f t="shared" si="30"/>
        <v>44.212665734841757</v>
      </c>
      <c r="V35" s="7">
        <f t="shared" si="30"/>
        <v>44.719337338412281</v>
      </c>
      <c r="W35" s="7">
        <f t="shared" si="30"/>
        <v>45.188441972423803</v>
      </c>
      <c r="X35" s="7">
        <f t="shared" si="30"/>
        <v>45.625167938439382</v>
      </c>
      <c r="Y35" s="7">
        <f t="shared" si="30"/>
        <v>46.033697796402379</v>
      </c>
      <c r="Z35" s="22">
        <f t="shared" si="30"/>
        <v>46.417452609856106</v>
      </c>
      <c r="AA35" s="22">
        <f>-32.413+26.825*LOG(AA$1)</f>
        <v>46.834555315709892</v>
      </c>
      <c r="AB35" s="22">
        <f t="shared" ref="AB35:AC35" si="31">-32.413+26.825*LOG(AB$1)</f>
        <v>47.464435711873335</v>
      </c>
      <c r="AC35" s="22">
        <f t="shared" si="31"/>
        <v>48.061999999999998</v>
      </c>
    </row>
    <row r="36" spans="1:30" x14ac:dyDescent="0.35">
      <c r="A36" s="2" t="s">
        <v>9</v>
      </c>
      <c r="B36" s="7">
        <v>5.2701395364342636</v>
      </c>
      <c r="C36" s="2" t="s">
        <v>39</v>
      </c>
      <c r="D36" s="7">
        <v>150.8516515458399</v>
      </c>
      <c r="E36" s="19">
        <v>105.46875</v>
      </c>
      <c r="F36" s="16">
        <v>125</v>
      </c>
      <c r="G36" s="7">
        <v>98.085984681065511</v>
      </c>
      <c r="H36" s="7">
        <f t="shared" si="28"/>
        <v>52.765666864774389</v>
      </c>
      <c r="I36" s="7">
        <f>10^((H36+16.14)/23.717)</f>
        <v>804.13342274607305</v>
      </c>
      <c r="J36" s="7">
        <f t="shared" ref="J36:T41" si="32">3.21+16.719*LOG(J$1)</f>
        <v>31.615079502493899</v>
      </c>
      <c r="K36" s="7">
        <f t="shared" si="32"/>
        <v>36.648000000000003</v>
      </c>
      <c r="L36" s="7">
        <f t="shared" si="32"/>
        <v>39.592069760151936</v>
      </c>
      <c r="M36" s="7">
        <f t="shared" si="32"/>
        <v>41.680920497506108</v>
      </c>
      <c r="N36" s="7">
        <f t="shared" si="32"/>
        <v>43.301159004987795</v>
      </c>
      <c r="O36" s="7">
        <f t="shared" si="32"/>
        <v>44.624990257658041</v>
      </c>
      <c r="P36" s="7">
        <f t="shared" si="32"/>
        <v>45.744273633492263</v>
      </c>
      <c r="Q36" s="7">
        <f t="shared" si="32"/>
        <v>46.713840995012212</v>
      </c>
      <c r="R36" s="7">
        <f t="shared" si="32"/>
        <v>47.569060017809974</v>
      </c>
      <c r="S36" s="7">
        <f t="shared" si="32"/>
        <v>48.3340795024939</v>
      </c>
      <c r="T36" s="22">
        <f t="shared" si="32"/>
        <v>49.026123805654265</v>
      </c>
      <c r="U36" s="22">
        <f t="shared" ref="U36:AC41" si="33">-16.14+23.717*LOG(U$1)</f>
        <v>49.749413205348873</v>
      </c>
      <c r="V36" s="7">
        <f t="shared" si="33"/>
        <v>50.5738660794986</v>
      </c>
      <c r="W36" s="7">
        <f t="shared" si="33"/>
        <v>51.337190215018126</v>
      </c>
      <c r="X36" s="7">
        <f t="shared" si="33"/>
        <v>52.047827983860941</v>
      </c>
      <c r="Y36" s="7">
        <f t="shared" si="33"/>
        <v>52.712585221487927</v>
      </c>
      <c r="Z36" s="24">
        <f t="shared" si="33"/>
        <v>53.337028661165874</v>
      </c>
      <c r="AA36" s="7">
        <f t="shared" si="33"/>
        <v>53.925769596372461</v>
      </c>
      <c r="AB36" s="7">
        <f t="shared" si="33"/>
        <v>54.482670746635591</v>
      </c>
      <c r="AC36" s="7">
        <f t="shared" si="33"/>
        <v>55.010999999999996</v>
      </c>
    </row>
    <row r="37" spans="1:30" x14ac:dyDescent="0.35">
      <c r="A37" s="2" t="s">
        <v>9</v>
      </c>
      <c r="B37" s="7">
        <v>7.9622552661429902</v>
      </c>
      <c r="C37" s="2" t="s">
        <v>39</v>
      </c>
      <c r="D37" s="7">
        <v>139.17643833240538</v>
      </c>
      <c r="E37" s="19">
        <v>142.08984375</v>
      </c>
      <c r="F37" s="16">
        <v>125</v>
      </c>
      <c r="G37" s="7">
        <v>98.085984681065511</v>
      </c>
      <c r="H37" s="7">
        <f t="shared" si="28"/>
        <v>41.090453651339871</v>
      </c>
      <c r="I37" s="7">
        <f>10^((H37-3.21)/16.719)</f>
        <v>184.3796051662799</v>
      </c>
      <c r="J37" s="7">
        <f t="shared" si="32"/>
        <v>31.615079502493899</v>
      </c>
      <c r="K37" s="7">
        <f t="shared" si="32"/>
        <v>36.648000000000003</v>
      </c>
      <c r="L37" s="7">
        <f t="shared" si="32"/>
        <v>39.592069760151936</v>
      </c>
      <c r="M37" s="13">
        <f t="shared" si="32"/>
        <v>41.680920497506108</v>
      </c>
      <c r="N37" s="7">
        <f t="shared" si="32"/>
        <v>43.301159004987795</v>
      </c>
      <c r="O37" s="7">
        <f t="shared" si="32"/>
        <v>44.624990257658041</v>
      </c>
      <c r="P37" s="7">
        <f t="shared" si="32"/>
        <v>45.744273633492263</v>
      </c>
      <c r="Q37" s="7">
        <f t="shared" si="32"/>
        <v>46.713840995012212</v>
      </c>
      <c r="R37" s="7">
        <f t="shared" si="32"/>
        <v>47.569060017809974</v>
      </c>
      <c r="S37" s="7">
        <f t="shared" si="32"/>
        <v>48.3340795024939</v>
      </c>
      <c r="T37" s="22">
        <f t="shared" si="32"/>
        <v>49.026123805654265</v>
      </c>
      <c r="U37" s="22">
        <f t="shared" si="33"/>
        <v>49.749413205348873</v>
      </c>
      <c r="V37" s="7">
        <f t="shared" si="33"/>
        <v>50.5738660794986</v>
      </c>
      <c r="W37" s="7">
        <f t="shared" si="33"/>
        <v>51.337190215018126</v>
      </c>
      <c r="X37" s="7">
        <f t="shared" si="33"/>
        <v>52.047827983860941</v>
      </c>
      <c r="Y37" s="7">
        <f t="shared" si="33"/>
        <v>52.712585221487927</v>
      </c>
      <c r="Z37" s="22">
        <f t="shared" si="33"/>
        <v>53.337028661165874</v>
      </c>
      <c r="AA37" s="7">
        <f t="shared" si="33"/>
        <v>53.925769596372461</v>
      </c>
      <c r="AB37" s="7">
        <f t="shared" si="33"/>
        <v>54.482670746635591</v>
      </c>
      <c r="AC37" s="7">
        <f t="shared" si="33"/>
        <v>55.010999999999996</v>
      </c>
    </row>
    <row r="38" spans="1:30" x14ac:dyDescent="0.35">
      <c r="A38" s="2" t="s">
        <v>9</v>
      </c>
      <c r="B38" s="7">
        <v>10.807349643958712</v>
      </c>
      <c r="C38" s="2" t="s">
        <v>39</v>
      </c>
      <c r="D38" s="7">
        <v>151.0032359046649</v>
      </c>
      <c r="E38" s="19">
        <v>161.1328125</v>
      </c>
      <c r="F38" s="16">
        <v>125</v>
      </c>
      <c r="G38" s="7">
        <v>98.085984681065511</v>
      </c>
      <c r="H38" s="7">
        <f t="shared" si="28"/>
        <v>52.917251223599393</v>
      </c>
      <c r="I38" s="7">
        <f>10^((H38+16.14)/23.717)</f>
        <v>816.05511889651416</v>
      </c>
      <c r="J38" s="7">
        <f t="shared" si="32"/>
        <v>31.615079502493899</v>
      </c>
      <c r="K38" s="7">
        <f t="shared" si="32"/>
        <v>36.648000000000003</v>
      </c>
      <c r="L38" s="7">
        <f t="shared" si="32"/>
        <v>39.592069760151936</v>
      </c>
      <c r="M38" s="7">
        <f t="shared" si="32"/>
        <v>41.680920497506108</v>
      </c>
      <c r="N38" s="7">
        <f t="shared" si="32"/>
        <v>43.301159004987795</v>
      </c>
      <c r="O38" s="7">
        <f t="shared" si="32"/>
        <v>44.624990257658041</v>
      </c>
      <c r="P38" s="7">
        <f t="shared" si="32"/>
        <v>45.744273633492263</v>
      </c>
      <c r="Q38" s="7">
        <f t="shared" si="32"/>
        <v>46.713840995012212</v>
      </c>
      <c r="R38" s="7">
        <f t="shared" si="32"/>
        <v>47.569060017809974</v>
      </c>
      <c r="S38" s="7">
        <f t="shared" si="32"/>
        <v>48.3340795024939</v>
      </c>
      <c r="T38" s="22">
        <f t="shared" si="32"/>
        <v>49.026123805654265</v>
      </c>
      <c r="U38" s="22">
        <f t="shared" si="33"/>
        <v>49.749413205348873</v>
      </c>
      <c r="V38" s="7">
        <f t="shared" si="33"/>
        <v>50.5738660794986</v>
      </c>
      <c r="W38" s="7">
        <f t="shared" si="33"/>
        <v>51.337190215018126</v>
      </c>
      <c r="X38" s="7">
        <f t="shared" si="33"/>
        <v>52.047827983860941</v>
      </c>
      <c r="Y38" s="7">
        <f t="shared" si="33"/>
        <v>52.712585221487927</v>
      </c>
      <c r="Z38" s="24">
        <f t="shared" si="33"/>
        <v>53.337028661165874</v>
      </c>
      <c r="AA38" s="7">
        <f t="shared" si="33"/>
        <v>53.925769596372461</v>
      </c>
      <c r="AB38" s="7">
        <f t="shared" si="33"/>
        <v>54.482670746635591</v>
      </c>
      <c r="AC38" s="7">
        <f t="shared" si="33"/>
        <v>55.010999999999996</v>
      </c>
    </row>
    <row r="39" spans="1:30" x14ac:dyDescent="0.35">
      <c r="A39" s="2" t="s">
        <v>9</v>
      </c>
      <c r="B39" s="7">
        <v>14.486282310766608</v>
      </c>
      <c r="C39" s="2" t="s">
        <v>39</v>
      </c>
      <c r="D39" s="7">
        <v>154.98206262081931</v>
      </c>
      <c r="E39" s="19">
        <v>164.0625</v>
      </c>
      <c r="F39" s="16">
        <v>125</v>
      </c>
      <c r="G39" s="7">
        <v>98.085984681065511</v>
      </c>
      <c r="H39" s="7">
        <f t="shared" si="28"/>
        <v>56.896077939753795</v>
      </c>
      <c r="I39" s="7">
        <f>10^((H39+16.14)/23.717)</f>
        <v>1200.8316917511856</v>
      </c>
      <c r="J39" s="7">
        <f t="shared" si="32"/>
        <v>31.615079502493899</v>
      </c>
      <c r="K39" s="7">
        <f t="shared" si="32"/>
        <v>36.648000000000003</v>
      </c>
      <c r="L39" s="7">
        <f t="shared" si="32"/>
        <v>39.592069760151936</v>
      </c>
      <c r="M39" s="7">
        <f t="shared" si="32"/>
        <v>41.680920497506108</v>
      </c>
      <c r="N39" s="7">
        <f t="shared" si="32"/>
        <v>43.301159004987795</v>
      </c>
      <c r="O39" s="7">
        <f t="shared" si="32"/>
        <v>44.624990257658041</v>
      </c>
      <c r="P39" s="7">
        <f t="shared" si="32"/>
        <v>45.744273633492263</v>
      </c>
      <c r="Q39" s="7">
        <f t="shared" si="32"/>
        <v>46.713840995012212</v>
      </c>
      <c r="R39" s="7">
        <f t="shared" si="32"/>
        <v>47.569060017809974</v>
      </c>
      <c r="S39" s="7">
        <f t="shared" si="32"/>
        <v>48.3340795024939</v>
      </c>
      <c r="T39" s="22">
        <f t="shared" si="32"/>
        <v>49.026123805654265</v>
      </c>
      <c r="U39" s="22">
        <f t="shared" si="33"/>
        <v>49.749413205348873</v>
      </c>
      <c r="V39" s="7">
        <f t="shared" si="33"/>
        <v>50.5738660794986</v>
      </c>
      <c r="W39" s="7">
        <f t="shared" si="33"/>
        <v>51.337190215018126</v>
      </c>
      <c r="X39" s="7">
        <f t="shared" si="33"/>
        <v>52.047827983860941</v>
      </c>
      <c r="Y39" s="7">
        <f t="shared" si="33"/>
        <v>52.712585221487927</v>
      </c>
      <c r="Z39" s="22">
        <f t="shared" si="33"/>
        <v>53.337028661165874</v>
      </c>
      <c r="AA39" s="7">
        <f t="shared" si="33"/>
        <v>53.925769596372461</v>
      </c>
      <c r="AB39" s="7">
        <f t="shared" si="33"/>
        <v>54.482670746635591</v>
      </c>
      <c r="AC39" s="7">
        <f t="shared" si="33"/>
        <v>55.010999999999996</v>
      </c>
      <c r="AD39" s="20"/>
    </row>
    <row r="40" spans="1:30" x14ac:dyDescent="0.35">
      <c r="A40" s="2" t="s">
        <v>9</v>
      </c>
      <c r="B40" s="7">
        <v>11.928961827514314</v>
      </c>
      <c r="C40" s="2" t="s">
        <v>39</v>
      </c>
      <c r="D40" s="7">
        <v>147.59203674880598</v>
      </c>
      <c r="E40" s="19">
        <v>125.9765625</v>
      </c>
      <c r="F40" s="16">
        <v>125</v>
      </c>
      <c r="G40" s="7">
        <v>98.085984681065511</v>
      </c>
      <c r="H40" s="7">
        <f t="shared" si="28"/>
        <v>49.50605206774047</v>
      </c>
      <c r="I40" s="7">
        <f>10^((H40+16.14)/23.717)</f>
        <v>585.99000459827982</v>
      </c>
      <c r="J40" s="7">
        <f t="shared" si="32"/>
        <v>31.615079502493899</v>
      </c>
      <c r="K40" s="7">
        <f t="shared" si="32"/>
        <v>36.648000000000003</v>
      </c>
      <c r="L40" s="7">
        <f t="shared" si="32"/>
        <v>39.592069760151936</v>
      </c>
      <c r="M40" s="7">
        <f t="shared" si="32"/>
        <v>41.680920497506108</v>
      </c>
      <c r="N40" s="7">
        <f t="shared" si="32"/>
        <v>43.301159004987795</v>
      </c>
      <c r="O40" s="7">
        <f t="shared" si="32"/>
        <v>44.624990257658041</v>
      </c>
      <c r="P40" s="7">
        <f t="shared" si="32"/>
        <v>45.744273633492263</v>
      </c>
      <c r="Q40" s="7">
        <f t="shared" si="32"/>
        <v>46.713840995012212</v>
      </c>
      <c r="R40" s="7">
        <f t="shared" si="32"/>
        <v>47.569060017809974</v>
      </c>
      <c r="S40" s="7">
        <f t="shared" si="32"/>
        <v>48.3340795024939</v>
      </c>
      <c r="T40" s="22">
        <f t="shared" si="32"/>
        <v>49.026123805654265</v>
      </c>
      <c r="U40" s="24">
        <f t="shared" si="33"/>
        <v>49.749413205348873</v>
      </c>
      <c r="V40" s="7">
        <f t="shared" si="33"/>
        <v>50.5738660794986</v>
      </c>
      <c r="W40" s="7">
        <f t="shared" si="33"/>
        <v>51.337190215018126</v>
      </c>
      <c r="X40" s="7">
        <f t="shared" si="33"/>
        <v>52.047827983860941</v>
      </c>
      <c r="Y40" s="7">
        <f t="shared" si="33"/>
        <v>52.712585221487927</v>
      </c>
      <c r="Z40" s="22">
        <f t="shared" si="33"/>
        <v>53.337028661165874</v>
      </c>
      <c r="AA40" s="7">
        <f t="shared" si="33"/>
        <v>53.925769596372461</v>
      </c>
      <c r="AB40" s="7">
        <f t="shared" si="33"/>
        <v>54.482670746635591</v>
      </c>
      <c r="AC40" s="7">
        <f t="shared" si="33"/>
        <v>55.010999999999996</v>
      </c>
    </row>
    <row r="41" spans="1:30" x14ac:dyDescent="0.35">
      <c r="A41" s="2" t="s">
        <v>9</v>
      </c>
      <c r="B41" s="7">
        <v>11.338544422962617</v>
      </c>
      <c r="C41" s="2" t="s">
        <v>39</v>
      </c>
      <c r="D41" s="7">
        <v>161.11093954432346</v>
      </c>
      <c r="E41" s="19">
        <v>137.6953125</v>
      </c>
      <c r="F41" s="16">
        <v>125</v>
      </c>
      <c r="G41" s="7">
        <v>98.085984681065511</v>
      </c>
      <c r="H41" s="7">
        <f t="shared" si="28"/>
        <v>63.024954863257946</v>
      </c>
      <c r="I41" s="7">
        <f>10^((H41+16.14)/23.717)</f>
        <v>2177.204285413467</v>
      </c>
      <c r="J41" s="7">
        <f t="shared" si="32"/>
        <v>31.615079502493899</v>
      </c>
      <c r="K41" s="7">
        <f t="shared" si="32"/>
        <v>36.648000000000003</v>
      </c>
      <c r="L41" s="7">
        <f t="shared" si="32"/>
        <v>39.592069760151936</v>
      </c>
      <c r="M41" s="7">
        <f t="shared" si="32"/>
        <v>41.680920497506108</v>
      </c>
      <c r="N41" s="7">
        <f t="shared" si="32"/>
        <v>43.301159004987795</v>
      </c>
      <c r="O41" s="7">
        <f t="shared" si="32"/>
        <v>44.624990257658041</v>
      </c>
      <c r="P41" s="7">
        <f t="shared" si="32"/>
        <v>45.744273633492263</v>
      </c>
      <c r="Q41" s="7">
        <f t="shared" si="32"/>
        <v>46.713840995012212</v>
      </c>
      <c r="R41" s="7">
        <f t="shared" si="32"/>
        <v>47.569060017809974</v>
      </c>
      <c r="S41" s="7">
        <f t="shared" si="32"/>
        <v>48.3340795024939</v>
      </c>
      <c r="T41" s="22">
        <f t="shared" si="32"/>
        <v>49.026123805654265</v>
      </c>
      <c r="U41" s="22">
        <f t="shared" si="33"/>
        <v>49.749413205348873</v>
      </c>
      <c r="V41" s="7">
        <f t="shared" si="33"/>
        <v>50.5738660794986</v>
      </c>
      <c r="W41" s="7">
        <f t="shared" si="33"/>
        <v>51.337190215018126</v>
      </c>
      <c r="X41" s="7">
        <f t="shared" si="33"/>
        <v>52.047827983860941</v>
      </c>
      <c r="Y41" s="7">
        <f t="shared" si="33"/>
        <v>52.712585221487927</v>
      </c>
      <c r="Z41" s="22">
        <f t="shared" si="33"/>
        <v>53.337028661165874</v>
      </c>
      <c r="AA41" s="7">
        <f t="shared" si="33"/>
        <v>53.925769596372461</v>
      </c>
      <c r="AB41" s="7">
        <f t="shared" si="33"/>
        <v>54.482670746635591</v>
      </c>
      <c r="AC41" s="7">
        <f t="shared" si="33"/>
        <v>55.010999999999996</v>
      </c>
      <c r="AD41" s="20"/>
    </row>
    <row r="42" spans="1:30" x14ac:dyDescent="0.35">
      <c r="A42" s="2" t="s">
        <v>9</v>
      </c>
      <c r="B42" s="7">
        <v>19.131421553698853</v>
      </c>
      <c r="C42" s="2" t="s">
        <v>39</v>
      </c>
      <c r="D42" s="7">
        <v>138.87853265258866</v>
      </c>
      <c r="E42" s="19">
        <v>232.91015625</v>
      </c>
      <c r="F42" s="16">
        <v>250</v>
      </c>
      <c r="G42" s="7">
        <v>96.031041024237638</v>
      </c>
      <c r="H42" s="7">
        <f t="shared" si="28"/>
        <v>42.847491628351023</v>
      </c>
      <c r="I42" s="7">
        <f>10^((H42+4.25)/18.2503)</f>
        <v>380.7518755181776</v>
      </c>
      <c r="J42" s="7">
        <f t="shared" ref="J42:Y43" si="34">- 4.25 + 18.2503*LOG(J$1)</f>
        <v>26.75671227013364</v>
      </c>
      <c r="K42" s="7">
        <f t="shared" si="34"/>
        <v>32.250599999999999</v>
      </c>
      <c r="L42" s="7">
        <f t="shared" si="34"/>
        <v>35.464318305143898</v>
      </c>
      <c r="M42" s="7">
        <f t="shared" si="34"/>
        <v>37.744487729866357</v>
      </c>
      <c r="N42" s="7">
        <f t="shared" si="34"/>
        <v>39.513124540267285</v>
      </c>
      <c r="O42" s="7">
        <f t="shared" si="34"/>
        <v>40.958206035010257</v>
      </c>
      <c r="P42" s="7">
        <f t="shared" si="34"/>
        <v>42.180005029805834</v>
      </c>
      <c r="Q42" s="13">
        <f t="shared" si="34"/>
        <v>43.238375459732715</v>
      </c>
      <c r="R42" s="7">
        <f t="shared" si="34"/>
        <v>44.171924340154149</v>
      </c>
      <c r="S42" s="7">
        <f t="shared" si="34"/>
        <v>45.007012270133643</v>
      </c>
      <c r="T42" s="22">
        <f t="shared" si="34"/>
        <v>45.762441192076793</v>
      </c>
      <c r="U42" s="7">
        <f t="shared" si="34"/>
        <v>46.452093764876608</v>
      </c>
      <c r="V42" s="7">
        <f t="shared" si="34"/>
        <v>47.086512632739108</v>
      </c>
      <c r="W42" s="7">
        <f t="shared" si="34"/>
        <v>47.673892759672192</v>
      </c>
      <c r="X42" s="7">
        <f t="shared" si="34"/>
        <v>48.220730575277543</v>
      </c>
      <c r="Y42" s="7">
        <f t="shared" si="34"/>
        <v>48.732263189599067</v>
      </c>
      <c r="Z42" s="22">
        <f t="shared" ref="K42:Z43" si="35">- 4.25 + 18.2503*LOG(Z$1)</f>
        <v>49.212774219963556</v>
      </c>
      <c r="AA42" s="22">
        <f t="shared" ref="AA42:AC43" si="36">-24.31 + 25.052*LOG(AA$1)</f>
        <v>49.699683346473961</v>
      </c>
      <c r="AB42" s="19">
        <f t="shared" si="36"/>
        <v>50.287931759696207</v>
      </c>
      <c r="AC42" s="7">
        <f t="shared" si="36"/>
        <v>50.846000000000004</v>
      </c>
    </row>
    <row r="43" spans="1:30" x14ac:dyDescent="0.35">
      <c r="A43" s="2" t="s">
        <v>9</v>
      </c>
      <c r="B43" s="7">
        <v>19.131421553698853</v>
      </c>
      <c r="C43" s="2" t="s">
        <v>39</v>
      </c>
      <c r="D43" s="7">
        <v>136.27924782827381</v>
      </c>
      <c r="E43" s="19">
        <v>232.91015625</v>
      </c>
      <c r="F43" s="16">
        <v>250</v>
      </c>
      <c r="G43" s="7">
        <v>96.031041024237638</v>
      </c>
      <c r="H43" s="7">
        <f t="shared" si="28"/>
        <v>40.248206804036172</v>
      </c>
      <c r="I43" s="7">
        <f>10^((H43+4.25)/18.2503)</f>
        <v>274.29495936317511</v>
      </c>
      <c r="J43" s="7">
        <f t="shared" si="34"/>
        <v>26.75671227013364</v>
      </c>
      <c r="K43" s="7">
        <f t="shared" si="35"/>
        <v>32.250599999999999</v>
      </c>
      <c r="L43" s="7">
        <f t="shared" si="35"/>
        <v>35.464318305143898</v>
      </c>
      <c r="M43" s="7">
        <f t="shared" si="35"/>
        <v>37.744487729866357</v>
      </c>
      <c r="N43" s="7">
        <f t="shared" si="35"/>
        <v>39.513124540267285</v>
      </c>
      <c r="O43" s="13">
        <f t="shared" si="35"/>
        <v>40.958206035010257</v>
      </c>
      <c r="P43" s="7">
        <f t="shared" si="35"/>
        <v>42.180005029805834</v>
      </c>
      <c r="Q43" s="7">
        <f t="shared" si="35"/>
        <v>43.238375459732715</v>
      </c>
      <c r="R43" s="7">
        <f t="shared" si="35"/>
        <v>44.171924340154149</v>
      </c>
      <c r="S43" s="7">
        <f t="shared" si="35"/>
        <v>45.007012270133643</v>
      </c>
      <c r="T43" s="22">
        <f t="shared" si="35"/>
        <v>45.762441192076793</v>
      </c>
      <c r="U43" s="7">
        <f t="shared" si="35"/>
        <v>46.452093764876608</v>
      </c>
      <c r="V43" s="7">
        <f t="shared" si="35"/>
        <v>47.086512632739108</v>
      </c>
      <c r="W43" s="7">
        <f t="shared" si="35"/>
        <v>47.673892759672192</v>
      </c>
      <c r="X43" s="7">
        <f t="shared" si="35"/>
        <v>48.220730575277543</v>
      </c>
      <c r="Y43" s="7">
        <f t="shared" si="35"/>
        <v>48.732263189599067</v>
      </c>
      <c r="Z43" s="22">
        <f t="shared" si="35"/>
        <v>49.212774219963556</v>
      </c>
      <c r="AA43" s="22">
        <f t="shared" si="36"/>
        <v>49.699683346473961</v>
      </c>
      <c r="AB43" s="19">
        <f t="shared" si="36"/>
        <v>50.287931759696207</v>
      </c>
      <c r="AC43" s="7">
        <f t="shared" si="36"/>
        <v>50.846000000000004</v>
      </c>
    </row>
    <row r="44" spans="1:30" x14ac:dyDescent="0.35">
      <c r="A44" s="2" t="s">
        <v>9</v>
      </c>
      <c r="B44" s="7">
        <v>19.172631313608075</v>
      </c>
      <c r="C44" s="2" t="s">
        <v>39</v>
      </c>
      <c r="D44" s="7">
        <v>135.29081149674198</v>
      </c>
      <c r="E44" s="19">
        <v>531.73828125</v>
      </c>
      <c r="F44" s="16">
        <v>500</v>
      </c>
      <c r="G44" s="7">
        <v>96.031041024237638</v>
      </c>
      <c r="H44" s="7">
        <f t="shared" si="28"/>
        <v>39.259770472504343</v>
      </c>
      <c r="I44" s="7">
        <f>10^((H44-3.72)/14.5754)</f>
        <v>274.37168409462527</v>
      </c>
      <c r="J44" s="7">
        <f t="shared" ref="J44:Y48" si="37">3.72 + 14.5754*LOG(J$1)</f>
        <v>28.483167401199207</v>
      </c>
      <c r="K44" s="7">
        <f t="shared" si="37"/>
        <v>32.870800000000003</v>
      </c>
      <c r="L44" s="7">
        <f t="shared" si="37"/>
        <v>35.43740053724018</v>
      </c>
      <c r="M44" s="7">
        <f t="shared" si="37"/>
        <v>37.258432598800795</v>
      </c>
      <c r="N44" s="7">
        <f t="shared" si="37"/>
        <v>38.670934802398413</v>
      </c>
      <c r="O44" s="13">
        <f t="shared" si="37"/>
        <v>39.825033136040972</v>
      </c>
      <c r="P44" s="7">
        <f t="shared" si="37"/>
        <v>40.800809373623004</v>
      </c>
      <c r="Q44" s="7">
        <f t="shared" si="37"/>
        <v>41.646065197601587</v>
      </c>
      <c r="R44" s="7">
        <f t="shared" si="37"/>
        <v>42.391633673281142</v>
      </c>
      <c r="S44" s="7">
        <f t="shared" si="37"/>
        <v>43.058567401199205</v>
      </c>
      <c r="T44" s="22">
        <f t="shared" si="37"/>
        <v>43.661882344454398</v>
      </c>
      <c r="U44" s="7">
        <f t="shared" si="37"/>
        <v>44.212665734841757</v>
      </c>
      <c r="V44" s="7">
        <f t="shared" si="37"/>
        <v>44.719337338412281</v>
      </c>
      <c r="W44" s="7">
        <f t="shared" si="37"/>
        <v>45.188441972423803</v>
      </c>
      <c r="X44" s="7">
        <f t="shared" si="37"/>
        <v>45.625167938439382</v>
      </c>
      <c r="Y44" s="7">
        <f t="shared" si="37"/>
        <v>46.033697796402379</v>
      </c>
      <c r="Z44" s="22">
        <f t="shared" ref="K44:Z48" si="38">3.72 + 14.5754*LOG(Z$1)</f>
        <v>46.417452609856106</v>
      </c>
      <c r="AA44" s="22">
        <f t="shared" ref="AA44:AC48" si="39">-32.413+26.825*LOG(AA$1)</f>
        <v>46.834555315709892</v>
      </c>
      <c r="AB44" s="22">
        <f t="shared" si="39"/>
        <v>47.464435711873335</v>
      </c>
      <c r="AC44" s="22">
        <f t="shared" si="39"/>
        <v>48.061999999999998</v>
      </c>
    </row>
    <row r="45" spans="1:30" x14ac:dyDescent="0.35">
      <c r="A45" s="2" t="s">
        <v>9</v>
      </c>
      <c r="B45" s="7">
        <v>19.527108295792562</v>
      </c>
      <c r="C45" s="2" t="s">
        <v>39</v>
      </c>
      <c r="D45" s="7">
        <v>132.35469153684858</v>
      </c>
      <c r="E45" s="19">
        <v>603.515625</v>
      </c>
      <c r="F45" s="16">
        <v>500</v>
      </c>
      <c r="G45" s="7">
        <v>96.031041024237638</v>
      </c>
      <c r="H45" s="7">
        <f t="shared" si="28"/>
        <v>36.323650512610939</v>
      </c>
      <c r="I45" s="7">
        <f>10^((H45-3.72)/14.5754)</f>
        <v>172.54237178089988</v>
      </c>
      <c r="J45" s="7">
        <f t="shared" si="37"/>
        <v>28.483167401199207</v>
      </c>
      <c r="K45" s="7">
        <f t="shared" si="38"/>
        <v>32.870800000000003</v>
      </c>
      <c r="L45" s="7">
        <f t="shared" si="38"/>
        <v>35.43740053724018</v>
      </c>
      <c r="M45" s="13">
        <f t="shared" si="38"/>
        <v>37.258432598800795</v>
      </c>
      <c r="N45" s="7">
        <f t="shared" si="38"/>
        <v>38.670934802398413</v>
      </c>
      <c r="O45" s="7">
        <f t="shared" si="38"/>
        <v>39.825033136040972</v>
      </c>
      <c r="P45" s="7">
        <f t="shared" si="38"/>
        <v>40.800809373623004</v>
      </c>
      <c r="Q45" s="7">
        <f t="shared" si="38"/>
        <v>41.646065197601587</v>
      </c>
      <c r="R45" s="7">
        <f t="shared" si="38"/>
        <v>42.391633673281142</v>
      </c>
      <c r="S45" s="7">
        <f t="shared" si="38"/>
        <v>43.058567401199205</v>
      </c>
      <c r="T45" s="22">
        <f t="shared" si="38"/>
        <v>43.661882344454398</v>
      </c>
      <c r="U45" s="7">
        <f t="shared" si="38"/>
        <v>44.212665734841757</v>
      </c>
      <c r="V45" s="7">
        <f t="shared" si="38"/>
        <v>44.719337338412281</v>
      </c>
      <c r="W45" s="7">
        <f t="shared" si="38"/>
        <v>45.188441972423803</v>
      </c>
      <c r="X45" s="7">
        <f t="shared" si="38"/>
        <v>45.625167938439382</v>
      </c>
      <c r="Y45" s="7">
        <f t="shared" si="38"/>
        <v>46.033697796402379</v>
      </c>
      <c r="Z45" s="22">
        <f t="shared" si="38"/>
        <v>46.417452609856106</v>
      </c>
      <c r="AA45" s="22">
        <f t="shared" si="39"/>
        <v>46.834555315709892</v>
      </c>
      <c r="AB45" s="22">
        <f t="shared" si="39"/>
        <v>47.464435711873335</v>
      </c>
      <c r="AC45" s="22">
        <f t="shared" si="39"/>
        <v>48.061999999999998</v>
      </c>
    </row>
    <row r="46" spans="1:30" x14ac:dyDescent="0.35">
      <c r="A46" s="2" t="s">
        <v>9</v>
      </c>
      <c r="B46" s="7">
        <v>19.52911712329999</v>
      </c>
      <c r="C46" s="2" t="s">
        <v>39</v>
      </c>
      <c r="D46" s="7">
        <v>135.69013157024108</v>
      </c>
      <c r="E46" s="19">
        <v>607.91015625</v>
      </c>
      <c r="F46" s="16">
        <v>500</v>
      </c>
      <c r="G46" s="7">
        <v>96.031041024237638</v>
      </c>
      <c r="H46" s="7">
        <f t="shared" si="28"/>
        <v>39.659090546003441</v>
      </c>
      <c r="I46" s="7">
        <f>10^((H46-3.72)/14.5754)</f>
        <v>292.23763242106418</v>
      </c>
      <c r="J46" s="7">
        <f t="shared" si="37"/>
        <v>28.483167401199207</v>
      </c>
      <c r="K46" s="7">
        <f t="shared" si="38"/>
        <v>32.870800000000003</v>
      </c>
      <c r="L46" s="7">
        <f t="shared" si="38"/>
        <v>35.43740053724018</v>
      </c>
      <c r="M46" s="7">
        <f t="shared" si="38"/>
        <v>37.258432598800795</v>
      </c>
      <c r="N46" s="7">
        <f t="shared" si="38"/>
        <v>38.670934802398413</v>
      </c>
      <c r="O46" s="13">
        <f t="shared" si="38"/>
        <v>39.825033136040972</v>
      </c>
      <c r="P46" s="7">
        <f t="shared" si="38"/>
        <v>40.800809373623004</v>
      </c>
      <c r="Q46" s="7">
        <f t="shared" si="38"/>
        <v>41.646065197601587</v>
      </c>
      <c r="R46" s="7">
        <f t="shared" si="38"/>
        <v>42.391633673281142</v>
      </c>
      <c r="S46" s="7">
        <f t="shared" si="38"/>
        <v>43.058567401199205</v>
      </c>
      <c r="T46" s="22">
        <f t="shared" si="38"/>
        <v>43.661882344454398</v>
      </c>
      <c r="U46" s="7">
        <f t="shared" si="38"/>
        <v>44.212665734841757</v>
      </c>
      <c r="V46" s="7">
        <f t="shared" si="38"/>
        <v>44.719337338412281</v>
      </c>
      <c r="W46" s="7">
        <f t="shared" si="38"/>
        <v>45.188441972423803</v>
      </c>
      <c r="X46" s="7">
        <f t="shared" si="38"/>
        <v>45.625167938439382</v>
      </c>
      <c r="Y46" s="7">
        <f t="shared" si="38"/>
        <v>46.033697796402379</v>
      </c>
      <c r="Z46" s="22">
        <f t="shared" si="38"/>
        <v>46.417452609856106</v>
      </c>
      <c r="AA46" s="22">
        <f t="shared" si="39"/>
        <v>46.834555315709892</v>
      </c>
      <c r="AB46" s="22">
        <f t="shared" si="39"/>
        <v>47.464435711873335</v>
      </c>
      <c r="AC46" s="22">
        <f t="shared" si="39"/>
        <v>48.061999999999998</v>
      </c>
    </row>
    <row r="47" spans="1:30" x14ac:dyDescent="0.35">
      <c r="A47" s="2" t="s">
        <v>9</v>
      </c>
      <c r="B47" s="7">
        <v>19.523981128733901</v>
      </c>
      <c r="C47" s="2" t="s">
        <v>39</v>
      </c>
      <c r="D47" s="7">
        <v>132.02138943804238</v>
      </c>
      <c r="E47" s="19">
        <v>533.203125</v>
      </c>
      <c r="F47" s="16">
        <v>500</v>
      </c>
      <c r="G47" s="7">
        <v>96.031041024237638</v>
      </c>
      <c r="H47" s="7">
        <f t="shared" si="28"/>
        <v>35.990348413804739</v>
      </c>
      <c r="I47" s="7">
        <f>10^((H47-3.72)/14.5754)</f>
        <v>163.69232703699294</v>
      </c>
      <c r="J47" s="7">
        <f t="shared" si="37"/>
        <v>28.483167401199207</v>
      </c>
      <c r="K47" s="7">
        <f t="shared" si="38"/>
        <v>32.870800000000003</v>
      </c>
      <c r="L47" s="7">
        <f t="shared" si="38"/>
        <v>35.43740053724018</v>
      </c>
      <c r="M47" s="13">
        <f t="shared" si="38"/>
        <v>37.258432598800795</v>
      </c>
      <c r="N47" s="7">
        <f t="shared" si="38"/>
        <v>38.670934802398413</v>
      </c>
      <c r="O47" s="7">
        <f t="shared" si="38"/>
        <v>39.825033136040972</v>
      </c>
      <c r="P47" s="7">
        <f t="shared" si="38"/>
        <v>40.800809373623004</v>
      </c>
      <c r="Q47" s="7">
        <f t="shared" si="38"/>
        <v>41.646065197601587</v>
      </c>
      <c r="R47" s="7">
        <f t="shared" si="38"/>
        <v>42.391633673281142</v>
      </c>
      <c r="S47" s="7">
        <f t="shared" si="38"/>
        <v>43.058567401199205</v>
      </c>
      <c r="T47" s="22">
        <f t="shared" si="38"/>
        <v>43.661882344454398</v>
      </c>
      <c r="U47" s="7">
        <f t="shared" si="38"/>
        <v>44.212665734841757</v>
      </c>
      <c r="V47" s="7">
        <f t="shared" si="38"/>
        <v>44.719337338412281</v>
      </c>
      <c r="W47" s="7">
        <f t="shared" si="38"/>
        <v>45.188441972423803</v>
      </c>
      <c r="X47" s="7">
        <f t="shared" si="38"/>
        <v>45.625167938439382</v>
      </c>
      <c r="Y47" s="7">
        <f t="shared" si="38"/>
        <v>46.033697796402379</v>
      </c>
      <c r="Z47" s="22">
        <f t="shared" si="38"/>
        <v>46.417452609856106</v>
      </c>
      <c r="AA47" s="22">
        <f t="shared" si="39"/>
        <v>46.834555315709892</v>
      </c>
      <c r="AB47" s="22">
        <f t="shared" si="39"/>
        <v>47.464435711873335</v>
      </c>
      <c r="AC47" s="22">
        <f t="shared" si="39"/>
        <v>48.061999999999998</v>
      </c>
    </row>
    <row r="48" spans="1:30" x14ac:dyDescent="0.35">
      <c r="A48" s="2" t="s">
        <v>9</v>
      </c>
      <c r="B48" s="7">
        <v>18.854480876147516</v>
      </c>
      <c r="C48" s="2" t="s">
        <v>39</v>
      </c>
      <c r="D48" s="7">
        <v>140.70135523504229</v>
      </c>
      <c r="E48" s="19">
        <v>398.4375</v>
      </c>
      <c r="F48" s="16">
        <v>500</v>
      </c>
      <c r="G48" s="7">
        <v>96.031041024237638</v>
      </c>
      <c r="H48" s="7">
        <f t="shared" si="28"/>
        <v>44.670314210804648</v>
      </c>
      <c r="I48" s="7">
        <f>10^((H48-3.72)/14.5754)</f>
        <v>644.98548475575046</v>
      </c>
      <c r="J48" s="7">
        <f t="shared" si="37"/>
        <v>28.483167401199207</v>
      </c>
      <c r="K48" s="7">
        <f t="shared" si="38"/>
        <v>32.870800000000003</v>
      </c>
      <c r="L48" s="7">
        <f t="shared" si="38"/>
        <v>35.43740053724018</v>
      </c>
      <c r="M48" s="7">
        <f t="shared" si="38"/>
        <v>37.258432598800795</v>
      </c>
      <c r="N48" s="7">
        <f t="shared" si="38"/>
        <v>38.670934802398413</v>
      </c>
      <c r="O48" s="7">
        <f t="shared" si="38"/>
        <v>39.825033136040972</v>
      </c>
      <c r="P48" s="7">
        <f t="shared" si="38"/>
        <v>40.800809373623004</v>
      </c>
      <c r="Q48" s="7">
        <f t="shared" si="38"/>
        <v>41.646065197601587</v>
      </c>
      <c r="R48" s="7">
        <f t="shared" si="38"/>
        <v>42.391633673281142</v>
      </c>
      <c r="S48" s="7">
        <f t="shared" si="38"/>
        <v>43.058567401199205</v>
      </c>
      <c r="T48" s="22">
        <f t="shared" si="38"/>
        <v>43.661882344454398</v>
      </c>
      <c r="U48" s="7">
        <f t="shared" si="38"/>
        <v>44.212665734841757</v>
      </c>
      <c r="V48" s="13">
        <f t="shared" si="38"/>
        <v>44.719337338412281</v>
      </c>
      <c r="W48" s="7">
        <f t="shared" si="38"/>
        <v>45.188441972423803</v>
      </c>
      <c r="X48" s="7">
        <f t="shared" si="38"/>
        <v>45.625167938439382</v>
      </c>
      <c r="Y48" s="7">
        <f t="shared" si="38"/>
        <v>46.033697796402379</v>
      </c>
      <c r="Z48" s="22">
        <f t="shared" si="38"/>
        <v>46.417452609856106</v>
      </c>
      <c r="AA48" s="22">
        <f t="shared" si="39"/>
        <v>46.834555315709892</v>
      </c>
      <c r="AB48" s="22">
        <f t="shared" si="39"/>
        <v>47.464435711873335</v>
      </c>
      <c r="AC48" s="22">
        <f t="shared" si="39"/>
        <v>48.061999999999998</v>
      </c>
    </row>
    <row r="49" spans="1:30" x14ac:dyDescent="0.35">
      <c r="A49" s="2" t="s">
        <v>9</v>
      </c>
      <c r="B49" s="7">
        <v>19.667040679215329</v>
      </c>
      <c r="C49" s="2" t="s">
        <v>39</v>
      </c>
      <c r="D49" s="7">
        <v>140.45667351249625</v>
      </c>
      <c r="E49" s="19">
        <v>118.65234375</v>
      </c>
      <c r="F49" s="16">
        <v>125</v>
      </c>
      <c r="G49" s="7">
        <v>96.031041024237638</v>
      </c>
      <c r="H49" s="7">
        <f t="shared" si="28"/>
        <v>44.425632488258614</v>
      </c>
      <c r="I49" s="7">
        <f>10^((H49-3.21)/16.719)</f>
        <v>291.87522318221988</v>
      </c>
      <c r="J49" s="7">
        <f>3.21+16.719*LOG(J$1)</f>
        <v>31.615079502493899</v>
      </c>
      <c r="K49" s="7">
        <f>3.21+16.719*LOG(K$1)</f>
        <v>36.648000000000003</v>
      </c>
      <c r="L49" s="7">
        <f t="shared" ref="L49:T49" si="40">3.21+16.719*LOG(L$1)</f>
        <v>39.592069760151936</v>
      </c>
      <c r="M49" s="7">
        <f t="shared" si="40"/>
        <v>41.680920497506108</v>
      </c>
      <c r="N49" s="7">
        <f t="shared" si="40"/>
        <v>43.301159004987795</v>
      </c>
      <c r="O49" s="13">
        <f t="shared" si="40"/>
        <v>44.624990257658041</v>
      </c>
      <c r="P49" s="7">
        <f t="shared" si="40"/>
        <v>45.744273633492263</v>
      </c>
      <c r="Q49" s="7">
        <f t="shared" si="40"/>
        <v>46.713840995012212</v>
      </c>
      <c r="R49" s="7">
        <f t="shared" si="40"/>
        <v>47.569060017809974</v>
      </c>
      <c r="S49" s="7">
        <f t="shared" si="40"/>
        <v>48.3340795024939</v>
      </c>
      <c r="T49" s="22">
        <f t="shared" si="40"/>
        <v>49.026123805654265</v>
      </c>
      <c r="U49" s="22">
        <f>-16.14+23.717*LOG(U$1)</f>
        <v>49.749413205348873</v>
      </c>
      <c r="V49" s="7">
        <f t="shared" ref="V49:AB49" si="41">-16.14+23.717*LOG(V$1)</f>
        <v>50.5738660794986</v>
      </c>
      <c r="W49" s="7">
        <f t="shared" si="41"/>
        <v>51.337190215018126</v>
      </c>
      <c r="X49" s="7">
        <f t="shared" si="41"/>
        <v>52.047827983860941</v>
      </c>
      <c r="Y49" s="7">
        <f t="shared" si="41"/>
        <v>52.712585221487927</v>
      </c>
      <c r="Z49" s="22">
        <f t="shared" si="41"/>
        <v>53.337028661165874</v>
      </c>
      <c r="AA49" s="7">
        <f t="shared" si="41"/>
        <v>53.925769596372461</v>
      </c>
      <c r="AB49" s="7">
        <f t="shared" si="41"/>
        <v>54.482670746635591</v>
      </c>
      <c r="AC49" s="7">
        <f>-16.14+23.717*LOG(AC$1)</f>
        <v>55.010999999999996</v>
      </c>
    </row>
    <row r="50" spans="1:30" x14ac:dyDescent="0.35">
      <c r="A50" s="2" t="s">
        <v>9</v>
      </c>
      <c r="B50" s="7">
        <v>19.59038404185269</v>
      </c>
      <c r="C50" s="2" t="s">
        <v>39</v>
      </c>
      <c r="D50" s="7">
        <v>140.14747944001419</v>
      </c>
      <c r="E50" s="19">
        <v>665.0390625</v>
      </c>
      <c r="F50" s="16">
        <v>500</v>
      </c>
      <c r="G50" s="7">
        <v>96.031041024237638</v>
      </c>
      <c r="H50" s="7">
        <f t="shared" si="28"/>
        <v>44.116438415776557</v>
      </c>
      <c r="I50" s="7">
        <f>10^((H50-3.72)/14.5754)</f>
        <v>590.94792784924221</v>
      </c>
      <c r="J50" s="7">
        <f>3.72 + 14.5754*LOG(J$1)</f>
        <v>28.483167401199207</v>
      </c>
      <c r="K50" s="7">
        <f t="shared" ref="K50:Z50" si="42">3.72 + 14.5754*LOG(K$1)</f>
        <v>32.870800000000003</v>
      </c>
      <c r="L50" s="7">
        <f t="shared" si="42"/>
        <v>35.43740053724018</v>
      </c>
      <c r="M50" s="7">
        <f t="shared" si="42"/>
        <v>37.258432598800795</v>
      </c>
      <c r="N50" s="7">
        <f t="shared" si="42"/>
        <v>38.670934802398413</v>
      </c>
      <c r="O50" s="7">
        <f t="shared" si="42"/>
        <v>39.825033136040972</v>
      </c>
      <c r="P50" s="7">
        <f t="shared" si="42"/>
        <v>40.800809373623004</v>
      </c>
      <c r="Q50" s="7">
        <f t="shared" si="42"/>
        <v>41.646065197601587</v>
      </c>
      <c r="R50" s="7">
        <f t="shared" si="42"/>
        <v>42.391633673281142</v>
      </c>
      <c r="S50" s="7">
        <f t="shared" si="42"/>
        <v>43.058567401199205</v>
      </c>
      <c r="T50" s="22">
        <f t="shared" si="42"/>
        <v>43.661882344454398</v>
      </c>
      <c r="U50" s="13">
        <f t="shared" si="42"/>
        <v>44.212665734841757</v>
      </c>
      <c r="V50" s="7">
        <f t="shared" si="42"/>
        <v>44.719337338412281</v>
      </c>
      <c r="W50" s="7">
        <f t="shared" si="42"/>
        <v>45.188441972423803</v>
      </c>
      <c r="X50" s="7">
        <f t="shared" si="42"/>
        <v>45.625167938439382</v>
      </c>
      <c r="Y50" s="7">
        <f t="shared" si="42"/>
        <v>46.033697796402379</v>
      </c>
      <c r="Z50" s="22">
        <f t="shared" si="42"/>
        <v>46.417452609856106</v>
      </c>
      <c r="AA50" s="22">
        <f>-32.413+26.825*LOG(AA$1)</f>
        <v>46.834555315709892</v>
      </c>
      <c r="AB50" s="22">
        <f t="shared" ref="AB50:AC50" si="43">-32.413+26.825*LOG(AB$1)</f>
        <v>47.464435711873335</v>
      </c>
      <c r="AC50" s="22">
        <f t="shared" si="43"/>
        <v>48.061999999999998</v>
      </c>
    </row>
    <row r="51" spans="1:30" x14ac:dyDescent="0.35">
      <c r="A51" s="2" t="s">
        <v>9</v>
      </c>
      <c r="B51" s="7">
        <v>19.4668272677327</v>
      </c>
      <c r="C51" s="2" t="s">
        <v>39</v>
      </c>
      <c r="D51" s="7">
        <v>144.22463581058366</v>
      </c>
      <c r="E51" s="19">
        <v>149.4140625</v>
      </c>
      <c r="F51" s="16">
        <v>125</v>
      </c>
      <c r="G51" s="7">
        <v>96.031041024237638</v>
      </c>
      <c r="H51" s="7">
        <f t="shared" si="28"/>
        <v>48.193594786346026</v>
      </c>
      <c r="I51" s="7">
        <f>10^((H51-3.21)/16.719)</f>
        <v>490.41902077968467</v>
      </c>
      <c r="J51" s="7">
        <f t="shared" ref="J51:T55" si="44">3.21+16.719*LOG(J$1)</f>
        <v>31.615079502493899</v>
      </c>
      <c r="K51" s="7">
        <f t="shared" si="44"/>
        <v>36.648000000000003</v>
      </c>
      <c r="L51" s="7">
        <f t="shared" si="44"/>
        <v>39.592069760151936</v>
      </c>
      <c r="M51" s="7">
        <f t="shared" si="44"/>
        <v>41.680920497506108</v>
      </c>
      <c r="N51" s="7">
        <f t="shared" si="44"/>
        <v>43.301159004987795</v>
      </c>
      <c r="O51" s="7">
        <f t="shared" si="44"/>
        <v>44.624990257658041</v>
      </c>
      <c r="P51" s="7">
        <f t="shared" si="44"/>
        <v>45.744273633492263</v>
      </c>
      <c r="Q51" s="7">
        <f t="shared" si="44"/>
        <v>46.713840995012212</v>
      </c>
      <c r="R51" s="7">
        <f t="shared" si="44"/>
        <v>47.569060017809974</v>
      </c>
      <c r="S51" s="13">
        <f t="shared" si="44"/>
        <v>48.3340795024939</v>
      </c>
      <c r="T51" s="22">
        <f t="shared" si="44"/>
        <v>49.026123805654265</v>
      </c>
      <c r="U51" s="22">
        <f t="shared" ref="U51:AC55" si="45">-16.14+23.717*LOG(U$1)</f>
        <v>49.749413205348873</v>
      </c>
      <c r="V51" s="7">
        <f t="shared" si="45"/>
        <v>50.5738660794986</v>
      </c>
      <c r="W51" s="7">
        <f t="shared" si="45"/>
        <v>51.337190215018126</v>
      </c>
      <c r="X51" s="7">
        <f t="shared" si="45"/>
        <v>52.047827983860941</v>
      </c>
      <c r="Y51" s="7">
        <f t="shared" si="45"/>
        <v>52.712585221487927</v>
      </c>
      <c r="Z51" s="22">
        <f t="shared" si="45"/>
        <v>53.337028661165874</v>
      </c>
      <c r="AA51" s="7">
        <f t="shared" si="45"/>
        <v>53.925769596372461</v>
      </c>
      <c r="AB51" s="7">
        <f t="shared" si="45"/>
        <v>54.482670746635591</v>
      </c>
      <c r="AC51" s="7">
        <f t="shared" si="45"/>
        <v>55.010999999999996</v>
      </c>
    </row>
    <row r="52" spans="1:30" x14ac:dyDescent="0.35">
      <c r="A52" s="2" t="s">
        <v>9</v>
      </c>
      <c r="B52" s="7">
        <v>19.443618302020859</v>
      </c>
      <c r="C52" s="2" t="s">
        <v>39</v>
      </c>
      <c r="D52" s="7">
        <v>136.33617286419354</v>
      </c>
      <c r="E52" s="19">
        <v>106.93359375</v>
      </c>
      <c r="F52" s="16">
        <v>125</v>
      </c>
      <c r="G52" s="7">
        <v>96.031041024237638</v>
      </c>
      <c r="H52" s="7">
        <f t="shared" si="28"/>
        <v>40.305131839955905</v>
      </c>
      <c r="I52" s="7">
        <f>10^((H52-3.21)/16.719)</f>
        <v>165.47830488768579</v>
      </c>
      <c r="J52" s="7">
        <f t="shared" si="44"/>
        <v>31.615079502493899</v>
      </c>
      <c r="K52" s="7">
        <f t="shared" si="44"/>
        <v>36.648000000000003</v>
      </c>
      <c r="L52" s="7">
        <f t="shared" si="44"/>
        <v>39.592069760151936</v>
      </c>
      <c r="M52" s="13">
        <f t="shared" si="44"/>
        <v>41.680920497506108</v>
      </c>
      <c r="N52" s="7">
        <f t="shared" si="44"/>
        <v>43.301159004987795</v>
      </c>
      <c r="O52" s="7">
        <f t="shared" si="44"/>
        <v>44.624990257658041</v>
      </c>
      <c r="P52" s="7">
        <f t="shared" si="44"/>
        <v>45.744273633492263</v>
      </c>
      <c r="Q52" s="7">
        <f t="shared" si="44"/>
        <v>46.713840995012212</v>
      </c>
      <c r="R52" s="7">
        <f t="shared" si="44"/>
        <v>47.569060017809974</v>
      </c>
      <c r="S52" s="7">
        <f t="shared" si="44"/>
        <v>48.3340795024939</v>
      </c>
      <c r="T52" s="22">
        <f t="shared" si="44"/>
        <v>49.026123805654265</v>
      </c>
      <c r="U52" s="22">
        <f t="shared" si="45"/>
        <v>49.749413205348873</v>
      </c>
      <c r="V52" s="7">
        <f t="shared" si="45"/>
        <v>50.5738660794986</v>
      </c>
      <c r="W52" s="7">
        <f t="shared" si="45"/>
        <v>51.337190215018126</v>
      </c>
      <c r="X52" s="7">
        <f t="shared" si="45"/>
        <v>52.047827983860941</v>
      </c>
      <c r="Y52" s="7">
        <f t="shared" si="45"/>
        <v>52.712585221487927</v>
      </c>
      <c r="Z52" s="22">
        <f t="shared" si="45"/>
        <v>53.337028661165874</v>
      </c>
      <c r="AA52" s="7">
        <f t="shared" si="45"/>
        <v>53.925769596372461</v>
      </c>
      <c r="AB52" s="7">
        <f t="shared" si="45"/>
        <v>54.482670746635591</v>
      </c>
      <c r="AC52" s="7">
        <f t="shared" si="45"/>
        <v>55.010999999999996</v>
      </c>
    </row>
    <row r="53" spans="1:30" x14ac:dyDescent="0.35">
      <c r="A53" s="2" t="s">
        <v>9</v>
      </c>
      <c r="B53" s="7">
        <v>19.743267915944177</v>
      </c>
      <c r="C53" s="2" t="s">
        <v>39</v>
      </c>
      <c r="D53" s="7">
        <v>145.19657230979539</v>
      </c>
      <c r="E53" s="19">
        <v>112.79296875</v>
      </c>
      <c r="F53" s="16">
        <v>125</v>
      </c>
      <c r="G53" s="7">
        <v>96.031041024237638</v>
      </c>
      <c r="H53" s="7">
        <f t="shared" si="28"/>
        <v>49.165531285557748</v>
      </c>
      <c r="I53" s="7">
        <f>10^((H53-3.21)/16.719)</f>
        <v>560.66178598445777</v>
      </c>
      <c r="J53" s="7">
        <f t="shared" si="44"/>
        <v>31.615079502493899</v>
      </c>
      <c r="K53" s="7">
        <f t="shared" si="44"/>
        <v>36.648000000000003</v>
      </c>
      <c r="L53" s="7">
        <f t="shared" si="44"/>
        <v>39.592069760151936</v>
      </c>
      <c r="M53" s="7">
        <f t="shared" si="44"/>
        <v>41.680920497506108</v>
      </c>
      <c r="N53" s="7">
        <f t="shared" si="44"/>
        <v>43.301159004987795</v>
      </c>
      <c r="O53" s="7">
        <f t="shared" si="44"/>
        <v>44.624990257658041</v>
      </c>
      <c r="P53" s="7">
        <f t="shared" si="44"/>
        <v>45.744273633492263</v>
      </c>
      <c r="Q53" s="7">
        <f t="shared" si="44"/>
        <v>46.713840995012212</v>
      </c>
      <c r="R53" s="7">
        <f t="shared" si="44"/>
        <v>47.569060017809974</v>
      </c>
      <c r="S53" s="7">
        <f t="shared" si="44"/>
        <v>48.3340795024939</v>
      </c>
      <c r="T53" s="24">
        <f t="shared" si="44"/>
        <v>49.026123805654265</v>
      </c>
      <c r="U53" s="22">
        <f t="shared" si="45"/>
        <v>49.749413205348873</v>
      </c>
      <c r="V53" s="7">
        <f t="shared" si="45"/>
        <v>50.5738660794986</v>
      </c>
      <c r="W53" s="7">
        <f t="shared" si="45"/>
        <v>51.337190215018126</v>
      </c>
      <c r="X53" s="7">
        <f t="shared" si="45"/>
        <v>52.047827983860941</v>
      </c>
      <c r="Y53" s="7">
        <f t="shared" si="45"/>
        <v>52.712585221487927</v>
      </c>
      <c r="Z53" s="22">
        <f t="shared" si="45"/>
        <v>53.337028661165874</v>
      </c>
      <c r="AA53" s="7">
        <f t="shared" si="45"/>
        <v>53.925769596372461</v>
      </c>
      <c r="AB53" s="7">
        <f t="shared" si="45"/>
        <v>54.482670746635591</v>
      </c>
      <c r="AC53" s="7">
        <f t="shared" si="45"/>
        <v>55.010999999999996</v>
      </c>
    </row>
    <row r="54" spans="1:30" x14ac:dyDescent="0.35">
      <c r="A54" s="2" t="s">
        <v>9</v>
      </c>
      <c r="B54" s="7">
        <v>19.814210453531995</v>
      </c>
      <c r="C54" s="2" t="s">
        <v>39</v>
      </c>
      <c r="D54" s="7">
        <v>145.34390841096752</v>
      </c>
      <c r="E54" s="19">
        <v>137.6953125</v>
      </c>
      <c r="F54" s="16">
        <v>125</v>
      </c>
      <c r="G54" s="7">
        <v>96.031041024237638</v>
      </c>
      <c r="H54" s="7">
        <f t="shared" si="28"/>
        <v>49.312867386729877</v>
      </c>
      <c r="I54" s="7">
        <f>10^((H54-3.21)/16.719)</f>
        <v>572.15467515126647</v>
      </c>
      <c r="J54" s="7">
        <f t="shared" si="44"/>
        <v>31.615079502493899</v>
      </c>
      <c r="K54" s="7">
        <f t="shared" si="44"/>
        <v>36.648000000000003</v>
      </c>
      <c r="L54" s="7">
        <f t="shared" si="44"/>
        <v>39.592069760151936</v>
      </c>
      <c r="M54" s="7">
        <f t="shared" si="44"/>
        <v>41.680920497506108</v>
      </c>
      <c r="N54" s="7">
        <f t="shared" si="44"/>
        <v>43.301159004987795</v>
      </c>
      <c r="O54" s="7">
        <f t="shared" si="44"/>
        <v>44.624990257658041</v>
      </c>
      <c r="P54" s="7">
        <f t="shared" si="44"/>
        <v>45.744273633492263</v>
      </c>
      <c r="Q54" s="7">
        <f t="shared" si="44"/>
        <v>46.713840995012212</v>
      </c>
      <c r="R54" s="7">
        <f t="shared" si="44"/>
        <v>47.569060017809974</v>
      </c>
      <c r="S54" s="7">
        <f t="shared" si="44"/>
        <v>48.3340795024939</v>
      </c>
      <c r="T54" s="24">
        <f t="shared" si="44"/>
        <v>49.026123805654265</v>
      </c>
      <c r="U54" s="22">
        <f t="shared" si="45"/>
        <v>49.749413205348873</v>
      </c>
      <c r="V54" s="7">
        <f t="shared" si="45"/>
        <v>50.5738660794986</v>
      </c>
      <c r="W54" s="7">
        <f t="shared" si="45"/>
        <v>51.337190215018126</v>
      </c>
      <c r="X54" s="7">
        <f t="shared" si="45"/>
        <v>52.047827983860941</v>
      </c>
      <c r="Y54" s="7">
        <f t="shared" si="45"/>
        <v>52.712585221487927</v>
      </c>
      <c r="Z54" s="22">
        <f t="shared" si="45"/>
        <v>53.337028661165874</v>
      </c>
      <c r="AA54" s="7">
        <f t="shared" si="45"/>
        <v>53.925769596372461</v>
      </c>
      <c r="AB54" s="7">
        <f t="shared" si="45"/>
        <v>54.482670746635591</v>
      </c>
      <c r="AC54" s="7">
        <f t="shared" si="45"/>
        <v>55.010999999999996</v>
      </c>
    </row>
    <row r="55" spans="1:30" x14ac:dyDescent="0.35">
      <c r="A55" s="2" t="s">
        <v>9</v>
      </c>
      <c r="B55" s="7">
        <v>11.832592081407789</v>
      </c>
      <c r="C55" s="2" t="s">
        <v>39</v>
      </c>
      <c r="D55" s="7">
        <v>160.54801433964184</v>
      </c>
      <c r="E55" s="19">
        <v>124.51171875</v>
      </c>
      <c r="F55" s="16">
        <v>125</v>
      </c>
      <c r="G55" s="7">
        <v>96.031041024237638</v>
      </c>
      <c r="H55" s="7">
        <f t="shared" si="28"/>
        <v>64.516973315404201</v>
      </c>
      <c r="I55" s="7">
        <f>10^((H55+16.14)/23.717)</f>
        <v>2516.5665562086874</v>
      </c>
      <c r="J55" s="7">
        <f t="shared" si="44"/>
        <v>31.615079502493899</v>
      </c>
      <c r="K55" s="7">
        <f t="shared" si="44"/>
        <v>36.648000000000003</v>
      </c>
      <c r="L55" s="7">
        <f t="shared" si="44"/>
        <v>39.592069760151936</v>
      </c>
      <c r="M55" s="7">
        <f t="shared" si="44"/>
        <v>41.680920497506108</v>
      </c>
      <c r="N55" s="7">
        <f t="shared" si="44"/>
        <v>43.301159004987795</v>
      </c>
      <c r="O55" s="7">
        <f t="shared" si="44"/>
        <v>44.624990257658041</v>
      </c>
      <c r="P55" s="7">
        <f t="shared" si="44"/>
        <v>45.744273633492263</v>
      </c>
      <c r="Q55" s="7">
        <f t="shared" si="44"/>
        <v>46.713840995012212</v>
      </c>
      <c r="R55" s="7">
        <f t="shared" si="44"/>
        <v>47.569060017809974</v>
      </c>
      <c r="S55" s="7">
        <f t="shared" si="44"/>
        <v>48.3340795024939</v>
      </c>
      <c r="T55" s="22">
        <f t="shared" si="44"/>
        <v>49.026123805654265</v>
      </c>
      <c r="U55" s="22">
        <f t="shared" si="45"/>
        <v>49.749413205348873</v>
      </c>
      <c r="V55" s="7">
        <f t="shared" si="45"/>
        <v>50.5738660794986</v>
      </c>
      <c r="W55" s="7">
        <f t="shared" si="45"/>
        <v>51.337190215018126</v>
      </c>
      <c r="X55" s="7">
        <f t="shared" si="45"/>
        <v>52.047827983860941</v>
      </c>
      <c r="Y55" s="7">
        <f t="shared" si="45"/>
        <v>52.712585221487927</v>
      </c>
      <c r="Z55" s="22">
        <f t="shared" si="45"/>
        <v>53.337028661165874</v>
      </c>
      <c r="AA55" s="7">
        <f t="shared" si="45"/>
        <v>53.925769596372461</v>
      </c>
      <c r="AB55" s="7">
        <f t="shared" si="45"/>
        <v>54.482670746635591</v>
      </c>
      <c r="AC55" s="7">
        <f t="shared" si="45"/>
        <v>55.010999999999996</v>
      </c>
      <c r="AD55" s="20"/>
    </row>
    <row r="56" spans="1:30" x14ac:dyDescent="0.35">
      <c r="A56" s="2" t="s">
        <v>9</v>
      </c>
      <c r="B56" s="7">
        <v>2.0596770767046069</v>
      </c>
      <c r="C56" s="2" t="s">
        <v>39</v>
      </c>
      <c r="D56" s="7">
        <v>132.53109655396185</v>
      </c>
      <c r="E56" s="19">
        <v>360.3515625</v>
      </c>
      <c r="F56" s="16">
        <v>500</v>
      </c>
      <c r="G56" s="7">
        <v>96.031041024237638</v>
      </c>
      <c r="H56" s="7">
        <f t="shared" si="28"/>
        <v>36.500055529724207</v>
      </c>
      <c r="I56" s="7">
        <f>10^((H56-3.72)/14.5754)</f>
        <v>177.41841358431944</v>
      </c>
      <c r="J56" s="7">
        <f>3.72 + 14.5754*LOG(J$1)</f>
        <v>28.483167401199207</v>
      </c>
      <c r="K56" s="7">
        <f t="shared" ref="K56:Z56" si="46">3.72 + 14.5754*LOG(K$1)</f>
        <v>32.870800000000003</v>
      </c>
      <c r="L56" s="7">
        <f t="shared" si="46"/>
        <v>35.43740053724018</v>
      </c>
      <c r="M56" s="13">
        <f t="shared" si="46"/>
        <v>37.258432598800795</v>
      </c>
      <c r="N56" s="7">
        <f t="shared" si="46"/>
        <v>38.670934802398413</v>
      </c>
      <c r="O56" s="7">
        <f t="shared" si="46"/>
        <v>39.825033136040972</v>
      </c>
      <c r="P56" s="7">
        <f t="shared" si="46"/>
        <v>40.800809373623004</v>
      </c>
      <c r="Q56" s="7">
        <f t="shared" si="46"/>
        <v>41.646065197601587</v>
      </c>
      <c r="R56" s="7">
        <f t="shared" si="46"/>
        <v>42.391633673281142</v>
      </c>
      <c r="S56" s="7">
        <f t="shared" si="46"/>
        <v>43.058567401199205</v>
      </c>
      <c r="T56" s="22">
        <f t="shared" si="46"/>
        <v>43.661882344454398</v>
      </c>
      <c r="U56" s="7">
        <f t="shared" si="46"/>
        <v>44.212665734841757</v>
      </c>
      <c r="V56" s="7">
        <f t="shared" si="46"/>
        <v>44.719337338412281</v>
      </c>
      <c r="W56" s="7">
        <f t="shared" si="46"/>
        <v>45.188441972423803</v>
      </c>
      <c r="X56" s="7">
        <f t="shared" si="46"/>
        <v>45.625167938439382</v>
      </c>
      <c r="Y56" s="7">
        <f t="shared" si="46"/>
        <v>46.033697796402379</v>
      </c>
      <c r="Z56" s="22">
        <f t="shared" si="46"/>
        <v>46.417452609856106</v>
      </c>
      <c r="AA56" s="22">
        <f>-32.413+26.825*LOG(AA$1)</f>
        <v>46.834555315709892</v>
      </c>
      <c r="AB56" s="22">
        <f t="shared" ref="AB56:AC56" si="47">-32.413+26.825*LOG(AB$1)</f>
        <v>47.464435711873335</v>
      </c>
      <c r="AC56" s="22">
        <f t="shared" si="47"/>
        <v>48.061999999999998</v>
      </c>
    </row>
    <row r="57" spans="1:30" x14ac:dyDescent="0.35">
      <c r="A57" s="2" t="s">
        <v>9</v>
      </c>
      <c r="B57" s="7">
        <v>1.5538672439676167</v>
      </c>
      <c r="C57" s="2" t="s">
        <v>39</v>
      </c>
      <c r="D57" s="7">
        <v>133.34658038024088</v>
      </c>
      <c r="E57" s="19">
        <v>344.23828125</v>
      </c>
      <c r="F57" s="16">
        <v>250</v>
      </c>
      <c r="G57" s="7">
        <v>96.031041024237638</v>
      </c>
      <c r="H57" s="7">
        <f t="shared" si="28"/>
        <v>37.315539356003242</v>
      </c>
      <c r="I57" s="7">
        <f>10^((H57+4.25)/18.2503)</f>
        <v>189.4638514832547</v>
      </c>
      <c r="J57" s="7">
        <f>- 4.25 + 18.2503*LOG(J$1)</f>
        <v>26.75671227013364</v>
      </c>
      <c r="K57" s="7">
        <f t="shared" ref="K57:Z57" si="48">- 4.25 + 18.2503*LOG(K$1)</f>
        <v>32.250599999999999</v>
      </c>
      <c r="L57" s="7">
        <f t="shared" si="48"/>
        <v>35.464318305143898</v>
      </c>
      <c r="M57" s="13">
        <f t="shared" si="48"/>
        <v>37.744487729866357</v>
      </c>
      <c r="N57" s="7">
        <f t="shared" si="48"/>
        <v>39.513124540267285</v>
      </c>
      <c r="O57" s="7">
        <f t="shared" si="48"/>
        <v>40.958206035010257</v>
      </c>
      <c r="P57" s="7">
        <f t="shared" si="48"/>
        <v>42.180005029805834</v>
      </c>
      <c r="Q57" s="7">
        <f t="shared" si="48"/>
        <v>43.238375459732715</v>
      </c>
      <c r="R57" s="7">
        <f t="shared" si="48"/>
        <v>44.171924340154149</v>
      </c>
      <c r="S57" s="7">
        <f t="shared" si="48"/>
        <v>45.007012270133643</v>
      </c>
      <c r="T57" s="22">
        <f t="shared" si="48"/>
        <v>45.762441192076793</v>
      </c>
      <c r="U57" s="7">
        <f t="shared" si="48"/>
        <v>46.452093764876608</v>
      </c>
      <c r="V57" s="7">
        <f t="shared" si="48"/>
        <v>47.086512632739108</v>
      </c>
      <c r="W57" s="7">
        <f t="shared" si="48"/>
        <v>47.673892759672192</v>
      </c>
      <c r="X57" s="7">
        <f t="shared" si="48"/>
        <v>48.220730575277543</v>
      </c>
      <c r="Y57" s="7">
        <f t="shared" si="48"/>
        <v>48.732263189599067</v>
      </c>
      <c r="Z57" s="22">
        <f t="shared" si="48"/>
        <v>49.212774219963556</v>
      </c>
      <c r="AA57" s="22">
        <f>-24.31 + 25.052*LOG(AA$1)</f>
        <v>49.699683346473961</v>
      </c>
      <c r="AB57" s="19">
        <f>-24.31 + 25.052*LOG(AB$1)</f>
        <v>50.287931759696207</v>
      </c>
      <c r="AC57" s="7">
        <f>-24.31 + 25.052*LOG(AC$1)</f>
        <v>50.846000000000004</v>
      </c>
    </row>
    <row r="58" spans="1:30" x14ac:dyDescent="0.35">
      <c r="A58" s="2" t="s">
        <v>9</v>
      </c>
      <c r="B58" s="7">
        <v>1.5538672439676167</v>
      </c>
      <c r="C58" s="2" t="s">
        <v>39</v>
      </c>
      <c r="D58" s="7">
        <v>135.60143913965413</v>
      </c>
      <c r="E58" s="19">
        <v>370.60546875</v>
      </c>
      <c r="F58" s="16">
        <v>500</v>
      </c>
      <c r="G58" s="7">
        <v>96.031041024237638</v>
      </c>
      <c r="H58" s="7">
        <f t="shared" si="28"/>
        <v>39.570398115416495</v>
      </c>
      <c r="I58" s="7">
        <f>10^((H58-3.72)/14.5754)</f>
        <v>288.1715243430034</v>
      </c>
      <c r="J58" s="7">
        <f t="shared" ref="J58:Y64" si="49">3.72 + 14.5754*LOG(J$1)</f>
        <v>28.483167401199207</v>
      </c>
      <c r="K58" s="7">
        <f t="shared" si="49"/>
        <v>32.870800000000003</v>
      </c>
      <c r="L58" s="7">
        <f t="shared" si="49"/>
        <v>35.43740053724018</v>
      </c>
      <c r="M58" s="7">
        <f t="shared" si="49"/>
        <v>37.258432598800795</v>
      </c>
      <c r="N58" s="7">
        <f t="shared" si="49"/>
        <v>38.670934802398413</v>
      </c>
      <c r="O58" s="13">
        <f t="shared" si="49"/>
        <v>39.825033136040972</v>
      </c>
      <c r="P58" s="7">
        <f t="shared" si="49"/>
        <v>40.800809373623004</v>
      </c>
      <c r="Q58" s="7">
        <f t="shared" si="49"/>
        <v>41.646065197601587</v>
      </c>
      <c r="R58" s="7">
        <f t="shared" si="49"/>
        <v>42.391633673281142</v>
      </c>
      <c r="S58" s="7">
        <f t="shared" si="49"/>
        <v>43.058567401199205</v>
      </c>
      <c r="T58" s="22">
        <f t="shared" si="49"/>
        <v>43.661882344454398</v>
      </c>
      <c r="U58" s="7">
        <f t="shared" si="49"/>
        <v>44.212665734841757</v>
      </c>
      <c r="V58" s="7">
        <f t="shared" si="49"/>
        <v>44.719337338412281</v>
      </c>
      <c r="W58" s="7">
        <f t="shared" si="49"/>
        <v>45.188441972423803</v>
      </c>
      <c r="X58" s="7">
        <f t="shared" si="49"/>
        <v>45.625167938439382</v>
      </c>
      <c r="Y58" s="7">
        <f t="shared" si="49"/>
        <v>46.033697796402379</v>
      </c>
      <c r="Z58" s="22">
        <f t="shared" ref="K58:Z64" si="50">3.72 + 14.5754*LOG(Z$1)</f>
        <v>46.417452609856106</v>
      </c>
      <c r="AA58" s="22">
        <f t="shared" ref="AA58:AC64" si="51">-32.413+26.825*LOG(AA$1)</f>
        <v>46.834555315709892</v>
      </c>
      <c r="AB58" s="22">
        <f t="shared" si="51"/>
        <v>47.464435711873335</v>
      </c>
      <c r="AC58" s="22">
        <f t="shared" si="51"/>
        <v>48.061999999999998</v>
      </c>
    </row>
    <row r="59" spans="1:30" x14ac:dyDescent="0.35">
      <c r="A59" s="2" t="s">
        <v>9</v>
      </c>
      <c r="B59" s="7">
        <v>1.968858014360664</v>
      </c>
      <c r="C59" s="2" t="s">
        <v>39</v>
      </c>
      <c r="D59" s="7">
        <v>140.06973408969958</v>
      </c>
      <c r="E59" s="19">
        <v>358.88671875</v>
      </c>
      <c r="F59" s="16">
        <v>500</v>
      </c>
      <c r="G59" s="7">
        <v>95.837060945248965</v>
      </c>
      <c r="H59" s="7">
        <f t="shared" si="28"/>
        <v>44.232673144450615</v>
      </c>
      <c r="I59" s="7">
        <f>10^((H59-3.72)/14.5754)</f>
        <v>601.89943240470382</v>
      </c>
      <c r="J59" s="7">
        <f t="shared" si="49"/>
        <v>28.483167401199207</v>
      </c>
      <c r="K59" s="7">
        <f t="shared" si="50"/>
        <v>32.870800000000003</v>
      </c>
      <c r="L59" s="7">
        <f t="shared" si="50"/>
        <v>35.43740053724018</v>
      </c>
      <c r="M59" s="7">
        <f t="shared" si="50"/>
        <v>37.258432598800795</v>
      </c>
      <c r="N59" s="7">
        <f t="shared" si="50"/>
        <v>38.670934802398413</v>
      </c>
      <c r="O59" s="7">
        <f t="shared" si="50"/>
        <v>39.825033136040972</v>
      </c>
      <c r="P59" s="7">
        <f t="shared" si="50"/>
        <v>40.800809373623004</v>
      </c>
      <c r="Q59" s="7">
        <f t="shared" si="50"/>
        <v>41.646065197601587</v>
      </c>
      <c r="R59" s="7">
        <f t="shared" si="50"/>
        <v>42.391633673281142</v>
      </c>
      <c r="S59" s="7">
        <f t="shared" si="50"/>
        <v>43.058567401199205</v>
      </c>
      <c r="T59" s="22">
        <f t="shared" si="50"/>
        <v>43.661882344454398</v>
      </c>
      <c r="U59" s="7">
        <f t="shared" si="50"/>
        <v>44.212665734841757</v>
      </c>
      <c r="V59" s="13">
        <f t="shared" si="50"/>
        <v>44.719337338412281</v>
      </c>
      <c r="W59" s="7">
        <f t="shared" si="50"/>
        <v>45.188441972423803</v>
      </c>
      <c r="X59" s="7">
        <f t="shared" si="50"/>
        <v>45.625167938439382</v>
      </c>
      <c r="Y59" s="7">
        <f t="shared" si="50"/>
        <v>46.033697796402379</v>
      </c>
      <c r="Z59" s="22">
        <f t="shared" si="50"/>
        <v>46.417452609856106</v>
      </c>
      <c r="AA59" s="22">
        <f t="shared" si="51"/>
        <v>46.834555315709892</v>
      </c>
      <c r="AB59" s="22">
        <f t="shared" si="51"/>
        <v>47.464435711873335</v>
      </c>
      <c r="AC59" s="22">
        <f t="shared" si="51"/>
        <v>48.061999999999998</v>
      </c>
    </row>
    <row r="60" spans="1:30" x14ac:dyDescent="0.35">
      <c r="A60" s="2" t="s">
        <v>9</v>
      </c>
      <c r="B60" s="7">
        <v>2.050489099564532</v>
      </c>
      <c r="C60" s="2" t="s">
        <v>39</v>
      </c>
      <c r="D60" s="7">
        <v>141.66640249844954</v>
      </c>
      <c r="E60" s="19">
        <v>398.4375</v>
      </c>
      <c r="F60" s="16">
        <v>500</v>
      </c>
      <c r="G60" s="7">
        <v>95.837060945248965</v>
      </c>
      <c r="H60" s="7">
        <f t="shared" si="28"/>
        <v>45.829341553200578</v>
      </c>
      <c r="I60" s="7">
        <f>10^((H60-3.72)/14.5754)</f>
        <v>774.58549530715948</v>
      </c>
      <c r="J60" s="7">
        <f t="shared" si="49"/>
        <v>28.483167401199207</v>
      </c>
      <c r="K60" s="7">
        <f t="shared" si="50"/>
        <v>32.870800000000003</v>
      </c>
      <c r="L60" s="7">
        <f t="shared" si="50"/>
        <v>35.43740053724018</v>
      </c>
      <c r="M60" s="7">
        <f t="shared" si="50"/>
        <v>37.258432598800795</v>
      </c>
      <c r="N60" s="7">
        <f t="shared" si="50"/>
        <v>38.670934802398413</v>
      </c>
      <c r="O60" s="7">
        <f t="shared" si="50"/>
        <v>39.825033136040972</v>
      </c>
      <c r="P60" s="7">
        <f t="shared" si="50"/>
        <v>40.800809373623004</v>
      </c>
      <c r="Q60" s="7">
        <f t="shared" si="50"/>
        <v>41.646065197601587</v>
      </c>
      <c r="R60" s="7">
        <f t="shared" si="50"/>
        <v>42.391633673281142</v>
      </c>
      <c r="S60" s="7">
        <f t="shared" si="50"/>
        <v>43.058567401199205</v>
      </c>
      <c r="T60" s="22">
        <f t="shared" si="50"/>
        <v>43.661882344454398</v>
      </c>
      <c r="U60" s="7">
        <f t="shared" si="50"/>
        <v>44.212665734841757</v>
      </c>
      <c r="V60" s="7">
        <f t="shared" si="50"/>
        <v>44.719337338412281</v>
      </c>
      <c r="W60" s="7">
        <f t="shared" si="50"/>
        <v>45.188441972423803</v>
      </c>
      <c r="X60" s="7">
        <f t="shared" si="50"/>
        <v>45.625167938439382</v>
      </c>
      <c r="Y60" s="13">
        <f t="shared" si="50"/>
        <v>46.033697796402379</v>
      </c>
      <c r="Z60" s="22">
        <f t="shared" si="50"/>
        <v>46.417452609856106</v>
      </c>
      <c r="AA60" s="22">
        <f t="shared" si="51"/>
        <v>46.834555315709892</v>
      </c>
      <c r="AB60" s="22">
        <f t="shared" si="51"/>
        <v>47.464435711873335</v>
      </c>
      <c r="AC60" s="22">
        <f t="shared" si="51"/>
        <v>48.061999999999998</v>
      </c>
    </row>
    <row r="61" spans="1:30" x14ac:dyDescent="0.35">
      <c r="A61" s="2" t="s">
        <v>9</v>
      </c>
      <c r="B61" s="7">
        <v>16.073146532802962</v>
      </c>
      <c r="C61" s="2" t="s">
        <v>39</v>
      </c>
      <c r="D61" s="7">
        <v>142.33976403814984</v>
      </c>
      <c r="E61" s="19">
        <v>408.69140625</v>
      </c>
      <c r="F61" s="16">
        <v>500</v>
      </c>
      <c r="G61" s="7">
        <v>95.837060945248965</v>
      </c>
      <c r="H61" s="7">
        <f t="shared" si="28"/>
        <v>46.502703092900873</v>
      </c>
      <c r="I61" s="7">
        <f>10^((H61+32.413)/26.825)</f>
        <v>874.72492932758871</v>
      </c>
      <c r="J61" s="7">
        <f t="shared" si="49"/>
        <v>28.483167401199207</v>
      </c>
      <c r="K61" s="7">
        <f t="shared" si="50"/>
        <v>32.870800000000003</v>
      </c>
      <c r="L61" s="7">
        <f t="shared" si="50"/>
        <v>35.43740053724018</v>
      </c>
      <c r="M61" s="7">
        <f t="shared" si="50"/>
        <v>37.258432598800795</v>
      </c>
      <c r="N61" s="7">
        <f t="shared" si="50"/>
        <v>38.670934802398413</v>
      </c>
      <c r="O61" s="7">
        <f t="shared" si="50"/>
        <v>39.825033136040972</v>
      </c>
      <c r="P61" s="7">
        <f t="shared" si="50"/>
        <v>40.800809373623004</v>
      </c>
      <c r="Q61" s="7">
        <f t="shared" si="50"/>
        <v>41.646065197601587</v>
      </c>
      <c r="R61" s="7">
        <f t="shared" si="50"/>
        <v>42.391633673281142</v>
      </c>
      <c r="S61" s="7">
        <f t="shared" si="50"/>
        <v>43.058567401199205</v>
      </c>
      <c r="T61" s="22">
        <f t="shared" si="50"/>
        <v>43.661882344454398</v>
      </c>
      <c r="U61" s="7">
        <f t="shared" si="50"/>
        <v>44.212665734841757</v>
      </c>
      <c r="V61" s="7">
        <f t="shared" si="50"/>
        <v>44.719337338412281</v>
      </c>
      <c r="W61" s="7">
        <f t="shared" si="50"/>
        <v>45.188441972423803</v>
      </c>
      <c r="X61" s="7">
        <f t="shared" si="50"/>
        <v>45.625167938439382</v>
      </c>
      <c r="Y61" s="7">
        <f t="shared" si="50"/>
        <v>46.033697796402379</v>
      </c>
      <c r="Z61" s="22">
        <f t="shared" si="50"/>
        <v>46.417452609856106</v>
      </c>
      <c r="AA61" s="24">
        <f t="shared" si="51"/>
        <v>46.834555315709892</v>
      </c>
      <c r="AB61" s="22">
        <f t="shared" si="51"/>
        <v>47.464435711873335</v>
      </c>
      <c r="AC61" s="22">
        <f t="shared" si="51"/>
        <v>48.061999999999998</v>
      </c>
    </row>
    <row r="62" spans="1:30" x14ac:dyDescent="0.35">
      <c r="A62" s="2" t="s">
        <v>9</v>
      </c>
      <c r="B62" s="7">
        <v>16.759758914144271</v>
      </c>
      <c r="C62" s="2" t="s">
        <v>39</v>
      </c>
      <c r="D62" s="7">
        <v>143.94837421824252</v>
      </c>
      <c r="E62" s="19">
        <v>399.90234375</v>
      </c>
      <c r="F62" s="16">
        <v>500</v>
      </c>
      <c r="G62" s="7">
        <v>95.837060945248965</v>
      </c>
      <c r="H62" s="7">
        <f t="shared" si="28"/>
        <v>48.111313272993556</v>
      </c>
      <c r="I62" s="7">
        <f>10^((H62+32.413)/26.825)</f>
        <v>1004.241888774985</v>
      </c>
      <c r="J62" s="7">
        <f t="shared" si="49"/>
        <v>28.483167401199207</v>
      </c>
      <c r="K62" s="7">
        <f t="shared" si="50"/>
        <v>32.870800000000003</v>
      </c>
      <c r="L62" s="7">
        <f t="shared" si="50"/>
        <v>35.43740053724018</v>
      </c>
      <c r="M62" s="7">
        <f t="shared" si="50"/>
        <v>37.258432598800795</v>
      </c>
      <c r="N62" s="7">
        <f t="shared" si="50"/>
        <v>38.670934802398413</v>
      </c>
      <c r="O62" s="7">
        <f t="shared" si="50"/>
        <v>39.825033136040972</v>
      </c>
      <c r="P62" s="7">
        <f t="shared" si="50"/>
        <v>40.800809373623004</v>
      </c>
      <c r="Q62" s="7">
        <f t="shared" si="50"/>
        <v>41.646065197601587</v>
      </c>
      <c r="R62" s="7">
        <f t="shared" si="50"/>
        <v>42.391633673281142</v>
      </c>
      <c r="S62" s="7">
        <f t="shared" si="50"/>
        <v>43.058567401199205</v>
      </c>
      <c r="T62" s="22">
        <f t="shared" si="50"/>
        <v>43.661882344454398</v>
      </c>
      <c r="U62" s="7">
        <f t="shared" si="50"/>
        <v>44.212665734841757</v>
      </c>
      <c r="V62" s="7">
        <f t="shared" si="50"/>
        <v>44.719337338412281</v>
      </c>
      <c r="W62" s="7">
        <f t="shared" si="50"/>
        <v>45.188441972423803</v>
      </c>
      <c r="X62" s="7">
        <f t="shared" si="50"/>
        <v>45.625167938439382</v>
      </c>
      <c r="Y62" s="7">
        <f t="shared" si="50"/>
        <v>46.033697796402379</v>
      </c>
      <c r="Z62" s="22">
        <f t="shared" si="50"/>
        <v>46.417452609856106</v>
      </c>
      <c r="AA62" s="22">
        <f t="shared" si="51"/>
        <v>46.834555315709892</v>
      </c>
      <c r="AB62" s="22">
        <f t="shared" si="51"/>
        <v>47.464435711873335</v>
      </c>
      <c r="AC62" s="22">
        <f t="shared" si="51"/>
        <v>48.061999999999998</v>
      </c>
      <c r="AD62" s="20"/>
    </row>
    <row r="63" spans="1:30" x14ac:dyDescent="0.35">
      <c r="A63" s="2" t="s">
        <v>9</v>
      </c>
      <c r="B63" s="7">
        <v>16.728707103208528</v>
      </c>
      <c r="C63" s="2" t="s">
        <v>39</v>
      </c>
      <c r="D63" s="7">
        <v>146.28310066801282</v>
      </c>
      <c r="E63" s="19">
        <v>408.69140625</v>
      </c>
      <c r="F63" s="16">
        <v>500</v>
      </c>
      <c r="G63" s="7">
        <v>95.837060945248965</v>
      </c>
      <c r="H63" s="7">
        <f t="shared" si="28"/>
        <v>50.446039722763857</v>
      </c>
      <c r="I63" s="7">
        <f>10^((H63+32.413)/26.825)</f>
        <v>1227.0826100042825</v>
      </c>
      <c r="J63" s="7">
        <f t="shared" si="49"/>
        <v>28.483167401199207</v>
      </c>
      <c r="K63" s="7">
        <f t="shared" si="50"/>
        <v>32.870800000000003</v>
      </c>
      <c r="L63" s="7">
        <f t="shared" si="50"/>
        <v>35.43740053724018</v>
      </c>
      <c r="M63" s="7">
        <f t="shared" si="50"/>
        <v>37.258432598800795</v>
      </c>
      <c r="N63" s="7">
        <f t="shared" si="50"/>
        <v>38.670934802398413</v>
      </c>
      <c r="O63" s="7">
        <f t="shared" si="50"/>
        <v>39.825033136040972</v>
      </c>
      <c r="P63" s="7">
        <f t="shared" si="50"/>
        <v>40.800809373623004</v>
      </c>
      <c r="Q63" s="7">
        <f t="shared" si="50"/>
        <v>41.646065197601587</v>
      </c>
      <c r="R63" s="7">
        <f t="shared" si="50"/>
        <v>42.391633673281142</v>
      </c>
      <c r="S63" s="7">
        <f t="shared" si="50"/>
        <v>43.058567401199205</v>
      </c>
      <c r="T63" s="22">
        <f t="shared" si="50"/>
        <v>43.661882344454398</v>
      </c>
      <c r="U63" s="7">
        <f t="shared" si="50"/>
        <v>44.212665734841757</v>
      </c>
      <c r="V63" s="7">
        <f t="shared" si="50"/>
        <v>44.719337338412281</v>
      </c>
      <c r="W63" s="7">
        <f t="shared" si="50"/>
        <v>45.188441972423803</v>
      </c>
      <c r="X63" s="7">
        <f t="shared" si="50"/>
        <v>45.625167938439382</v>
      </c>
      <c r="Y63" s="7">
        <f t="shared" si="50"/>
        <v>46.033697796402379</v>
      </c>
      <c r="Z63" s="22">
        <f t="shared" si="50"/>
        <v>46.417452609856106</v>
      </c>
      <c r="AA63" s="22">
        <f t="shared" si="51"/>
        <v>46.834555315709892</v>
      </c>
      <c r="AB63" s="22">
        <f t="shared" si="51"/>
        <v>47.464435711873335</v>
      </c>
      <c r="AC63" s="22">
        <f t="shared" si="51"/>
        <v>48.061999999999998</v>
      </c>
      <c r="AD63" s="20"/>
    </row>
    <row r="64" spans="1:30" x14ac:dyDescent="0.35">
      <c r="A64" s="2" t="s">
        <v>9</v>
      </c>
      <c r="B64" s="7">
        <v>16.931796610618875</v>
      </c>
      <c r="C64" s="2" t="s">
        <v>39</v>
      </c>
      <c r="D64" s="7">
        <v>138.4510870189705</v>
      </c>
      <c r="E64" s="19">
        <v>411.62109375</v>
      </c>
      <c r="F64" s="16">
        <v>500</v>
      </c>
      <c r="G64" s="7">
        <v>95.837060945248965</v>
      </c>
      <c r="H64" s="7">
        <f t="shared" si="28"/>
        <v>42.614026073721533</v>
      </c>
      <c r="I64" s="7">
        <f>10^((H64-3.72)/14.5754)</f>
        <v>466.09085165480872</v>
      </c>
      <c r="J64" s="7">
        <f t="shared" si="49"/>
        <v>28.483167401199207</v>
      </c>
      <c r="K64" s="7">
        <f t="shared" si="50"/>
        <v>32.870800000000003</v>
      </c>
      <c r="L64" s="7">
        <f t="shared" si="50"/>
        <v>35.43740053724018</v>
      </c>
      <c r="M64" s="7">
        <f t="shared" si="50"/>
        <v>37.258432598800795</v>
      </c>
      <c r="N64" s="7">
        <f t="shared" si="50"/>
        <v>38.670934802398413</v>
      </c>
      <c r="O64" s="7">
        <f t="shared" si="50"/>
        <v>39.825033136040972</v>
      </c>
      <c r="P64" s="7">
        <f t="shared" si="50"/>
        <v>40.800809373623004</v>
      </c>
      <c r="Q64" s="7">
        <f t="shared" si="50"/>
        <v>41.646065197601587</v>
      </c>
      <c r="R64" s="7">
        <f t="shared" si="50"/>
        <v>42.391633673281142</v>
      </c>
      <c r="S64" s="13">
        <f t="shared" si="50"/>
        <v>43.058567401199205</v>
      </c>
      <c r="T64" s="22">
        <f t="shared" si="50"/>
        <v>43.661882344454398</v>
      </c>
      <c r="U64" s="7">
        <f t="shared" si="50"/>
        <v>44.212665734841757</v>
      </c>
      <c r="V64" s="7">
        <f t="shared" si="50"/>
        <v>44.719337338412281</v>
      </c>
      <c r="W64" s="7">
        <f t="shared" si="50"/>
        <v>45.188441972423803</v>
      </c>
      <c r="X64" s="7">
        <f t="shared" si="50"/>
        <v>45.625167938439382</v>
      </c>
      <c r="Y64" s="7">
        <f t="shared" si="50"/>
        <v>46.033697796402379</v>
      </c>
      <c r="Z64" s="22">
        <f t="shared" si="50"/>
        <v>46.417452609856106</v>
      </c>
      <c r="AA64" s="22">
        <f t="shared" si="51"/>
        <v>46.834555315709892</v>
      </c>
      <c r="AB64" s="22">
        <f t="shared" si="51"/>
        <v>47.464435711873335</v>
      </c>
      <c r="AC64" s="22">
        <f t="shared" si="51"/>
        <v>48.061999999999998</v>
      </c>
    </row>
    <row r="65" spans="1:30" x14ac:dyDescent="0.35">
      <c r="A65" s="2" t="s">
        <v>9</v>
      </c>
      <c r="B65" s="7">
        <v>17.044295905024267</v>
      </c>
      <c r="C65" s="2" t="s">
        <v>39</v>
      </c>
      <c r="D65" s="7">
        <v>142.66658304106107</v>
      </c>
      <c r="E65" s="19">
        <v>332.51953125</v>
      </c>
      <c r="F65" s="16">
        <v>250</v>
      </c>
      <c r="G65" s="7">
        <v>95.837060945248965</v>
      </c>
      <c r="H65" s="7">
        <f t="shared" si="28"/>
        <v>46.829522095812109</v>
      </c>
      <c r="I65" s="7">
        <f>10^((H65+4.25)/18.2503)</f>
        <v>629.26259201160269</v>
      </c>
      <c r="J65" s="7">
        <f t="shared" ref="J65:Y67" si="52">- 4.25 + 18.2503*LOG(J$1)</f>
        <v>26.75671227013364</v>
      </c>
      <c r="K65" s="7">
        <f t="shared" si="52"/>
        <v>32.250599999999999</v>
      </c>
      <c r="L65" s="7">
        <f t="shared" si="52"/>
        <v>35.464318305143898</v>
      </c>
      <c r="M65" s="7">
        <f t="shared" si="52"/>
        <v>37.744487729866357</v>
      </c>
      <c r="N65" s="7">
        <f t="shared" si="52"/>
        <v>39.513124540267285</v>
      </c>
      <c r="O65" s="7">
        <f t="shared" si="52"/>
        <v>40.958206035010257</v>
      </c>
      <c r="P65" s="7">
        <f t="shared" si="52"/>
        <v>42.180005029805834</v>
      </c>
      <c r="Q65" s="7">
        <f t="shared" si="52"/>
        <v>43.238375459732715</v>
      </c>
      <c r="R65" s="7">
        <f t="shared" si="52"/>
        <v>44.171924340154149</v>
      </c>
      <c r="S65" s="7">
        <f t="shared" si="52"/>
        <v>45.007012270133643</v>
      </c>
      <c r="T65" s="22">
        <f t="shared" si="52"/>
        <v>45.762441192076793</v>
      </c>
      <c r="U65" s="7">
        <f t="shared" si="52"/>
        <v>46.452093764876608</v>
      </c>
      <c r="V65" s="13">
        <f t="shared" si="52"/>
        <v>47.086512632739108</v>
      </c>
      <c r="W65" s="7">
        <f t="shared" si="52"/>
        <v>47.673892759672192</v>
      </c>
      <c r="X65" s="7">
        <f t="shared" si="52"/>
        <v>48.220730575277543</v>
      </c>
      <c r="Y65" s="7">
        <f t="shared" si="52"/>
        <v>48.732263189599067</v>
      </c>
      <c r="Z65" s="22">
        <f t="shared" ref="K65:Z67" si="53">- 4.25 + 18.2503*LOG(Z$1)</f>
        <v>49.212774219963556</v>
      </c>
      <c r="AA65" s="22">
        <f t="shared" ref="AA65:AC67" si="54">-24.31 + 25.052*LOG(AA$1)</f>
        <v>49.699683346473961</v>
      </c>
      <c r="AB65" s="19">
        <f t="shared" si="54"/>
        <v>50.287931759696207</v>
      </c>
      <c r="AC65" s="7">
        <f t="shared" si="54"/>
        <v>50.846000000000004</v>
      </c>
    </row>
    <row r="66" spans="1:30" x14ac:dyDescent="0.35">
      <c r="A66" s="2" t="s">
        <v>9</v>
      </c>
      <c r="B66" s="7">
        <v>17.699397263829368</v>
      </c>
      <c r="C66" s="2" t="s">
        <v>39</v>
      </c>
      <c r="D66" s="7">
        <v>140.25886909419626</v>
      </c>
      <c r="E66" s="19">
        <v>272.4609375</v>
      </c>
      <c r="F66" s="16">
        <v>250</v>
      </c>
      <c r="G66" s="7">
        <v>95.837060945248965</v>
      </c>
      <c r="H66" s="7">
        <f t="shared" ref="H66:H97" si="55">D66-G66</f>
        <v>44.421808148947292</v>
      </c>
      <c r="I66" s="7">
        <f>10^((H66+4.25)/18.2503)</f>
        <v>464.41319681071508</v>
      </c>
      <c r="J66" s="7">
        <f t="shared" si="52"/>
        <v>26.75671227013364</v>
      </c>
      <c r="K66" s="7">
        <f t="shared" si="53"/>
        <v>32.250599999999999</v>
      </c>
      <c r="L66" s="7">
        <f t="shared" si="53"/>
        <v>35.464318305143898</v>
      </c>
      <c r="M66" s="7">
        <f t="shared" si="53"/>
        <v>37.744487729866357</v>
      </c>
      <c r="N66" s="7">
        <f t="shared" si="53"/>
        <v>39.513124540267285</v>
      </c>
      <c r="O66" s="7">
        <f t="shared" si="53"/>
        <v>40.958206035010257</v>
      </c>
      <c r="P66" s="7">
        <f t="shared" si="53"/>
        <v>42.180005029805834</v>
      </c>
      <c r="Q66" s="7">
        <f t="shared" si="53"/>
        <v>43.238375459732715</v>
      </c>
      <c r="R66" s="7">
        <f t="shared" si="53"/>
        <v>44.171924340154149</v>
      </c>
      <c r="S66" s="13">
        <f t="shared" si="53"/>
        <v>45.007012270133643</v>
      </c>
      <c r="T66" s="22">
        <f t="shared" si="53"/>
        <v>45.762441192076793</v>
      </c>
      <c r="U66" s="7">
        <f t="shared" si="53"/>
        <v>46.452093764876608</v>
      </c>
      <c r="V66" s="7">
        <f t="shared" si="53"/>
        <v>47.086512632739108</v>
      </c>
      <c r="W66" s="7">
        <f t="shared" si="53"/>
        <v>47.673892759672192</v>
      </c>
      <c r="X66" s="7">
        <f t="shared" si="53"/>
        <v>48.220730575277543</v>
      </c>
      <c r="Y66" s="7">
        <f t="shared" si="53"/>
        <v>48.732263189599067</v>
      </c>
      <c r="Z66" s="22">
        <f t="shared" si="53"/>
        <v>49.212774219963556</v>
      </c>
      <c r="AA66" s="22">
        <f t="shared" si="54"/>
        <v>49.699683346473961</v>
      </c>
      <c r="AB66" s="19">
        <f t="shared" si="54"/>
        <v>50.287931759696207</v>
      </c>
      <c r="AC66" s="7">
        <f t="shared" si="54"/>
        <v>50.846000000000004</v>
      </c>
    </row>
    <row r="67" spans="1:30" x14ac:dyDescent="0.35">
      <c r="A67" s="2" t="s">
        <v>9</v>
      </c>
      <c r="B67" s="7">
        <v>17.917920178999388</v>
      </c>
      <c r="C67" s="2" t="s">
        <v>39</v>
      </c>
      <c r="D67" s="7">
        <v>142.18985975709074</v>
      </c>
      <c r="E67" s="19">
        <v>272.4609375</v>
      </c>
      <c r="F67" s="16">
        <v>250</v>
      </c>
      <c r="G67" s="7">
        <v>95.837060945248965</v>
      </c>
      <c r="H67" s="7">
        <f t="shared" si="55"/>
        <v>46.35279881184178</v>
      </c>
      <c r="I67" s="7">
        <f>10^((H67+4.25)/18.2503)</f>
        <v>592.53024115783444</v>
      </c>
      <c r="J67" s="7">
        <f t="shared" si="52"/>
        <v>26.75671227013364</v>
      </c>
      <c r="K67" s="7">
        <f t="shared" si="53"/>
        <v>32.250599999999999</v>
      </c>
      <c r="L67" s="7">
        <f t="shared" si="53"/>
        <v>35.464318305143898</v>
      </c>
      <c r="M67" s="7">
        <f t="shared" si="53"/>
        <v>37.744487729866357</v>
      </c>
      <c r="N67" s="7">
        <f t="shared" si="53"/>
        <v>39.513124540267285</v>
      </c>
      <c r="O67" s="7">
        <f t="shared" si="53"/>
        <v>40.958206035010257</v>
      </c>
      <c r="P67" s="7">
        <f t="shared" si="53"/>
        <v>42.180005029805834</v>
      </c>
      <c r="Q67" s="7">
        <f t="shared" si="53"/>
        <v>43.238375459732715</v>
      </c>
      <c r="R67" s="7">
        <f t="shared" si="53"/>
        <v>44.171924340154149</v>
      </c>
      <c r="S67" s="7">
        <f t="shared" si="53"/>
        <v>45.007012270133643</v>
      </c>
      <c r="T67" s="22">
        <f t="shared" si="53"/>
        <v>45.762441192076793</v>
      </c>
      <c r="U67" s="13">
        <f t="shared" si="53"/>
        <v>46.452093764876608</v>
      </c>
      <c r="V67" s="7">
        <f t="shared" si="53"/>
        <v>47.086512632739108</v>
      </c>
      <c r="W67" s="7">
        <f t="shared" si="53"/>
        <v>47.673892759672192</v>
      </c>
      <c r="X67" s="7">
        <f t="shared" si="53"/>
        <v>48.220730575277543</v>
      </c>
      <c r="Y67" s="7">
        <f t="shared" si="53"/>
        <v>48.732263189599067</v>
      </c>
      <c r="Z67" s="22">
        <f t="shared" si="53"/>
        <v>49.212774219963556</v>
      </c>
      <c r="AA67" s="22">
        <f t="shared" si="54"/>
        <v>49.699683346473961</v>
      </c>
      <c r="AB67" s="19">
        <f t="shared" si="54"/>
        <v>50.287931759696207</v>
      </c>
      <c r="AC67" s="7">
        <f t="shared" si="54"/>
        <v>50.846000000000004</v>
      </c>
    </row>
    <row r="68" spans="1:30" x14ac:dyDescent="0.35">
      <c r="A68" s="2" t="s">
        <v>9</v>
      </c>
      <c r="B68" s="7">
        <v>6.15</v>
      </c>
      <c r="C68" s="2" t="s">
        <v>39</v>
      </c>
      <c r="D68" s="7">
        <v>165.66906854530635</v>
      </c>
      <c r="E68" s="19">
        <v>77.63671875</v>
      </c>
      <c r="F68" s="16">
        <v>63</v>
      </c>
      <c r="G68" s="7">
        <v>95.837060945248965</v>
      </c>
      <c r="H68" s="7">
        <f t="shared" si="55"/>
        <v>69.832007600057381</v>
      </c>
      <c r="I68" s="7">
        <f>10^((H68+5)/20.5)</f>
        <v>4470.3531619946552</v>
      </c>
      <c r="K68" s="2"/>
      <c r="L68" s="2"/>
      <c r="M68" s="2"/>
      <c r="N68" s="2"/>
      <c r="O68" s="2"/>
      <c r="P68" s="2"/>
      <c r="Q68" s="2"/>
      <c r="R68" s="2"/>
      <c r="S68" s="2"/>
      <c r="T68" s="28"/>
      <c r="U68" s="2"/>
      <c r="V68" s="2"/>
      <c r="W68" s="2"/>
      <c r="X68" s="2"/>
      <c r="Y68" s="2"/>
      <c r="Z68" s="28"/>
      <c r="AA68" s="2"/>
      <c r="AB68" s="2"/>
      <c r="AC68" s="2"/>
    </row>
    <row r="69" spans="1:30" x14ac:dyDescent="0.35">
      <c r="A69" s="2" t="s">
        <v>9</v>
      </c>
      <c r="B69" s="7">
        <v>3.1921666833901452</v>
      </c>
      <c r="C69" s="2" t="s">
        <v>39</v>
      </c>
      <c r="D69" s="7">
        <v>168.70883277938105</v>
      </c>
      <c r="E69" s="19">
        <v>111.328125</v>
      </c>
      <c r="F69" s="16">
        <v>125</v>
      </c>
      <c r="G69" s="7">
        <v>95.837060945248965</v>
      </c>
      <c r="H69" s="7">
        <f t="shared" si="55"/>
        <v>72.87177183413209</v>
      </c>
      <c r="I69" s="7">
        <f t="shared" ref="I69:I77" si="56">10^((H69+16.14)/23.717)</f>
        <v>5663.4214528226785</v>
      </c>
      <c r="J69" s="7">
        <f t="shared" ref="J69:T77" si="57">3.21+16.719*LOG(J$1)</f>
        <v>31.615079502493899</v>
      </c>
      <c r="K69" s="7">
        <f t="shared" si="57"/>
        <v>36.648000000000003</v>
      </c>
      <c r="L69" s="7">
        <f t="shared" si="57"/>
        <v>39.592069760151936</v>
      </c>
      <c r="M69" s="7">
        <f t="shared" si="57"/>
        <v>41.680920497506108</v>
      </c>
      <c r="N69" s="7">
        <f t="shared" si="57"/>
        <v>43.301159004987795</v>
      </c>
      <c r="O69" s="7">
        <f t="shared" si="57"/>
        <v>44.624990257658041</v>
      </c>
      <c r="P69" s="7">
        <f t="shared" si="57"/>
        <v>45.744273633492263</v>
      </c>
      <c r="Q69" s="7">
        <f t="shared" si="57"/>
        <v>46.713840995012212</v>
      </c>
      <c r="R69" s="7">
        <f t="shared" si="57"/>
        <v>47.569060017809974</v>
      </c>
      <c r="S69" s="7">
        <f t="shared" si="57"/>
        <v>48.3340795024939</v>
      </c>
      <c r="T69" s="22">
        <f t="shared" si="57"/>
        <v>49.026123805654265</v>
      </c>
      <c r="U69" s="22">
        <f t="shared" ref="U69:AC77" si="58">-16.14+23.717*LOG(U$1)</f>
        <v>49.749413205348873</v>
      </c>
      <c r="V69" s="7">
        <f t="shared" si="58"/>
        <v>50.5738660794986</v>
      </c>
      <c r="W69" s="7">
        <f t="shared" si="58"/>
        <v>51.337190215018126</v>
      </c>
      <c r="X69" s="7">
        <f t="shared" si="58"/>
        <v>52.047827983860941</v>
      </c>
      <c r="Y69" s="7">
        <f t="shared" si="58"/>
        <v>52.712585221487927</v>
      </c>
      <c r="Z69" s="22">
        <f t="shared" si="58"/>
        <v>53.337028661165874</v>
      </c>
      <c r="AA69" s="7">
        <f t="shared" si="58"/>
        <v>53.925769596372461</v>
      </c>
      <c r="AB69" s="7">
        <f t="shared" si="58"/>
        <v>54.482670746635591</v>
      </c>
      <c r="AC69" s="7">
        <f t="shared" si="58"/>
        <v>55.010999999999996</v>
      </c>
      <c r="AD69" s="20"/>
    </row>
    <row r="70" spans="1:30" x14ac:dyDescent="0.35">
      <c r="A70" s="2" t="s">
        <v>9</v>
      </c>
      <c r="B70" s="7">
        <v>2.1998647883515612</v>
      </c>
      <c r="C70" s="2" t="s">
        <v>39</v>
      </c>
      <c r="D70" s="7">
        <v>171.93994232029172</v>
      </c>
      <c r="E70" s="19">
        <v>150.87890625</v>
      </c>
      <c r="F70" s="16">
        <v>125</v>
      </c>
      <c r="G70" s="7">
        <v>95.837060945248965</v>
      </c>
      <c r="H70" s="7">
        <f t="shared" si="55"/>
        <v>76.102881375042756</v>
      </c>
      <c r="I70" s="7">
        <f t="shared" si="56"/>
        <v>7750.2354318513599</v>
      </c>
      <c r="J70" s="7">
        <f t="shared" si="57"/>
        <v>31.615079502493899</v>
      </c>
      <c r="K70" s="7">
        <f t="shared" si="57"/>
        <v>36.648000000000003</v>
      </c>
      <c r="L70" s="7">
        <f t="shared" si="57"/>
        <v>39.592069760151936</v>
      </c>
      <c r="M70" s="7">
        <f t="shared" si="57"/>
        <v>41.680920497506108</v>
      </c>
      <c r="N70" s="7">
        <f t="shared" si="57"/>
        <v>43.301159004987795</v>
      </c>
      <c r="O70" s="7">
        <f t="shared" si="57"/>
        <v>44.624990257658041</v>
      </c>
      <c r="P70" s="7">
        <f t="shared" si="57"/>
        <v>45.744273633492263</v>
      </c>
      <c r="Q70" s="7">
        <f t="shared" si="57"/>
        <v>46.713840995012212</v>
      </c>
      <c r="R70" s="7">
        <f t="shared" si="57"/>
        <v>47.569060017809974</v>
      </c>
      <c r="S70" s="7">
        <f t="shared" si="57"/>
        <v>48.3340795024939</v>
      </c>
      <c r="T70" s="22">
        <f t="shared" si="57"/>
        <v>49.026123805654265</v>
      </c>
      <c r="U70" s="22">
        <f t="shared" si="58"/>
        <v>49.749413205348873</v>
      </c>
      <c r="V70" s="7">
        <f t="shared" si="58"/>
        <v>50.5738660794986</v>
      </c>
      <c r="W70" s="7">
        <f t="shared" si="58"/>
        <v>51.337190215018126</v>
      </c>
      <c r="X70" s="7">
        <f t="shared" si="58"/>
        <v>52.047827983860941</v>
      </c>
      <c r="Y70" s="7">
        <f t="shared" si="58"/>
        <v>52.712585221487927</v>
      </c>
      <c r="Z70" s="22">
        <f t="shared" si="58"/>
        <v>53.337028661165874</v>
      </c>
      <c r="AA70" s="7">
        <f t="shared" si="58"/>
        <v>53.925769596372461</v>
      </c>
      <c r="AB70" s="7">
        <f t="shared" si="58"/>
        <v>54.482670746635591</v>
      </c>
      <c r="AC70" s="7">
        <f t="shared" si="58"/>
        <v>55.010999999999996</v>
      </c>
      <c r="AD70" s="20"/>
    </row>
    <row r="71" spans="1:30" x14ac:dyDescent="0.35">
      <c r="A71" s="2" t="s">
        <v>9</v>
      </c>
      <c r="B71" s="7">
        <v>2.6658308735210201</v>
      </c>
      <c r="C71" s="2" t="s">
        <v>39</v>
      </c>
      <c r="D71" s="7">
        <v>164.09422966868863</v>
      </c>
      <c r="E71" s="19">
        <v>136.23046875</v>
      </c>
      <c r="F71" s="16">
        <v>125</v>
      </c>
      <c r="G71" s="7">
        <v>95.837060945248965</v>
      </c>
      <c r="H71" s="7">
        <f t="shared" si="55"/>
        <v>68.257168723439662</v>
      </c>
      <c r="I71" s="7">
        <f t="shared" si="56"/>
        <v>3618.3406738469271</v>
      </c>
      <c r="J71" s="7">
        <f t="shared" si="57"/>
        <v>31.615079502493899</v>
      </c>
      <c r="K71" s="7">
        <f t="shared" si="57"/>
        <v>36.648000000000003</v>
      </c>
      <c r="L71" s="7">
        <f t="shared" si="57"/>
        <v>39.592069760151936</v>
      </c>
      <c r="M71" s="7">
        <f t="shared" si="57"/>
        <v>41.680920497506108</v>
      </c>
      <c r="N71" s="7">
        <f t="shared" si="57"/>
        <v>43.301159004987795</v>
      </c>
      <c r="O71" s="7">
        <f t="shared" si="57"/>
        <v>44.624990257658041</v>
      </c>
      <c r="P71" s="7">
        <f t="shared" si="57"/>
        <v>45.744273633492263</v>
      </c>
      <c r="Q71" s="7">
        <f t="shared" si="57"/>
        <v>46.713840995012212</v>
      </c>
      <c r="R71" s="7">
        <f t="shared" si="57"/>
        <v>47.569060017809974</v>
      </c>
      <c r="S71" s="7">
        <f t="shared" si="57"/>
        <v>48.3340795024939</v>
      </c>
      <c r="T71" s="22">
        <f t="shared" si="57"/>
        <v>49.026123805654265</v>
      </c>
      <c r="U71" s="22">
        <f t="shared" si="58"/>
        <v>49.749413205348873</v>
      </c>
      <c r="V71" s="7">
        <f t="shared" si="58"/>
        <v>50.5738660794986</v>
      </c>
      <c r="W71" s="7">
        <f t="shared" si="58"/>
        <v>51.337190215018126</v>
      </c>
      <c r="X71" s="7">
        <f t="shared" si="58"/>
        <v>52.047827983860941</v>
      </c>
      <c r="Y71" s="7">
        <f t="shared" si="58"/>
        <v>52.712585221487927</v>
      </c>
      <c r="Z71" s="22">
        <f t="shared" si="58"/>
        <v>53.337028661165874</v>
      </c>
      <c r="AA71" s="7">
        <f t="shared" si="58"/>
        <v>53.925769596372461</v>
      </c>
      <c r="AB71" s="7">
        <f t="shared" si="58"/>
        <v>54.482670746635591</v>
      </c>
      <c r="AC71" s="7">
        <f t="shared" si="58"/>
        <v>55.010999999999996</v>
      </c>
      <c r="AD71" s="20"/>
    </row>
    <row r="72" spans="1:30" x14ac:dyDescent="0.35">
      <c r="A72" s="2" t="s">
        <v>9</v>
      </c>
      <c r="B72" s="7">
        <v>3.2341882985585122</v>
      </c>
      <c r="C72" s="2" t="s">
        <v>39</v>
      </c>
      <c r="D72" s="7">
        <v>160.15756088465957</v>
      </c>
      <c r="E72" s="19">
        <v>124.51171875</v>
      </c>
      <c r="F72" s="16">
        <v>125</v>
      </c>
      <c r="G72" s="7">
        <v>95.309628556458676</v>
      </c>
      <c r="H72" s="7">
        <f t="shared" si="55"/>
        <v>64.847932328200898</v>
      </c>
      <c r="I72" s="7">
        <f t="shared" si="56"/>
        <v>2598.7405705418</v>
      </c>
      <c r="J72" s="7">
        <f t="shared" si="57"/>
        <v>31.615079502493899</v>
      </c>
      <c r="K72" s="7">
        <f t="shared" si="57"/>
        <v>36.648000000000003</v>
      </c>
      <c r="L72" s="7">
        <f t="shared" si="57"/>
        <v>39.592069760151936</v>
      </c>
      <c r="M72" s="7">
        <f t="shared" si="57"/>
        <v>41.680920497506108</v>
      </c>
      <c r="N72" s="7">
        <f t="shared" si="57"/>
        <v>43.301159004987795</v>
      </c>
      <c r="O72" s="7">
        <f t="shared" si="57"/>
        <v>44.624990257658041</v>
      </c>
      <c r="P72" s="7">
        <f t="shared" si="57"/>
        <v>45.744273633492263</v>
      </c>
      <c r="Q72" s="7">
        <f t="shared" si="57"/>
        <v>46.713840995012212</v>
      </c>
      <c r="R72" s="7">
        <f t="shared" si="57"/>
        <v>47.569060017809974</v>
      </c>
      <c r="S72" s="7">
        <f t="shared" si="57"/>
        <v>48.3340795024939</v>
      </c>
      <c r="T72" s="22">
        <f t="shared" si="57"/>
        <v>49.026123805654265</v>
      </c>
      <c r="U72" s="22">
        <f t="shared" si="58"/>
        <v>49.749413205348873</v>
      </c>
      <c r="V72" s="7">
        <f t="shared" si="58"/>
        <v>50.5738660794986</v>
      </c>
      <c r="W72" s="7">
        <f t="shared" si="58"/>
        <v>51.337190215018126</v>
      </c>
      <c r="X72" s="7">
        <f t="shared" si="58"/>
        <v>52.047827983860941</v>
      </c>
      <c r="Y72" s="7">
        <f t="shared" si="58"/>
        <v>52.712585221487927</v>
      </c>
      <c r="Z72" s="22">
        <f t="shared" si="58"/>
        <v>53.337028661165874</v>
      </c>
      <c r="AA72" s="7">
        <f t="shared" si="58"/>
        <v>53.925769596372461</v>
      </c>
      <c r="AB72" s="7">
        <f t="shared" si="58"/>
        <v>54.482670746635591</v>
      </c>
      <c r="AC72" s="7">
        <f t="shared" si="58"/>
        <v>55.010999999999996</v>
      </c>
      <c r="AD72" s="20"/>
    </row>
    <row r="73" spans="1:30" x14ac:dyDescent="0.35">
      <c r="A73" s="2" t="s">
        <v>9</v>
      </c>
      <c r="B73" s="7">
        <v>4.1191326855276174</v>
      </c>
      <c r="C73" s="2" t="s">
        <v>39</v>
      </c>
      <c r="D73" s="7">
        <v>157.53711027978756</v>
      </c>
      <c r="E73" s="19">
        <v>128.90625</v>
      </c>
      <c r="F73" s="16">
        <v>125</v>
      </c>
      <c r="G73" s="7">
        <v>95.309628556458676</v>
      </c>
      <c r="H73" s="7">
        <f t="shared" si="55"/>
        <v>62.227481723328879</v>
      </c>
      <c r="I73" s="7">
        <f t="shared" si="56"/>
        <v>2014.9981124182957</v>
      </c>
      <c r="J73" s="7">
        <f t="shared" si="57"/>
        <v>31.615079502493899</v>
      </c>
      <c r="K73" s="7">
        <f t="shared" si="57"/>
        <v>36.648000000000003</v>
      </c>
      <c r="L73" s="7">
        <f t="shared" si="57"/>
        <v>39.592069760151936</v>
      </c>
      <c r="M73" s="7">
        <f t="shared" si="57"/>
        <v>41.680920497506108</v>
      </c>
      <c r="N73" s="7">
        <f t="shared" si="57"/>
        <v>43.301159004987795</v>
      </c>
      <c r="O73" s="7">
        <f t="shared" si="57"/>
        <v>44.624990257658041</v>
      </c>
      <c r="P73" s="7">
        <f t="shared" si="57"/>
        <v>45.744273633492263</v>
      </c>
      <c r="Q73" s="7">
        <f t="shared" si="57"/>
        <v>46.713840995012212</v>
      </c>
      <c r="R73" s="7">
        <f t="shared" si="57"/>
        <v>47.569060017809974</v>
      </c>
      <c r="S73" s="7">
        <f t="shared" si="57"/>
        <v>48.3340795024939</v>
      </c>
      <c r="T73" s="22">
        <f t="shared" si="57"/>
        <v>49.026123805654265</v>
      </c>
      <c r="U73" s="22">
        <f t="shared" si="58"/>
        <v>49.749413205348873</v>
      </c>
      <c r="V73" s="7">
        <f t="shared" si="58"/>
        <v>50.5738660794986</v>
      </c>
      <c r="W73" s="7">
        <f t="shared" si="58"/>
        <v>51.337190215018126</v>
      </c>
      <c r="X73" s="7">
        <f t="shared" si="58"/>
        <v>52.047827983860941</v>
      </c>
      <c r="Y73" s="7">
        <f t="shared" si="58"/>
        <v>52.712585221487927</v>
      </c>
      <c r="Z73" s="22">
        <f t="shared" si="58"/>
        <v>53.337028661165874</v>
      </c>
      <c r="AA73" s="7">
        <f t="shared" si="58"/>
        <v>53.925769596372461</v>
      </c>
      <c r="AB73" s="7">
        <f t="shared" si="58"/>
        <v>54.482670746635591</v>
      </c>
      <c r="AC73" s="7">
        <f t="shared" si="58"/>
        <v>55.010999999999996</v>
      </c>
      <c r="AD73" s="20"/>
    </row>
    <row r="74" spans="1:30" x14ac:dyDescent="0.35">
      <c r="A74" s="2" t="s">
        <v>9</v>
      </c>
      <c r="B74" s="7">
        <v>4.5071044667878848</v>
      </c>
      <c r="C74" s="2" t="s">
        <v>39</v>
      </c>
      <c r="D74" s="7">
        <v>159.52965778519342</v>
      </c>
      <c r="E74" s="19">
        <v>123.046875</v>
      </c>
      <c r="F74" s="16">
        <v>125</v>
      </c>
      <c r="G74" s="7">
        <v>95.309628556458676</v>
      </c>
      <c r="H74" s="7">
        <f t="shared" si="55"/>
        <v>64.220029228734745</v>
      </c>
      <c r="I74" s="7">
        <f t="shared" si="56"/>
        <v>2445.0520863201432</v>
      </c>
      <c r="J74" s="7">
        <f t="shared" si="57"/>
        <v>31.615079502493899</v>
      </c>
      <c r="K74" s="7">
        <f t="shared" si="57"/>
        <v>36.648000000000003</v>
      </c>
      <c r="L74" s="7">
        <f t="shared" si="57"/>
        <v>39.592069760151936</v>
      </c>
      <c r="M74" s="7">
        <f t="shared" si="57"/>
        <v>41.680920497506108</v>
      </c>
      <c r="N74" s="7">
        <f t="shared" si="57"/>
        <v>43.301159004987795</v>
      </c>
      <c r="O74" s="7">
        <f t="shared" si="57"/>
        <v>44.624990257658041</v>
      </c>
      <c r="P74" s="7">
        <f t="shared" si="57"/>
        <v>45.744273633492263</v>
      </c>
      <c r="Q74" s="7">
        <f t="shared" si="57"/>
        <v>46.713840995012212</v>
      </c>
      <c r="R74" s="7">
        <f t="shared" si="57"/>
        <v>47.569060017809974</v>
      </c>
      <c r="S74" s="7">
        <f t="shared" si="57"/>
        <v>48.3340795024939</v>
      </c>
      <c r="T74" s="22">
        <f t="shared" si="57"/>
        <v>49.026123805654265</v>
      </c>
      <c r="U74" s="22">
        <f t="shared" si="58"/>
        <v>49.749413205348873</v>
      </c>
      <c r="V74" s="7">
        <f t="shared" si="58"/>
        <v>50.5738660794986</v>
      </c>
      <c r="W74" s="7">
        <f t="shared" si="58"/>
        <v>51.337190215018126</v>
      </c>
      <c r="X74" s="7">
        <f t="shared" si="58"/>
        <v>52.047827983860941</v>
      </c>
      <c r="Y74" s="7">
        <f t="shared" si="58"/>
        <v>52.712585221487927</v>
      </c>
      <c r="Z74" s="22">
        <f t="shared" si="58"/>
        <v>53.337028661165874</v>
      </c>
      <c r="AA74" s="7">
        <f t="shared" si="58"/>
        <v>53.925769596372461</v>
      </c>
      <c r="AB74" s="7">
        <f t="shared" si="58"/>
        <v>54.482670746635591</v>
      </c>
      <c r="AC74" s="7">
        <f t="shared" si="58"/>
        <v>55.010999999999996</v>
      </c>
      <c r="AD74" s="20"/>
    </row>
    <row r="75" spans="1:30" x14ac:dyDescent="0.35">
      <c r="A75" s="2" t="s">
        <v>9</v>
      </c>
      <c r="B75" s="7">
        <v>4.4526567684691889</v>
      </c>
      <c r="C75" s="2" t="s">
        <v>39</v>
      </c>
      <c r="D75" s="7">
        <v>157.08742556596769</v>
      </c>
      <c r="E75" s="19">
        <v>121.58203125</v>
      </c>
      <c r="F75" s="16">
        <v>125</v>
      </c>
      <c r="G75" s="7">
        <v>95.309628556458676</v>
      </c>
      <c r="H75" s="7">
        <f t="shared" si="55"/>
        <v>61.777797009509015</v>
      </c>
      <c r="I75" s="7">
        <f t="shared" si="56"/>
        <v>1928.9199525079143</v>
      </c>
      <c r="J75" s="7">
        <f t="shared" si="57"/>
        <v>31.615079502493899</v>
      </c>
      <c r="K75" s="7">
        <f t="shared" si="57"/>
        <v>36.648000000000003</v>
      </c>
      <c r="L75" s="7">
        <f t="shared" si="57"/>
        <v>39.592069760151936</v>
      </c>
      <c r="M75" s="7">
        <f t="shared" si="57"/>
        <v>41.680920497506108</v>
      </c>
      <c r="N75" s="7">
        <f t="shared" si="57"/>
        <v>43.301159004987795</v>
      </c>
      <c r="O75" s="7">
        <f t="shared" si="57"/>
        <v>44.624990257658041</v>
      </c>
      <c r="P75" s="7">
        <f t="shared" si="57"/>
        <v>45.744273633492263</v>
      </c>
      <c r="Q75" s="7">
        <f t="shared" si="57"/>
        <v>46.713840995012212</v>
      </c>
      <c r="R75" s="7">
        <f t="shared" si="57"/>
        <v>47.569060017809974</v>
      </c>
      <c r="S75" s="7">
        <f t="shared" si="57"/>
        <v>48.3340795024939</v>
      </c>
      <c r="T75" s="22">
        <f t="shared" si="57"/>
        <v>49.026123805654265</v>
      </c>
      <c r="U75" s="22">
        <f t="shared" si="58"/>
        <v>49.749413205348873</v>
      </c>
      <c r="V75" s="7">
        <f t="shared" si="58"/>
        <v>50.5738660794986</v>
      </c>
      <c r="W75" s="7">
        <f t="shared" si="58"/>
        <v>51.337190215018126</v>
      </c>
      <c r="X75" s="7">
        <f t="shared" si="58"/>
        <v>52.047827983860941</v>
      </c>
      <c r="Y75" s="7">
        <f t="shared" si="58"/>
        <v>52.712585221487927</v>
      </c>
      <c r="Z75" s="22">
        <f t="shared" si="58"/>
        <v>53.337028661165874</v>
      </c>
      <c r="AA75" s="7">
        <f t="shared" si="58"/>
        <v>53.925769596372461</v>
      </c>
      <c r="AB75" s="7">
        <f t="shared" si="58"/>
        <v>54.482670746635591</v>
      </c>
      <c r="AC75" s="7">
        <f t="shared" si="58"/>
        <v>55.010999999999996</v>
      </c>
      <c r="AD75" s="20"/>
    </row>
    <row r="76" spans="1:30" x14ac:dyDescent="0.35">
      <c r="A76" s="2" t="s">
        <v>9</v>
      </c>
      <c r="B76" s="7">
        <v>2.7</v>
      </c>
      <c r="C76" s="2" t="s">
        <v>39</v>
      </c>
      <c r="D76" s="7">
        <v>164.09273157319922</v>
      </c>
      <c r="E76" s="19">
        <v>136.23046875</v>
      </c>
      <c r="F76" s="16">
        <v>125</v>
      </c>
      <c r="G76" s="7">
        <v>95.309628556458676</v>
      </c>
      <c r="H76" s="7">
        <f t="shared" si="55"/>
        <v>68.78310301674054</v>
      </c>
      <c r="I76" s="7">
        <f t="shared" si="56"/>
        <v>3807.8941546320611</v>
      </c>
      <c r="J76" s="7">
        <f t="shared" si="57"/>
        <v>31.615079502493899</v>
      </c>
      <c r="K76" s="7">
        <f t="shared" si="57"/>
        <v>36.648000000000003</v>
      </c>
      <c r="L76" s="7">
        <f t="shared" si="57"/>
        <v>39.592069760151936</v>
      </c>
      <c r="M76" s="7">
        <f t="shared" si="57"/>
        <v>41.680920497506108</v>
      </c>
      <c r="N76" s="7">
        <f t="shared" si="57"/>
        <v>43.301159004987795</v>
      </c>
      <c r="O76" s="7">
        <f t="shared" si="57"/>
        <v>44.624990257658041</v>
      </c>
      <c r="P76" s="7">
        <f t="shared" si="57"/>
        <v>45.744273633492263</v>
      </c>
      <c r="Q76" s="7">
        <f t="shared" si="57"/>
        <v>46.713840995012212</v>
      </c>
      <c r="R76" s="7">
        <f t="shared" si="57"/>
        <v>47.569060017809974</v>
      </c>
      <c r="S76" s="7">
        <f t="shared" si="57"/>
        <v>48.3340795024939</v>
      </c>
      <c r="T76" s="22">
        <f t="shared" si="57"/>
        <v>49.026123805654265</v>
      </c>
      <c r="U76" s="22">
        <f t="shared" si="58"/>
        <v>49.749413205348873</v>
      </c>
      <c r="V76" s="7">
        <f t="shared" si="58"/>
        <v>50.5738660794986</v>
      </c>
      <c r="W76" s="7">
        <f t="shared" si="58"/>
        <v>51.337190215018126</v>
      </c>
      <c r="X76" s="7">
        <f t="shared" si="58"/>
        <v>52.047827983860941</v>
      </c>
      <c r="Y76" s="7">
        <f t="shared" si="58"/>
        <v>52.712585221487927</v>
      </c>
      <c r="Z76" s="22">
        <f t="shared" si="58"/>
        <v>53.337028661165874</v>
      </c>
      <c r="AA76" s="7">
        <f t="shared" si="58"/>
        <v>53.925769596372461</v>
      </c>
      <c r="AB76" s="7">
        <f t="shared" si="58"/>
        <v>54.482670746635591</v>
      </c>
      <c r="AC76" s="7">
        <f t="shared" si="58"/>
        <v>55.010999999999996</v>
      </c>
      <c r="AD76" s="20"/>
    </row>
    <row r="77" spans="1:30" x14ac:dyDescent="0.35">
      <c r="A77" s="2" t="s">
        <v>9</v>
      </c>
      <c r="B77" s="7">
        <v>21.07915165593581</v>
      </c>
      <c r="C77" s="2" t="s">
        <v>39</v>
      </c>
      <c r="D77" s="7">
        <v>148.01337056300338</v>
      </c>
      <c r="E77" s="19">
        <v>93.75</v>
      </c>
      <c r="F77" s="16">
        <v>125</v>
      </c>
      <c r="G77" s="7">
        <v>95.309628556458676</v>
      </c>
      <c r="H77" s="7">
        <f t="shared" si="55"/>
        <v>52.703742006544701</v>
      </c>
      <c r="I77" s="7">
        <f t="shared" si="56"/>
        <v>799.31345393141146</v>
      </c>
      <c r="J77" s="7">
        <f t="shared" si="57"/>
        <v>31.615079502493899</v>
      </c>
      <c r="K77" s="7">
        <f t="shared" si="57"/>
        <v>36.648000000000003</v>
      </c>
      <c r="L77" s="7">
        <f t="shared" si="57"/>
        <v>39.592069760151936</v>
      </c>
      <c r="M77" s="7">
        <f t="shared" si="57"/>
        <v>41.680920497506108</v>
      </c>
      <c r="N77" s="7">
        <f t="shared" si="57"/>
        <v>43.301159004987795</v>
      </c>
      <c r="O77" s="7">
        <f t="shared" si="57"/>
        <v>44.624990257658041</v>
      </c>
      <c r="P77" s="7">
        <f t="shared" si="57"/>
        <v>45.744273633492263</v>
      </c>
      <c r="Q77" s="7">
        <f t="shared" si="57"/>
        <v>46.713840995012212</v>
      </c>
      <c r="R77" s="7">
        <f t="shared" si="57"/>
        <v>47.569060017809974</v>
      </c>
      <c r="S77" s="7">
        <f t="shared" si="57"/>
        <v>48.3340795024939</v>
      </c>
      <c r="T77" s="22">
        <f t="shared" si="57"/>
        <v>49.026123805654265</v>
      </c>
      <c r="U77" s="22">
        <f t="shared" si="58"/>
        <v>49.749413205348873</v>
      </c>
      <c r="V77" s="7">
        <f t="shared" si="58"/>
        <v>50.5738660794986</v>
      </c>
      <c r="W77" s="7">
        <f t="shared" si="58"/>
        <v>51.337190215018126</v>
      </c>
      <c r="X77" s="7">
        <f t="shared" si="58"/>
        <v>52.047827983860941</v>
      </c>
      <c r="Y77" s="13">
        <f t="shared" si="58"/>
        <v>52.712585221487927</v>
      </c>
      <c r="Z77" s="22">
        <f t="shared" si="58"/>
        <v>53.337028661165874</v>
      </c>
      <c r="AA77" s="7">
        <f t="shared" si="58"/>
        <v>53.925769596372461</v>
      </c>
      <c r="AB77" s="7">
        <f t="shared" si="58"/>
        <v>54.482670746635591</v>
      </c>
      <c r="AC77" s="7">
        <f t="shared" si="58"/>
        <v>55.010999999999996</v>
      </c>
    </row>
    <row r="78" spans="1:30" x14ac:dyDescent="0.35">
      <c r="A78" s="2" t="s">
        <v>9</v>
      </c>
      <c r="B78" s="7">
        <v>20.585283448248298</v>
      </c>
      <c r="C78" s="2" t="s">
        <v>39</v>
      </c>
      <c r="D78" s="7">
        <v>141.48445130545053</v>
      </c>
      <c r="E78" s="19">
        <v>266.6015625</v>
      </c>
      <c r="F78" s="16">
        <v>250</v>
      </c>
      <c r="G78" s="7">
        <v>95.309628556458676</v>
      </c>
      <c r="H78" s="7">
        <f t="shared" si="55"/>
        <v>46.174822748991858</v>
      </c>
      <c r="I78" s="7">
        <f>10^((H78+4.25)/18.2503)</f>
        <v>579.37342082242378</v>
      </c>
      <c r="J78" s="7">
        <f>- 4.25 + 18.2503*LOG(J$1)</f>
        <v>26.75671227013364</v>
      </c>
      <c r="K78" s="7">
        <f t="shared" ref="K78:Z78" si="59">- 4.25 + 18.2503*LOG(K$1)</f>
        <v>32.250599999999999</v>
      </c>
      <c r="L78" s="7">
        <f t="shared" si="59"/>
        <v>35.464318305143898</v>
      </c>
      <c r="M78" s="7">
        <f t="shared" si="59"/>
        <v>37.744487729866357</v>
      </c>
      <c r="N78" s="7">
        <f t="shared" si="59"/>
        <v>39.513124540267285</v>
      </c>
      <c r="O78" s="7">
        <f t="shared" si="59"/>
        <v>40.958206035010257</v>
      </c>
      <c r="P78" s="7">
        <f t="shared" si="59"/>
        <v>42.180005029805834</v>
      </c>
      <c r="Q78" s="7">
        <f t="shared" si="59"/>
        <v>43.238375459732715</v>
      </c>
      <c r="R78" s="7">
        <f t="shared" si="59"/>
        <v>44.171924340154149</v>
      </c>
      <c r="S78" s="7">
        <f t="shared" si="59"/>
        <v>45.007012270133643</v>
      </c>
      <c r="T78" s="22">
        <f t="shared" si="59"/>
        <v>45.762441192076793</v>
      </c>
      <c r="U78" s="13">
        <f t="shared" si="59"/>
        <v>46.452093764876608</v>
      </c>
      <c r="V78" s="7">
        <f t="shared" si="59"/>
        <v>47.086512632739108</v>
      </c>
      <c r="W78" s="7">
        <f t="shared" si="59"/>
        <v>47.673892759672192</v>
      </c>
      <c r="X78" s="7">
        <f t="shared" si="59"/>
        <v>48.220730575277543</v>
      </c>
      <c r="Y78" s="7">
        <f t="shared" si="59"/>
        <v>48.732263189599067</v>
      </c>
      <c r="Z78" s="22">
        <f t="shared" si="59"/>
        <v>49.212774219963556</v>
      </c>
      <c r="AA78" s="22">
        <f>-24.31 + 25.052*LOG(AA$1)</f>
        <v>49.699683346473961</v>
      </c>
      <c r="AB78" s="19">
        <f>-24.31 + 25.052*LOG(AB$1)</f>
        <v>50.287931759696207</v>
      </c>
      <c r="AC78" s="7">
        <f>-24.31 + 25.052*LOG(AC$1)</f>
        <v>50.846000000000004</v>
      </c>
    </row>
    <row r="79" spans="1:30" x14ac:dyDescent="0.35">
      <c r="A79" s="2" t="s">
        <v>9</v>
      </c>
      <c r="B79" s="7">
        <v>20.836165128025428</v>
      </c>
      <c r="C79" s="2" t="s">
        <v>39</v>
      </c>
      <c r="D79" s="7">
        <v>140.05226396192836</v>
      </c>
      <c r="E79" s="19">
        <v>662.109375</v>
      </c>
      <c r="F79" s="16">
        <v>500</v>
      </c>
      <c r="G79" s="7">
        <v>95.309628556458676</v>
      </c>
      <c r="H79" s="7">
        <f t="shared" si="55"/>
        <v>44.742635405469684</v>
      </c>
      <c r="I79" s="7">
        <f>10^((H79-3.72)/14.5754)</f>
        <v>652.39677863604902</v>
      </c>
      <c r="J79" s="7">
        <f t="shared" ref="J79:Y80" si="60">3.72 + 14.5754*LOG(J$1)</f>
        <v>28.483167401199207</v>
      </c>
      <c r="K79" s="7">
        <f t="shared" si="60"/>
        <v>32.870800000000003</v>
      </c>
      <c r="L79" s="7">
        <f t="shared" si="60"/>
        <v>35.43740053724018</v>
      </c>
      <c r="M79" s="7">
        <f t="shared" si="60"/>
        <v>37.258432598800795</v>
      </c>
      <c r="N79" s="7">
        <f t="shared" si="60"/>
        <v>38.670934802398413</v>
      </c>
      <c r="O79" s="7">
        <f t="shared" si="60"/>
        <v>39.825033136040972</v>
      </c>
      <c r="P79" s="7">
        <f t="shared" si="60"/>
        <v>40.800809373623004</v>
      </c>
      <c r="Q79" s="7">
        <f t="shared" si="60"/>
        <v>41.646065197601587</v>
      </c>
      <c r="R79" s="7">
        <f t="shared" si="60"/>
        <v>42.391633673281142</v>
      </c>
      <c r="S79" s="7">
        <f t="shared" si="60"/>
        <v>43.058567401199205</v>
      </c>
      <c r="T79" s="22">
        <f t="shared" si="60"/>
        <v>43.661882344454398</v>
      </c>
      <c r="U79" s="7">
        <f t="shared" si="60"/>
        <v>44.212665734841757</v>
      </c>
      <c r="V79" s="7">
        <f t="shared" si="60"/>
        <v>44.719337338412281</v>
      </c>
      <c r="W79" s="13">
        <f t="shared" si="60"/>
        <v>45.188441972423803</v>
      </c>
      <c r="X79" s="7">
        <f t="shared" si="60"/>
        <v>45.625167938439382</v>
      </c>
      <c r="Y79" s="7">
        <f t="shared" si="60"/>
        <v>46.033697796402379</v>
      </c>
      <c r="Z79" s="22">
        <f t="shared" ref="K79:Z80" si="61">3.72 + 14.5754*LOG(Z$1)</f>
        <v>46.417452609856106</v>
      </c>
      <c r="AA79" s="22">
        <f t="shared" ref="AA79:AC80" si="62">-32.413+26.825*LOG(AA$1)</f>
        <v>46.834555315709892</v>
      </c>
      <c r="AB79" s="22">
        <f t="shared" si="62"/>
        <v>47.464435711873335</v>
      </c>
      <c r="AC79" s="22">
        <f t="shared" si="62"/>
        <v>48.061999999999998</v>
      </c>
    </row>
    <row r="80" spans="1:30" x14ac:dyDescent="0.35">
      <c r="A80" s="2" t="s">
        <v>9</v>
      </c>
      <c r="B80" s="7">
        <v>20.736144462096071</v>
      </c>
      <c r="C80" s="2" t="s">
        <v>39</v>
      </c>
      <c r="D80" s="7">
        <v>134.7974262590007</v>
      </c>
      <c r="E80" s="19">
        <v>373.53515625</v>
      </c>
      <c r="F80" s="16">
        <v>500</v>
      </c>
      <c r="G80" s="7">
        <v>95.309628556458676</v>
      </c>
      <c r="H80" s="7">
        <f t="shared" si="55"/>
        <v>39.487797702542025</v>
      </c>
      <c r="I80" s="7">
        <f>10^((H80-3.72)/14.5754)</f>
        <v>284.43560050354478</v>
      </c>
      <c r="J80" s="7">
        <f t="shared" si="60"/>
        <v>28.483167401199207</v>
      </c>
      <c r="K80" s="7">
        <f t="shared" si="61"/>
        <v>32.870800000000003</v>
      </c>
      <c r="L80" s="7">
        <f t="shared" si="61"/>
        <v>35.43740053724018</v>
      </c>
      <c r="M80" s="7">
        <f t="shared" si="61"/>
        <v>37.258432598800795</v>
      </c>
      <c r="N80" s="7">
        <f t="shared" si="61"/>
        <v>38.670934802398413</v>
      </c>
      <c r="O80" s="13">
        <f t="shared" si="61"/>
        <v>39.825033136040972</v>
      </c>
      <c r="P80" s="7">
        <f t="shared" si="61"/>
        <v>40.800809373623004</v>
      </c>
      <c r="Q80" s="7">
        <f t="shared" si="61"/>
        <v>41.646065197601587</v>
      </c>
      <c r="R80" s="7">
        <f t="shared" si="61"/>
        <v>42.391633673281142</v>
      </c>
      <c r="S80" s="7">
        <f t="shared" si="61"/>
        <v>43.058567401199205</v>
      </c>
      <c r="T80" s="22">
        <f t="shared" si="61"/>
        <v>43.661882344454398</v>
      </c>
      <c r="U80" s="7">
        <f t="shared" si="61"/>
        <v>44.212665734841757</v>
      </c>
      <c r="V80" s="7">
        <f t="shared" si="61"/>
        <v>44.719337338412281</v>
      </c>
      <c r="W80" s="7">
        <f t="shared" si="61"/>
        <v>45.188441972423803</v>
      </c>
      <c r="X80" s="7">
        <f t="shared" si="61"/>
        <v>45.625167938439382</v>
      </c>
      <c r="Y80" s="7">
        <f t="shared" si="61"/>
        <v>46.033697796402379</v>
      </c>
      <c r="Z80" s="22">
        <f t="shared" si="61"/>
        <v>46.417452609856106</v>
      </c>
      <c r="AA80" s="22">
        <f t="shared" si="62"/>
        <v>46.834555315709892</v>
      </c>
      <c r="AB80" s="22">
        <f t="shared" si="62"/>
        <v>47.464435711873335</v>
      </c>
      <c r="AC80" s="22">
        <f t="shared" si="62"/>
        <v>48.061999999999998</v>
      </c>
    </row>
    <row r="81" spans="1:30" x14ac:dyDescent="0.35">
      <c r="A81" s="2" t="s">
        <v>9</v>
      </c>
      <c r="B81" s="7">
        <v>7.4831365440384676</v>
      </c>
      <c r="C81" s="2" t="s">
        <v>39</v>
      </c>
      <c r="D81" s="7">
        <v>164.68581855163188</v>
      </c>
      <c r="E81" s="19">
        <v>165.52734375</v>
      </c>
      <c r="F81" s="16">
        <v>125</v>
      </c>
      <c r="G81" s="7">
        <v>95.309628556458676</v>
      </c>
      <c r="H81" s="7">
        <f t="shared" si="55"/>
        <v>69.376189995173206</v>
      </c>
      <c r="I81" s="7">
        <f>10^((H81+16.14)/23.717)</f>
        <v>4033.589499353247</v>
      </c>
      <c r="J81" s="7">
        <f>3.21+16.719*LOG(J$1)</f>
        <v>31.615079502493899</v>
      </c>
      <c r="K81" s="7">
        <f>3.21+16.719*LOG(K$1)</f>
        <v>36.648000000000003</v>
      </c>
      <c r="L81" s="7">
        <f t="shared" ref="L81:T81" si="63">3.21+16.719*LOG(L$1)</f>
        <v>39.592069760151936</v>
      </c>
      <c r="M81" s="7">
        <f t="shared" si="63"/>
        <v>41.680920497506108</v>
      </c>
      <c r="N81" s="7">
        <f t="shared" si="63"/>
        <v>43.301159004987795</v>
      </c>
      <c r="O81" s="7">
        <f t="shared" si="63"/>
        <v>44.624990257658041</v>
      </c>
      <c r="P81" s="7">
        <f t="shared" si="63"/>
        <v>45.744273633492263</v>
      </c>
      <c r="Q81" s="7">
        <f t="shared" si="63"/>
        <v>46.713840995012212</v>
      </c>
      <c r="R81" s="7">
        <f t="shared" si="63"/>
        <v>47.569060017809974</v>
      </c>
      <c r="S81" s="7">
        <f t="shared" si="63"/>
        <v>48.3340795024939</v>
      </c>
      <c r="T81" s="22">
        <f t="shared" si="63"/>
        <v>49.026123805654265</v>
      </c>
      <c r="U81" s="22">
        <f>-16.14+23.717*LOG(U$1)</f>
        <v>49.749413205348873</v>
      </c>
      <c r="V81" s="7">
        <f t="shared" ref="V81:AB81" si="64">-16.14+23.717*LOG(V$1)</f>
        <v>50.5738660794986</v>
      </c>
      <c r="W81" s="7">
        <f t="shared" si="64"/>
        <v>51.337190215018126</v>
      </c>
      <c r="X81" s="7">
        <f t="shared" si="64"/>
        <v>52.047827983860941</v>
      </c>
      <c r="Y81" s="7">
        <f t="shared" si="64"/>
        <v>52.712585221487927</v>
      </c>
      <c r="Z81" s="22">
        <f t="shared" si="64"/>
        <v>53.337028661165874</v>
      </c>
      <c r="AA81" s="7">
        <f t="shared" si="64"/>
        <v>53.925769596372461</v>
      </c>
      <c r="AB81" s="7">
        <f t="shared" si="64"/>
        <v>54.482670746635591</v>
      </c>
      <c r="AC81" s="7">
        <f>-16.14+23.717*LOG(AC$1)</f>
        <v>55.010999999999996</v>
      </c>
      <c r="AD81" s="20"/>
    </row>
    <row r="82" spans="1:30" x14ac:dyDescent="0.35">
      <c r="A82" s="2" t="s">
        <v>9</v>
      </c>
      <c r="B82" s="7">
        <v>12.121088462346776</v>
      </c>
      <c r="C82" s="2" t="s">
        <v>39</v>
      </c>
      <c r="D82" s="7">
        <v>143.11363600285347</v>
      </c>
      <c r="E82" s="19">
        <v>375</v>
      </c>
      <c r="F82" s="16">
        <v>500</v>
      </c>
      <c r="G82" s="7">
        <v>95.309628556458676</v>
      </c>
      <c r="H82" s="7">
        <f t="shared" si="55"/>
        <v>47.804007446394792</v>
      </c>
      <c r="I82" s="7">
        <f>10^((H82+32.413)/26.825)</f>
        <v>978.09802920464392</v>
      </c>
      <c r="J82" s="7">
        <f t="shared" ref="J82:Y83" si="65">3.72 + 14.5754*LOG(J$1)</f>
        <v>28.483167401199207</v>
      </c>
      <c r="K82" s="7">
        <f t="shared" si="65"/>
        <v>32.870800000000003</v>
      </c>
      <c r="L82" s="7">
        <f t="shared" si="65"/>
        <v>35.43740053724018</v>
      </c>
      <c r="M82" s="7">
        <f t="shared" si="65"/>
        <v>37.258432598800795</v>
      </c>
      <c r="N82" s="7">
        <f t="shared" si="65"/>
        <v>38.670934802398413</v>
      </c>
      <c r="O82" s="7">
        <f t="shared" si="65"/>
        <v>39.825033136040972</v>
      </c>
      <c r="P82" s="7">
        <f t="shared" si="65"/>
        <v>40.800809373623004</v>
      </c>
      <c r="Q82" s="7">
        <f t="shared" si="65"/>
        <v>41.646065197601587</v>
      </c>
      <c r="R82" s="7">
        <f t="shared" si="65"/>
        <v>42.391633673281142</v>
      </c>
      <c r="S82" s="7">
        <f t="shared" si="65"/>
        <v>43.058567401199205</v>
      </c>
      <c r="T82" s="22">
        <f t="shared" si="65"/>
        <v>43.661882344454398</v>
      </c>
      <c r="U82" s="7">
        <f t="shared" si="65"/>
        <v>44.212665734841757</v>
      </c>
      <c r="V82" s="7">
        <f t="shared" si="65"/>
        <v>44.719337338412281</v>
      </c>
      <c r="W82" s="7">
        <f t="shared" si="65"/>
        <v>45.188441972423803</v>
      </c>
      <c r="X82" s="7">
        <f t="shared" si="65"/>
        <v>45.625167938439382</v>
      </c>
      <c r="Y82" s="7">
        <f t="shared" si="65"/>
        <v>46.033697796402379</v>
      </c>
      <c r="Z82" s="22">
        <f t="shared" ref="K82:Z83" si="66">3.72 + 14.5754*LOG(Z$1)</f>
        <v>46.417452609856106</v>
      </c>
      <c r="AA82" s="22">
        <f t="shared" ref="AA82:AC83" si="67">-32.413+26.825*LOG(AA$1)</f>
        <v>46.834555315709892</v>
      </c>
      <c r="AB82" s="22">
        <f t="shared" si="67"/>
        <v>47.464435711873335</v>
      </c>
      <c r="AC82" s="24">
        <f t="shared" si="67"/>
        <v>48.061999999999998</v>
      </c>
    </row>
    <row r="83" spans="1:30" x14ac:dyDescent="0.35">
      <c r="A83" s="2" t="s">
        <v>9</v>
      </c>
      <c r="B83" s="7">
        <v>12.121088462346776</v>
      </c>
      <c r="C83" s="2" t="s">
        <v>39</v>
      </c>
      <c r="D83" s="7">
        <v>136.47984404611213</v>
      </c>
      <c r="E83" s="19">
        <v>468.75</v>
      </c>
      <c r="F83" s="16">
        <v>500</v>
      </c>
      <c r="G83" s="7">
        <v>95.309628556458676</v>
      </c>
      <c r="H83" s="7">
        <f t="shared" si="55"/>
        <v>41.170215489653458</v>
      </c>
      <c r="I83" s="7">
        <f>10^((H83-3.72)/14.5754)</f>
        <v>371.03299913620918</v>
      </c>
      <c r="J83" s="7">
        <f t="shared" si="65"/>
        <v>28.483167401199207</v>
      </c>
      <c r="K83" s="7">
        <f t="shared" si="66"/>
        <v>32.870800000000003</v>
      </c>
      <c r="L83" s="7">
        <f t="shared" si="66"/>
        <v>35.43740053724018</v>
      </c>
      <c r="M83" s="7">
        <f t="shared" si="66"/>
        <v>37.258432598800795</v>
      </c>
      <c r="N83" s="7">
        <f t="shared" si="66"/>
        <v>38.670934802398413</v>
      </c>
      <c r="O83" s="7">
        <f t="shared" si="66"/>
        <v>39.825033136040972</v>
      </c>
      <c r="P83" s="7">
        <f t="shared" si="66"/>
        <v>40.800809373623004</v>
      </c>
      <c r="Q83" s="13">
        <f t="shared" si="66"/>
        <v>41.646065197601587</v>
      </c>
      <c r="R83" s="7">
        <f t="shared" si="66"/>
        <v>42.391633673281142</v>
      </c>
      <c r="S83" s="7">
        <f t="shared" si="66"/>
        <v>43.058567401199205</v>
      </c>
      <c r="T83" s="22">
        <f t="shared" si="66"/>
        <v>43.661882344454398</v>
      </c>
      <c r="U83" s="7">
        <f t="shared" si="66"/>
        <v>44.212665734841757</v>
      </c>
      <c r="V83" s="7">
        <f t="shared" si="66"/>
        <v>44.719337338412281</v>
      </c>
      <c r="W83" s="7">
        <f t="shared" si="66"/>
        <v>45.188441972423803</v>
      </c>
      <c r="X83" s="7">
        <f t="shared" si="66"/>
        <v>45.625167938439382</v>
      </c>
      <c r="Y83" s="7">
        <f t="shared" si="66"/>
        <v>46.033697796402379</v>
      </c>
      <c r="Z83" s="22">
        <f t="shared" si="66"/>
        <v>46.417452609856106</v>
      </c>
      <c r="AA83" s="22">
        <f t="shared" si="67"/>
        <v>46.834555315709892</v>
      </c>
      <c r="AB83" s="22">
        <f t="shared" si="67"/>
        <v>47.464435711873335</v>
      </c>
      <c r="AC83" s="22">
        <f t="shared" si="67"/>
        <v>48.061999999999998</v>
      </c>
    </row>
    <row r="84" spans="1:30" x14ac:dyDescent="0.35">
      <c r="A84" s="2" t="s">
        <v>9</v>
      </c>
      <c r="B84" s="7">
        <v>2.7974296078488985</v>
      </c>
      <c r="C84" s="2" t="s">
        <v>39</v>
      </c>
      <c r="D84" s="7">
        <v>136.69543896517229</v>
      </c>
      <c r="E84" s="19">
        <v>265.13671875</v>
      </c>
      <c r="F84" s="16">
        <v>250</v>
      </c>
      <c r="G84" s="7">
        <v>95.114908098086346</v>
      </c>
      <c r="H84" s="7">
        <f t="shared" si="55"/>
        <v>41.58053086708594</v>
      </c>
      <c r="I84" s="7">
        <f>10^((H84+4.25)/18.2503)</f>
        <v>324.5044710919185</v>
      </c>
      <c r="J84" s="7">
        <f>- 4.25 + 18.2503*LOG(J$1)</f>
        <v>26.75671227013364</v>
      </c>
      <c r="K84" s="7">
        <f t="shared" ref="K84:Z84" si="68">- 4.25 + 18.2503*LOG(K$1)</f>
        <v>32.250599999999999</v>
      </c>
      <c r="L84" s="7">
        <f t="shared" si="68"/>
        <v>35.464318305143898</v>
      </c>
      <c r="M84" s="7">
        <f t="shared" si="68"/>
        <v>37.744487729866357</v>
      </c>
      <c r="N84" s="7">
        <f t="shared" si="68"/>
        <v>39.513124540267285</v>
      </c>
      <c r="O84" s="7">
        <f t="shared" si="68"/>
        <v>40.958206035010257</v>
      </c>
      <c r="P84" s="13">
        <f t="shared" si="68"/>
        <v>42.180005029805834</v>
      </c>
      <c r="Q84" s="7">
        <f t="shared" si="68"/>
        <v>43.238375459732715</v>
      </c>
      <c r="R84" s="7">
        <f t="shared" si="68"/>
        <v>44.171924340154149</v>
      </c>
      <c r="S84" s="7">
        <f t="shared" si="68"/>
        <v>45.007012270133643</v>
      </c>
      <c r="T84" s="22">
        <f t="shared" si="68"/>
        <v>45.762441192076793</v>
      </c>
      <c r="U84" s="7">
        <f t="shared" si="68"/>
        <v>46.452093764876608</v>
      </c>
      <c r="V84" s="7">
        <f t="shared" si="68"/>
        <v>47.086512632739108</v>
      </c>
      <c r="W84" s="7">
        <f t="shared" si="68"/>
        <v>47.673892759672192</v>
      </c>
      <c r="X84" s="7">
        <f t="shared" si="68"/>
        <v>48.220730575277543</v>
      </c>
      <c r="Y84" s="7">
        <f t="shared" si="68"/>
        <v>48.732263189599067</v>
      </c>
      <c r="Z84" s="22">
        <f t="shared" si="68"/>
        <v>49.212774219963556</v>
      </c>
      <c r="AA84" s="22">
        <f>-24.31 + 25.052*LOG(AA$1)</f>
        <v>49.699683346473961</v>
      </c>
      <c r="AB84" s="19">
        <f>-24.31 + 25.052*LOG(AB$1)</f>
        <v>50.287931759696207</v>
      </c>
      <c r="AC84" s="7">
        <f>-24.31 + 25.052*LOG(AC$1)</f>
        <v>50.846000000000004</v>
      </c>
    </row>
    <row r="85" spans="1:30" x14ac:dyDescent="0.35">
      <c r="A85" s="2" t="s">
        <v>9</v>
      </c>
      <c r="B85" s="7">
        <v>2.7697514142331556</v>
      </c>
      <c r="C85" s="2" t="s">
        <v>39</v>
      </c>
      <c r="D85" s="7">
        <v>135.81478937421343</v>
      </c>
      <c r="E85" s="19">
        <v>92.28515625</v>
      </c>
      <c r="F85" s="16">
        <v>125</v>
      </c>
      <c r="G85" s="7">
        <v>95.114908098086346</v>
      </c>
      <c r="H85" s="7">
        <f t="shared" si="55"/>
        <v>40.699881276127087</v>
      </c>
      <c r="I85" s="7">
        <f>10^((H85-3.21)/16.719)</f>
        <v>174.72372967458486</v>
      </c>
      <c r="J85" s="7">
        <f>3.21+16.719*LOG(J$1)</f>
        <v>31.615079502493899</v>
      </c>
      <c r="K85" s="7">
        <f>3.21+16.719*LOG(K$1)</f>
        <v>36.648000000000003</v>
      </c>
      <c r="L85" s="7">
        <f t="shared" ref="L85:T85" si="69">3.21+16.719*LOG(L$1)</f>
        <v>39.592069760151936</v>
      </c>
      <c r="M85" s="13">
        <f t="shared" si="69"/>
        <v>41.680920497506108</v>
      </c>
      <c r="N85" s="7">
        <f t="shared" si="69"/>
        <v>43.301159004987795</v>
      </c>
      <c r="O85" s="7">
        <f t="shared" si="69"/>
        <v>44.624990257658041</v>
      </c>
      <c r="P85" s="7">
        <f t="shared" si="69"/>
        <v>45.744273633492263</v>
      </c>
      <c r="Q85" s="7">
        <f t="shared" si="69"/>
        <v>46.713840995012212</v>
      </c>
      <c r="R85" s="7">
        <f t="shared" si="69"/>
        <v>47.569060017809974</v>
      </c>
      <c r="S85" s="7">
        <f t="shared" si="69"/>
        <v>48.3340795024939</v>
      </c>
      <c r="T85" s="22">
        <f t="shared" si="69"/>
        <v>49.026123805654265</v>
      </c>
      <c r="U85" s="22">
        <f>-16.14+23.717*LOG(U$1)</f>
        <v>49.749413205348873</v>
      </c>
      <c r="V85" s="7">
        <f t="shared" ref="V85:AB85" si="70">-16.14+23.717*LOG(V$1)</f>
        <v>50.5738660794986</v>
      </c>
      <c r="W85" s="7">
        <f t="shared" si="70"/>
        <v>51.337190215018126</v>
      </c>
      <c r="X85" s="7">
        <f t="shared" si="70"/>
        <v>52.047827983860941</v>
      </c>
      <c r="Y85" s="7">
        <f t="shared" si="70"/>
        <v>52.712585221487927</v>
      </c>
      <c r="Z85" s="22">
        <f t="shared" si="70"/>
        <v>53.337028661165874</v>
      </c>
      <c r="AA85" s="7">
        <f t="shared" si="70"/>
        <v>53.925769596372461</v>
      </c>
      <c r="AB85" s="7">
        <f t="shared" si="70"/>
        <v>54.482670746635591</v>
      </c>
      <c r="AC85" s="7">
        <f>-16.14+23.717*LOG(AC$1)</f>
        <v>55.010999999999996</v>
      </c>
    </row>
    <row r="86" spans="1:30" x14ac:dyDescent="0.35">
      <c r="A86" s="2" t="s">
        <v>9</v>
      </c>
      <c r="B86" s="7">
        <v>2.7697514142331556</v>
      </c>
      <c r="C86" s="2" t="s">
        <v>39</v>
      </c>
      <c r="D86" s="7">
        <v>132.03105608566983</v>
      </c>
      <c r="E86" s="19">
        <v>528.80859375</v>
      </c>
      <c r="F86" s="16">
        <v>500</v>
      </c>
      <c r="G86" s="7">
        <v>95.114908098086346</v>
      </c>
      <c r="H86" s="7">
        <f t="shared" si="55"/>
        <v>36.916147987583486</v>
      </c>
      <c r="I86" s="7">
        <f>10^((H86-3.72)/14.5754)</f>
        <v>189.47253938953739</v>
      </c>
      <c r="J86" s="7">
        <f>3.72 + 14.5754*LOG(J$1)</f>
        <v>28.483167401199207</v>
      </c>
      <c r="K86" s="7">
        <f t="shared" ref="K86:Z86" si="71">3.72 + 14.5754*LOG(K$1)</f>
        <v>32.870800000000003</v>
      </c>
      <c r="L86" s="7">
        <f t="shared" si="71"/>
        <v>35.43740053724018</v>
      </c>
      <c r="M86" s="13">
        <f t="shared" si="71"/>
        <v>37.258432598800795</v>
      </c>
      <c r="N86" s="7">
        <f t="shared" si="71"/>
        <v>38.670934802398413</v>
      </c>
      <c r="O86" s="7">
        <f t="shared" si="71"/>
        <v>39.825033136040972</v>
      </c>
      <c r="P86" s="7">
        <f t="shared" si="71"/>
        <v>40.800809373623004</v>
      </c>
      <c r="Q86" s="7">
        <f t="shared" si="71"/>
        <v>41.646065197601587</v>
      </c>
      <c r="R86" s="7">
        <f t="shared" si="71"/>
        <v>42.391633673281142</v>
      </c>
      <c r="S86" s="7">
        <f t="shared" si="71"/>
        <v>43.058567401199205</v>
      </c>
      <c r="T86" s="22">
        <f t="shared" si="71"/>
        <v>43.661882344454398</v>
      </c>
      <c r="U86" s="7">
        <f t="shared" si="71"/>
        <v>44.212665734841757</v>
      </c>
      <c r="V86" s="7">
        <f t="shared" si="71"/>
        <v>44.719337338412281</v>
      </c>
      <c r="W86" s="7">
        <f t="shared" si="71"/>
        <v>45.188441972423803</v>
      </c>
      <c r="X86" s="7">
        <f t="shared" si="71"/>
        <v>45.625167938439382</v>
      </c>
      <c r="Y86" s="7">
        <f t="shared" si="71"/>
        <v>46.033697796402379</v>
      </c>
      <c r="Z86" s="22">
        <f t="shared" si="71"/>
        <v>46.417452609856106</v>
      </c>
      <c r="AA86" s="22">
        <f>-32.413+26.825*LOG(AA$1)</f>
        <v>46.834555315709892</v>
      </c>
      <c r="AB86" s="22">
        <f t="shared" ref="AB86:AC86" si="72">-32.413+26.825*LOG(AB$1)</f>
        <v>47.464435711873335</v>
      </c>
      <c r="AC86" s="22">
        <f t="shared" si="72"/>
        <v>48.061999999999998</v>
      </c>
    </row>
    <row r="87" spans="1:30" x14ac:dyDescent="0.35">
      <c r="A87" s="2" t="s">
        <v>9</v>
      </c>
      <c r="B87" s="7">
        <v>2.3287455273841413</v>
      </c>
      <c r="C87" s="2" t="s">
        <v>39</v>
      </c>
      <c r="D87" s="7">
        <v>136.60501018610597</v>
      </c>
      <c r="E87" s="19">
        <v>177.24609375</v>
      </c>
      <c r="F87" s="16">
        <v>250</v>
      </c>
      <c r="G87" s="7">
        <v>95.114908098086346</v>
      </c>
      <c r="H87" s="7">
        <f t="shared" si="55"/>
        <v>41.490102088019626</v>
      </c>
      <c r="I87" s="7">
        <f>10^((H87+4.25)/18.2503)</f>
        <v>320.82319891479432</v>
      </c>
      <c r="J87" s="7">
        <f>- 4.25 + 18.2503*LOG(J$1)</f>
        <v>26.75671227013364</v>
      </c>
      <c r="K87" s="7">
        <f t="shared" ref="K87:Z87" si="73">- 4.25 + 18.2503*LOG(K$1)</f>
        <v>32.250599999999999</v>
      </c>
      <c r="L87" s="7">
        <f t="shared" si="73"/>
        <v>35.464318305143898</v>
      </c>
      <c r="M87" s="7">
        <f t="shared" si="73"/>
        <v>37.744487729866357</v>
      </c>
      <c r="N87" s="7">
        <f t="shared" si="73"/>
        <v>39.513124540267285</v>
      </c>
      <c r="O87" s="7">
        <f t="shared" si="73"/>
        <v>40.958206035010257</v>
      </c>
      <c r="P87" s="13">
        <f t="shared" si="73"/>
        <v>42.180005029805834</v>
      </c>
      <c r="Q87" s="7">
        <f t="shared" si="73"/>
        <v>43.238375459732715</v>
      </c>
      <c r="R87" s="7">
        <f t="shared" si="73"/>
        <v>44.171924340154149</v>
      </c>
      <c r="S87" s="7">
        <f t="shared" si="73"/>
        <v>45.007012270133643</v>
      </c>
      <c r="T87" s="22">
        <f t="shared" si="73"/>
        <v>45.762441192076793</v>
      </c>
      <c r="U87" s="7">
        <f t="shared" si="73"/>
        <v>46.452093764876608</v>
      </c>
      <c r="V87" s="7">
        <f t="shared" si="73"/>
        <v>47.086512632739108</v>
      </c>
      <c r="W87" s="7">
        <f t="shared" si="73"/>
        <v>47.673892759672192</v>
      </c>
      <c r="X87" s="7">
        <f t="shared" si="73"/>
        <v>48.220730575277543</v>
      </c>
      <c r="Y87" s="7">
        <f t="shared" si="73"/>
        <v>48.732263189599067</v>
      </c>
      <c r="Z87" s="22">
        <f t="shared" si="73"/>
        <v>49.212774219963556</v>
      </c>
      <c r="AA87" s="22">
        <f>-24.31 + 25.052*LOG(AA$1)</f>
        <v>49.699683346473961</v>
      </c>
      <c r="AB87" s="19">
        <f>-24.31 + 25.052*LOG(AB$1)</f>
        <v>50.287931759696207</v>
      </c>
      <c r="AC87" s="7">
        <f>-24.31 + 25.052*LOG(AC$1)</f>
        <v>50.846000000000004</v>
      </c>
    </row>
    <row r="88" spans="1:30" x14ac:dyDescent="0.35">
      <c r="A88" s="2" t="s">
        <v>9</v>
      </c>
      <c r="B88" s="7">
        <v>20.286456330432753</v>
      </c>
      <c r="C88" s="2" t="s">
        <v>39</v>
      </c>
      <c r="D88" s="7">
        <v>138.39716332099204</v>
      </c>
      <c r="E88" s="19">
        <v>500.9765625</v>
      </c>
      <c r="F88" s="16">
        <v>500</v>
      </c>
      <c r="G88" s="7">
        <v>95.114908098086346</v>
      </c>
      <c r="H88" s="7">
        <f t="shared" si="55"/>
        <v>43.28225522290569</v>
      </c>
      <c r="I88" s="7">
        <f>10^((H88-3.72)/14.5754)</f>
        <v>517.98471743993537</v>
      </c>
      <c r="J88" s="7">
        <f>3.72 + 14.5754*LOG(J$1)</f>
        <v>28.483167401199207</v>
      </c>
      <c r="K88" s="7">
        <f t="shared" ref="K88:Z88" si="74">3.72 + 14.5754*LOG(K$1)</f>
        <v>32.870800000000003</v>
      </c>
      <c r="L88" s="7">
        <f t="shared" si="74"/>
        <v>35.43740053724018</v>
      </c>
      <c r="M88" s="7">
        <f t="shared" si="74"/>
        <v>37.258432598800795</v>
      </c>
      <c r="N88" s="7">
        <f t="shared" si="74"/>
        <v>38.670934802398413</v>
      </c>
      <c r="O88" s="7">
        <f t="shared" si="74"/>
        <v>39.825033136040972</v>
      </c>
      <c r="P88" s="7">
        <f t="shared" si="74"/>
        <v>40.800809373623004</v>
      </c>
      <c r="Q88" s="7">
        <f t="shared" si="74"/>
        <v>41.646065197601587</v>
      </c>
      <c r="R88" s="7">
        <f t="shared" si="74"/>
        <v>42.391633673281142</v>
      </c>
      <c r="S88" s="7">
        <f t="shared" si="74"/>
        <v>43.058567401199205</v>
      </c>
      <c r="T88" s="24">
        <f t="shared" si="74"/>
        <v>43.661882344454398</v>
      </c>
      <c r="U88" s="7">
        <f t="shared" si="74"/>
        <v>44.212665734841757</v>
      </c>
      <c r="V88" s="7">
        <f t="shared" si="74"/>
        <v>44.719337338412281</v>
      </c>
      <c r="W88" s="7">
        <f t="shared" si="74"/>
        <v>45.188441972423803</v>
      </c>
      <c r="X88" s="7">
        <f t="shared" si="74"/>
        <v>45.625167938439382</v>
      </c>
      <c r="Y88" s="7">
        <f t="shared" si="74"/>
        <v>46.033697796402379</v>
      </c>
      <c r="Z88" s="22">
        <f t="shared" si="74"/>
        <v>46.417452609856106</v>
      </c>
      <c r="AA88" s="22">
        <f>-32.413+26.825*LOG(AA$1)</f>
        <v>46.834555315709892</v>
      </c>
      <c r="AB88" s="22">
        <f t="shared" ref="AB88:AC88" si="75">-32.413+26.825*LOG(AB$1)</f>
        <v>47.464435711873335</v>
      </c>
      <c r="AC88" s="22">
        <f t="shared" si="75"/>
        <v>48.061999999999998</v>
      </c>
    </row>
    <row r="89" spans="1:30" x14ac:dyDescent="0.35">
      <c r="A89" s="2" t="s">
        <v>9</v>
      </c>
      <c r="B89" s="7">
        <v>3.8211886542251401</v>
      </c>
      <c r="C89" s="2" t="s">
        <v>39</v>
      </c>
      <c r="D89" s="7">
        <v>161.06008129348379</v>
      </c>
      <c r="E89" s="19">
        <v>128.90625</v>
      </c>
      <c r="F89" s="16">
        <v>125</v>
      </c>
      <c r="G89" s="7">
        <v>95.114908098086346</v>
      </c>
      <c r="H89" s="7">
        <f t="shared" si="55"/>
        <v>65.945173195397444</v>
      </c>
      <c r="I89" s="7">
        <f>10^((H89+16.14)/23.717)</f>
        <v>2890.8584323719556</v>
      </c>
      <c r="J89" s="7">
        <f t="shared" ref="J89:T93" si="76">3.21+16.719*LOG(J$1)</f>
        <v>31.615079502493899</v>
      </c>
      <c r="K89" s="7">
        <f t="shared" si="76"/>
        <v>36.648000000000003</v>
      </c>
      <c r="L89" s="7">
        <f t="shared" si="76"/>
        <v>39.592069760151936</v>
      </c>
      <c r="M89" s="7">
        <f t="shared" si="76"/>
        <v>41.680920497506108</v>
      </c>
      <c r="N89" s="7">
        <f t="shared" si="76"/>
        <v>43.301159004987795</v>
      </c>
      <c r="O89" s="7">
        <f t="shared" si="76"/>
        <v>44.624990257658041</v>
      </c>
      <c r="P89" s="7">
        <f t="shared" si="76"/>
        <v>45.744273633492263</v>
      </c>
      <c r="Q89" s="7">
        <f t="shared" si="76"/>
        <v>46.713840995012212</v>
      </c>
      <c r="R89" s="7">
        <f t="shared" si="76"/>
        <v>47.569060017809974</v>
      </c>
      <c r="S89" s="7">
        <f t="shared" si="76"/>
        <v>48.3340795024939</v>
      </c>
      <c r="T89" s="22">
        <f t="shared" si="76"/>
        <v>49.026123805654265</v>
      </c>
      <c r="U89" s="22">
        <f t="shared" ref="U89:AC93" si="77">-16.14+23.717*LOG(U$1)</f>
        <v>49.749413205348873</v>
      </c>
      <c r="V89" s="7">
        <f t="shared" si="77"/>
        <v>50.5738660794986</v>
      </c>
      <c r="W89" s="7">
        <f t="shared" si="77"/>
        <v>51.337190215018126</v>
      </c>
      <c r="X89" s="7">
        <f t="shared" si="77"/>
        <v>52.047827983860941</v>
      </c>
      <c r="Y89" s="7">
        <f t="shared" si="77"/>
        <v>52.712585221487927</v>
      </c>
      <c r="Z89" s="22">
        <f t="shared" si="77"/>
        <v>53.337028661165874</v>
      </c>
      <c r="AA89" s="7">
        <f t="shared" si="77"/>
        <v>53.925769596372461</v>
      </c>
      <c r="AB89" s="7">
        <f t="shared" si="77"/>
        <v>54.482670746635591</v>
      </c>
      <c r="AC89" s="7">
        <f t="shared" si="77"/>
        <v>55.010999999999996</v>
      </c>
      <c r="AD89" s="20"/>
    </row>
    <row r="90" spans="1:30" x14ac:dyDescent="0.35">
      <c r="A90" s="2" t="s">
        <v>9</v>
      </c>
      <c r="B90" s="7">
        <v>3.74</v>
      </c>
      <c r="C90" s="2" t="s">
        <v>39</v>
      </c>
      <c r="D90" s="7">
        <v>163.96944530506744</v>
      </c>
      <c r="E90" s="19">
        <v>131.8359375</v>
      </c>
      <c r="F90" s="16">
        <v>125</v>
      </c>
      <c r="G90" s="7">
        <v>95.114908098086346</v>
      </c>
      <c r="H90" s="7">
        <f t="shared" si="55"/>
        <v>68.854537206981092</v>
      </c>
      <c r="I90" s="7">
        <f>10^((H90+16.14)/23.717)</f>
        <v>3834.3946364308331</v>
      </c>
      <c r="J90" s="7">
        <f t="shared" si="76"/>
        <v>31.615079502493899</v>
      </c>
      <c r="K90" s="7">
        <f t="shared" si="76"/>
        <v>36.648000000000003</v>
      </c>
      <c r="L90" s="7">
        <f t="shared" si="76"/>
        <v>39.592069760151936</v>
      </c>
      <c r="M90" s="7">
        <f t="shared" si="76"/>
        <v>41.680920497506108</v>
      </c>
      <c r="N90" s="7">
        <f t="shared" si="76"/>
        <v>43.301159004987795</v>
      </c>
      <c r="O90" s="7">
        <f t="shared" si="76"/>
        <v>44.624990257658041</v>
      </c>
      <c r="P90" s="7">
        <f t="shared" si="76"/>
        <v>45.744273633492263</v>
      </c>
      <c r="Q90" s="7">
        <f t="shared" si="76"/>
        <v>46.713840995012212</v>
      </c>
      <c r="R90" s="7">
        <f t="shared" si="76"/>
        <v>47.569060017809974</v>
      </c>
      <c r="S90" s="7">
        <f t="shared" si="76"/>
        <v>48.3340795024939</v>
      </c>
      <c r="T90" s="22">
        <f t="shared" si="76"/>
        <v>49.026123805654265</v>
      </c>
      <c r="U90" s="22">
        <f t="shared" si="77"/>
        <v>49.749413205348873</v>
      </c>
      <c r="V90" s="7">
        <f t="shared" si="77"/>
        <v>50.5738660794986</v>
      </c>
      <c r="W90" s="7">
        <f t="shared" si="77"/>
        <v>51.337190215018126</v>
      </c>
      <c r="X90" s="7">
        <f t="shared" si="77"/>
        <v>52.047827983860941</v>
      </c>
      <c r="Y90" s="7">
        <f t="shared" si="77"/>
        <v>52.712585221487927</v>
      </c>
      <c r="Z90" s="22">
        <f t="shared" si="77"/>
        <v>53.337028661165874</v>
      </c>
      <c r="AA90" s="7">
        <f t="shared" si="77"/>
        <v>53.925769596372461</v>
      </c>
      <c r="AB90" s="7">
        <f t="shared" si="77"/>
        <v>54.482670746635591</v>
      </c>
      <c r="AC90" s="7">
        <f t="shared" si="77"/>
        <v>55.010999999999996</v>
      </c>
      <c r="AD90" s="20"/>
    </row>
    <row r="91" spans="1:30" x14ac:dyDescent="0.35">
      <c r="A91" s="2" t="s">
        <v>9</v>
      </c>
      <c r="B91" s="7">
        <v>4.0122072124798818</v>
      </c>
      <c r="C91" s="2" t="s">
        <v>39</v>
      </c>
      <c r="D91" s="7">
        <v>162.41107830153322</v>
      </c>
      <c r="E91" s="19">
        <v>121.58203125</v>
      </c>
      <c r="F91" s="16">
        <v>125</v>
      </c>
      <c r="G91" s="7">
        <v>95.114908098086346</v>
      </c>
      <c r="H91" s="7">
        <f t="shared" si="55"/>
        <v>67.296170203446877</v>
      </c>
      <c r="I91" s="7">
        <f>10^((H91+16.14)/23.717)</f>
        <v>3296.0216667063141</v>
      </c>
      <c r="J91" s="7">
        <f t="shared" si="76"/>
        <v>31.615079502493899</v>
      </c>
      <c r="K91" s="7">
        <f t="shared" si="76"/>
        <v>36.648000000000003</v>
      </c>
      <c r="L91" s="7">
        <f t="shared" si="76"/>
        <v>39.592069760151936</v>
      </c>
      <c r="M91" s="7">
        <f t="shared" si="76"/>
        <v>41.680920497506108</v>
      </c>
      <c r="N91" s="7">
        <f t="shared" si="76"/>
        <v>43.301159004987795</v>
      </c>
      <c r="O91" s="7">
        <f t="shared" si="76"/>
        <v>44.624990257658041</v>
      </c>
      <c r="P91" s="7">
        <f t="shared" si="76"/>
        <v>45.744273633492263</v>
      </c>
      <c r="Q91" s="7">
        <f t="shared" si="76"/>
        <v>46.713840995012212</v>
      </c>
      <c r="R91" s="7">
        <f t="shared" si="76"/>
        <v>47.569060017809974</v>
      </c>
      <c r="S91" s="7">
        <f t="shared" si="76"/>
        <v>48.3340795024939</v>
      </c>
      <c r="T91" s="22">
        <f t="shared" si="76"/>
        <v>49.026123805654265</v>
      </c>
      <c r="U91" s="22">
        <f t="shared" si="77"/>
        <v>49.749413205348873</v>
      </c>
      <c r="V91" s="7">
        <f t="shared" si="77"/>
        <v>50.5738660794986</v>
      </c>
      <c r="W91" s="7">
        <f t="shared" si="77"/>
        <v>51.337190215018126</v>
      </c>
      <c r="X91" s="7">
        <f t="shared" si="77"/>
        <v>52.047827983860941</v>
      </c>
      <c r="Y91" s="7">
        <f t="shared" si="77"/>
        <v>52.712585221487927</v>
      </c>
      <c r="Z91" s="22">
        <f t="shared" si="77"/>
        <v>53.337028661165874</v>
      </c>
      <c r="AA91" s="7">
        <f t="shared" si="77"/>
        <v>53.925769596372461</v>
      </c>
      <c r="AB91" s="7">
        <f t="shared" si="77"/>
        <v>54.482670746635591</v>
      </c>
      <c r="AC91" s="7">
        <f t="shared" si="77"/>
        <v>55.010999999999996</v>
      </c>
      <c r="AD91" s="20"/>
    </row>
    <row r="92" spans="1:30" x14ac:dyDescent="0.35">
      <c r="A92" s="2" t="s">
        <v>9</v>
      </c>
      <c r="B92" s="7">
        <v>2.7916805202108232</v>
      </c>
      <c r="C92" s="2" t="s">
        <v>39</v>
      </c>
      <c r="D92" s="7">
        <v>163.55374964186899</v>
      </c>
      <c r="E92" s="19">
        <v>128.90625</v>
      </c>
      <c r="F92" s="16">
        <v>125</v>
      </c>
      <c r="G92" s="7">
        <v>95.114908098086346</v>
      </c>
      <c r="H92" s="7">
        <f t="shared" si="55"/>
        <v>68.438841543782644</v>
      </c>
      <c r="I92" s="7">
        <f>10^((H92+16.14)/23.717)</f>
        <v>3682.7266063054681</v>
      </c>
      <c r="J92" s="7">
        <f t="shared" si="76"/>
        <v>31.615079502493899</v>
      </c>
      <c r="K92" s="7">
        <f t="shared" si="76"/>
        <v>36.648000000000003</v>
      </c>
      <c r="L92" s="7">
        <f t="shared" si="76"/>
        <v>39.592069760151936</v>
      </c>
      <c r="M92" s="7">
        <f t="shared" si="76"/>
        <v>41.680920497506108</v>
      </c>
      <c r="N92" s="7">
        <f t="shared" si="76"/>
        <v>43.301159004987795</v>
      </c>
      <c r="O92" s="7">
        <f t="shared" si="76"/>
        <v>44.624990257658041</v>
      </c>
      <c r="P92" s="7">
        <f t="shared" si="76"/>
        <v>45.744273633492263</v>
      </c>
      <c r="Q92" s="7">
        <f t="shared" si="76"/>
        <v>46.713840995012212</v>
      </c>
      <c r="R92" s="7">
        <f t="shared" si="76"/>
        <v>47.569060017809974</v>
      </c>
      <c r="S92" s="7">
        <f t="shared" si="76"/>
        <v>48.3340795024939</v>
      </c>
      <c r="T92" s="22">
        <f t="shared" si="76"/>
        <v>49.026123805654265</v>
      </c>
      <c r="U92" s="22">
        <f t="shared" si="77"/>
        <v>49.749413205348873</v>
      </c>
      <c r="V92" s="7">
        <f t="shared" si="77"/>
        <v>50.5738660794986</v>
      </c>
      <c r="W92" s="7">
        <f t="shared" si="77"/>
        <v>51.337190215018126</v>
      </c>
      <c r="X92" s="7">
        <f t="shared" si="77"/>
        <v>52.047827983860941</v>
      </c>
      <c r="Y92" s="7">
        <f t="shared" si="77"/>
        <v>52.712585221487927</v>
      </c>
      <c r="Z92" s="22">
        <f t="shared" si="77"/>
        <v>53.337028661165874</v>
      </c>
      <c r="AA92" s="7">
        <f t="shared" si="77"/>
        <v>53.925769596372461</v>
      </c>
      <c r="AB92" s="7">
        <f t="shared" si="77"/>
        <v>54.482670746635591</v>
      </c>
      <c r="AC92" s="7">
        <f t="shared" si="77"/>
        <v>55.010999999999996</v>
      </c>
      <c r="AD92" s="20"/>
    </row>
    <row r="93" spans="1:30" x14ac:dyDescent="0.35">
      <c r="A93" s="2" t="s">
        <v>9</v>
      </c>
      <c r="B93" s="7">
        <v>0.59311982636075655</v>
      </c>
      <c r="C93" s="2" t="s">
        <v>39</v>
      </c>
      <c r="D93" s="7">
        <v>158.11205344254228</v>
      </c>
      <c r="E93" s="19">
        <v>133.30078125</v>
      </c>
      <c r="F93" s="16">
        <v>125</v>
      </c>
      <c r="G93" s="7">
        <v>95.114908098086346</v>
      </c>
      <c r="H93" s="7">
        <f t="shared" si="55"/>
        <v>62.99714534445593</v>
      </c>
      <c r="I93" s="7">
        <f>10^((H93+16.14)/23.717)</f>
        <v>2171.3339563901204</v>
      </c>
      <c r="J93" s="7">
        <f t="shared" si="76"/>
        <v>31.615079502493899</v>
      </c>
      <c r="K93" s="7">
        <f t="shared" si="76"/>
        <v>36.648000000000003</v>
      </c>
      <c r="L93" s="7">
        <f t="shared" si="76"/>
        <v>39.592069760151936</v>
      </c>
      <c r="M93" s="7">
        <f t="shared" si="76"/>
        <v>41.680920497506108</v>
      </c>
      <c r="N93" s="7">
        <f t="shared" si="76"/>
        <v>43.301159004987795</v>
      </c>
      <c r="O93" s="7">
        <f t="shared" si="76"/>
        <v>44.624990257658041</v>
      </c>
      <c r="P93" s="7">
        <f t="shared" si="76"/>
        <v>45.744273633492263</v>
      </c>
      <c r="Q93" s="7">
        <f t="shared" si="76"/>
        <v>46.713840995012212</v>
      </c>
      <c r="R93" s="7">
        <f t="shared" si="76"/>
        <v>47.569060017809974</v>
      </c>
      <c r="S93" s="7">
        <f t="shared" si="76"/>
        <v>48.3340795024939</v>
      </c>
      <c r="T93" s="22">
        <f t="shared" si="76"/>
        <v>49.026123805654265</v>
      </c>
      <c r="U93" s="22">
        <f t="shared" si="77"/>
        <v>49.749413205348873</v>
      </c>
      <c r="V93" s="7">
        <f t="shared" si="77"/>
        <v>50.5738660794986</v>
      </c>
      <c r="W93" s="7">
        <f t="shared" si="77"/>
        <v>51.337190215018126</v>
      </c>
      <c r="X93" s="7">
        <f t="shared" si="77"/>
        <v>52.047827983860941</v>
      </c>
      <c r="Y93" s="7">
        <f t="shared" si="77"/>
        <v>52.712585221487927</v>
      </c>
      <c r="Z93" s="22">
        <f t="shared" si="77"/>
        <v>53.337028661165874</v>
      </c>
      <c r="AA93" s="7">
        <f t="shared" si="77"/>
        <v>53.925769596372461</v>
      </c>
      <c r="AB93" s="7">
        <f t="shared" si="77"/>
        <v>54.482670746635591</v>
      </c>
      <c r="AC93" s="7">
        <f t="shared" si="77"/>
        <v>55.010999999999996</v>
      </c>
      <c r="AD93" s="20"/>
    </row>
    <row r="94" spans="1:30" x14ac:dyDescent="0.35">
      <c r="A94" s="2" t="s">
        <v>9</v>
      </c>
      <c r="B94" s="7">
        <v>20.709712270095487</v>
      </c>
      <c r="C94" s="2" t="s">
        <v>39</v>
      </c>
      <c r="D94" s="7">
        <v>149.18276990709012</v>
      </c>
      <c r="E94" s="19">
        <v>262.20703125</v>
      </c>
      <c r="F94" s="16">
        <v>250</v>
      </c>
      <c r="G94" s="7">
        <v>95.114908098086346</v>
      </c>
      <c r="H94" s="7">
        <f t="shared" si="55"/>
        <v>54.067861809003773</v>
      </c>
      <c r="I94" s="7">
        <f>10^((H94+24.31)/25.052)</f>
        <v>1344.6429211352236</v>
      </c>
      <c r="J94" s="7">
        <f>- 4.25 + 18.2503*LOG(J$1)</f>
        <v>26.75671227013364</v>
      </c>
      <c r="K94" s="7">
        <f t="shared" ref="K94:Z94" si="78">- 4.25 + 18.2503*LOG(K$1)</f>
        <v>32.250599999999999</v>
      </c>
      <c r="L94" s="7">
        <f t="shared" si="78"/>
        <v>35.464318305143898</v>
      </c>
      <c r="M94" s="7">
        <f t="shared" si="78"/>
        <v>37.744487729866357</v>
      </c>
      <c r="N94" s="7">
        <f t="shared" si="78"/>
        <v>39.513124540267285</v>
      </c>
      <c r="O94" s="7">
        <f t="shared" si="78"/>
        <v>40.958206035010257</v>
      </c>
      <c r="P94" s="7">
        <f t="shared" si="78"/>
        <v>42.180005029805834</v>
      </c>
      <c r="Q94" s="7">
        <f t="shared" si="78"/>
        <v>43.238375459732715</v>
      </c>
      <c r="R94" s="7">
        <f t="shared" si="78"/>
        <v>44.171924340154149</v>
      </c>
      <c r="S94" s="7">
        <f t="shared" si="78"/>
        <v>45.007012270133643</v>
      </c>
      <c r="T94" s="22">
        <f t="shared" si="78"/>
        <v>45.762441192076793</v>
      </c>
      <c r="U94" s="7">
        <f t="shared" si="78"/>
        <v>46.452093764876608</v>
      </c>
      <c r="V94" s="7">
        <f t="shared" si="78"/>
        <v>47.086512632739108</v>
      </c>
      <c r="W94" s="7">
        <f t="shared" si="78"/>
        <v>47.673892759672192</v>
      </c>
      <c r="X94" s="7">
        <f t="shared" si="78"/>
        <v>48.220730575277543</v>
      </c>
      <c r="Y94" s="7">
        <f t="shared" si="78"/>
        <v>48.732263189599067</v>
      </c>
      <c r="Z94" s="22">
        <f t="shared" si="78"/>
        <v>49.212774219963556</v>
      </c>
      <c r="AA94" s="22">
        <f>-24.31 + 25.052*LOG(AA$1)</f>
        <v>49.699683346473961</v>
      </c>
      <c r="AB94" s="19">
        <f>-24.31 + 25.052*LOG(AB$1)</f>
        <v>50.287931759696207</v>
      </c>
      <c r="AC94" s="7">
        <f>-24.31 + 25.052*LOG(AC$1)</f>
        <v>50.846000000000004</v>
      </c>
      <c r="AD94" s="20"/>
    </row>
    <row r="95" spans="1:30" x14ac:dyDescent="0.35">
      <c r="A95" s="2" t="s">
        <v>9</v>
      </c>
      <c r="B95" s="7">
        <v>20.528627285217894</v>
      </c>
      <c r="C95" s="2" t="s">
        <v>39</v>
      </c>
      <c r="D95" s="7">
        <v>153.44740065551764</v>
      </c>
      <c r="E95" s="19">
        <v>556.640625</v>
      </c>
      <c r="F95" s="16">
        <v>500</v>
      </c>
      <c r="G95" s="7">
        <v>96.358259106978679</v>
      </c>
      <c r="H95" s="7">
        <f t="shared" si="55"/>
        <v>57.089141548538962</v>
      </c>
      <c r="I95" s="7">
        <f>10^((H95+32.413)/26.825)</f>
        <v>2170.2997591756925</v>
      </c>
      <c r="J95" s="7">
        <f>3.72 + 14.5754*LOG(J$1)</f>
        <v>28.483167401199207</v>
      </c>
      <c r="K95" s="7">
        <f t="shared" ref="K95:Z95" si="79">3.72 + 14.5754*LOG(K$1)</f>
        <v>32.870800000000003</v>
      </c>
      <c r="L95" s="7">
        <f t="shared" si="79"/>
        <v>35.43740053724018</v>
      </c>
      <c r="M95" s="7">
        <f t="shared" si="79"/>
        <v>37.258432598800795</v>
      </c>
      <c r="N95" s="7">
        <f t="shared" si="79"/>
        <v>38.670934802398413</v>
      </c>
      <c r="O95" s="7">
        <f t="shared" si="79"/>
        <v>39.825033136040972</v>
      </c>
      <c r="P95" s="7">
        <f t="shared" si="79"/>
        <v>40.800809373623004</v>
      </c>
      <c r="Q95" s="7">
        <f t="shared" si="79"/>
        <v>41.646065197601587</v>
      </c>
      <c r="R95" s="7">
        <f t="shared" si="79"/>
        <v>42.391633673281142</v>
      </c>
      <c r="S95" s="7">
        <f t="shared" si="79"/>
        <v>43.058567401199205</v>
      </c>
      <c r="T95" s="22">
        <f t="shared" si="79"/>
        <v>43.661882344454398</v>
      </c>
      <c r="U95" s="7">
        <f t="shared" si="79"/>
        <v>44.212665734841757</v>
      </c>
      <c r="V95" s="7">
        <f t="shared" si="79"/>
        <v>44.719337338412281</v>
      </c>
      <c r="W95" s="7">
        <f t="shared" si="79"/>
        <v>45.188441972423803</v>
      </c>
      <c r="X95" s="7">
        <f t="shared" si="79"/>
        <v>45.625167938439382</v>
      </c>
      <c r="Y95" s="7">
        <f t="shared" si="79"/>
        <v>46.033697796402379</v>
      </c>
      <c r="Z95" s="22">
        <f t="shared" si="79"/>
        <v>46.417452609856106</v>
      </c>
      <c r="AA95" s="22">
        <f>-32.413+26.825*LOG(AA$1)</f>
        <v>46.834555315709892</v>
      </c>
      <c r="AB95" s="22">
        <f t="shared" ref="AB95:AC95" si="80">-32.413+26.825*LOG(AB$1)</f>
        <v>47.464435711873335</v>
      </c>
      <c r="AC95" s="22">
        <f t="shared" si="80"/>
        <v>48.061999999999998</v>
      </c>
      <c r="AD95" s="20"/>
    </row>
    <row r="96" spans="1:30" x14ac:dyDescent="0.35">
      <c r="A96" s="2" t="s">
        <v>9</v>
      </c>
      <c r="B96" s="7">
        <v>20.151369554524827</v>
      </c>
      <c r="C96" s="2" t="s">
        <v>39</v>
      </c>
      <c r="D96" s="7">
        <v>152.96238650077112</v>
      </c>
      <c r="E96" s="19">
        <v>190.4296875</v>
      </c>
      <c r="F96" s="16">
        <v>250</v>
      </c>
      <c r="G96" s="7">
        <v>96.358259106978679</v>
      </c>
      <c r="H96" s="7">
        <f t="shared" si="55"/>
        <v>56.604127393792439</v>
      </c>
      <c r="I96" s="7">
        <f>10^((H96+24.31)/25.052)</f>
        <v>1697.6455287860178</v>
      </c>
      <c r="J96" s="7">
        <f t="shared" ref="J96:Y97" si="81">- 4.25 + 18.2503*LOG(J$1)</f>
        <v>26.75671227013364</v>
      </c>
      <c r="K96" s="7">
        <f t="shared" si="81"/>
        <v>32.250599999999999</v>
      </c>
      <c r="L96" s="7">
        <f t="shared" si="81"/>
        <v>35.464318305143898</v>
      </c>
      <c r="M96" s="7">
        <f t="shared" si="81"/>
        <v>37.744487729866357</v>
      </c>
      <c r="N96" s="7">
        <f t="shared" si="81"/>
        <v>39.513124540267285</v>
      </c>
      <c r="O96" s="7">
        <f t="shared" si="81"/>
        <v>40.958206035010257</v>
      </c>
      <c r="P96" s="7">
        <f t="shared" si="81"/>
        <v>42.180005029805834</v>
      </c>
      <c r="Q96" s="7">
        <f t="shared" si="81"/>
        <v>43.238375459732715</v>
      </c>
      <c r="R96" s="7">
        <f t="shared" si="81"/>
        <v>44.171924340154149</v>
      </c>
      <c r="S96" s="7">
        <f t="shared" si="81"/>
        <v>45.007012270133643</v>
      </c>
      <c r="T96" s="22">
        <f t="shared" si="81"/>
        <v>45.762441192076793</v>
      </c>
      <c r="U96" s="7">
        <f t="shared" si="81"/>
        <v>46.452093764876608</v>
      </c>
      <c r="V96" s="7">
        <f t="shared" si="81"/>
        <v>47.086512632739108</v>
      </c>
      <c r="W96" s="7">
        <f t="shared" si="81"/>
        <v>47.673892759672192</v>
      </c>
      <c r="X96" s="7">
        <f t="shared" si="81"/>
        <v>48.220730575277543</v>
      </c>
      <c r="Y96" s="7">
        <f t="shared" si="81"/>
        <v>48.732263189599067</v>
      </c>
      <c r="Z96" s="22">
        <f t="shared" ref="K96:Z97" si="82">- 4.25 + 18.2503*LOG(Z$1)</f>
        <v>49.212774219963556</v>
      </c>
      <c r="AA96" s="22">
        <f t="shared" ref="AA96:AC97" si="83">-24.31 + 25.052*LOG(AA$1)</f>
        <v>49.699683346473961</v>
      </c>
      <c r="AB96" s="19">
        <f t="shared" si="83"/>
        <v>50.287931759696207</v>
      </c>
      <c r="AC96" s="7">
        <f t="shared" si="83"/>
        <v>50.846000000000004</v>
      </c>
      <c r="AD96" s="20"/>
    </row>
    <row r="97" spans="1:30" x14ac:dyDescent="0.35">
      <c r="A97" s="2" t="s">
        <v>10</v>
      </c>
      <c r="B97" s="7">
        <v>20.733580478669886</v>
      </c>
      <c r="C97" s="2" t="s">
        <v>39</v>
      </c>
      <c r="D97" s="7">
        <v>144.37414777887557</v>
      </c>
      <c r="E97" s="19">
        <v>228.515625</v>
      </c>
      <c r="F97" s="16">
        <v>250</v>
      </c>
      <c r="G97" s="7">
        <v>94.375608368038456</v>
      </c>
      <c r="H97" s="7">
        <f t="shared" si="55"/>
        <v>49.998539410837111</v>
      </c>
      <c r="I97" s="7">
        <f>10^((H97+24.31)/25.052)</f>
        <v>925.06433786282241</v>
      </c>
      <c r="J97" s="7">
        <f t="shared" si="81"/>
        <v>26.75671227013364</v>
      </c>
      <c r="K97" s="7">
        <f t="shared" si="82"/>
        <v>32.250599999999999</v>
      </c>
      <c r="L97" s="7">
        <f t="shared" si="82"/>
        <v>35.464318305143898</v>
      </c>
      <c r="M97" s="7">
        <f t="shared" si="82"/>
        <v>37.744487729866357</v>
      </c>
      <c r="N97" s="7">
        <f t="shared" si="82"/>
        <v>39.513124540267285</v>
      </c>
      <c r="O97" s="7">
        <f t="shared" si="82"/>
        <v>40.958206035010257</v>
      </c>
      <c r="P97" s="7">
        <f t="shared" si="82"/>
        <v>42.180005029805834</v>
      </c>
      <c r="Q97" s="7">
        <f t="shared" si="82"/>
        <v>43.238375459732715</v>
      </c>
      <c r="R97" s="7">
        <f t="shared" si="82"/>
        <v>44.171924340154149</v>
      </c>
      <c r="S97" s="7">
        <f t="shared" si="82"/>
        <v>45.007012270133643</v>
      </c>
      <c r="T97" s="22">
        <f t="shared" si="82"/>
        <v>45.762441192076793</v>
      </c>
      <c r="U97" s="7">
        <f t="shared" si="82"/>
        <v>46.452093764876608</v>
      </c>
      <c r="V97" s="7">
        <f t="shared" si="82"/>
        <v>47.086512632739108</v>
      </c>
      <c r="W97" s="7">
        <f t="shared" si="82"/>
        <v>47.673892759672192</v>
      </c>
      <c r="X97" s="7">
        <f t="shared" si="82"/>
        <v>48.220730575277543</v>
      </c>
      <c r="Y97" s="7">
        <f t="shared" si="82"/>
        <v>48.732263189599067</v>
      </c>
      <c r="Z97" s="22">
        <f t="shared" si="82"/>
        <v>49.212774219963556</v>
      </c>
      <c r="AA97" s="22">
        <f t="shared" si="83"/>
        <v>49.699683346473961</v>
      </c>
      <c r="AB97" s="13">
        <f t="shared" si="83"/>
        <v>50.287931759696207</v>
      </c>
      <c r="AC97" s="7">
        <f t="shared" si="83"/>
        <v>50.846000000000004</v>
      </c>
    </row>
    <row r="98" spans="1:30" x14ac:dyDescent="0.35">
      <c r="A98" s="2" t="s">
        <v>10</v>
      </c>
      <c r="B98" s="7">
        <v>2.4261983489548959</v>
      </c>
      <c r="C98" s="2" t="s">
        <v>39</v>
      </c>
      <c r="D98" s="7">
        <v>135.4294302720632</v>
      </c>
      <c r="E98" s="19">
        <v>719.23828125</v>
      </c>
      <c r="F98" s="16">
        <v>1000</v>
      </c>
      <c r="G98" s="7">
        <v>94.375608368038456</v>
      </c>
      <c r="H98" s="7">
        <f t="shared" ref="H98:H129" si="84">D98-G98</f>
        <v>41.053821904024744</v>
      </c>
      <c r="I98" s="7">
        <f>10^((H98-2)/15.034)</f>
        <v>396.00439592077612</v>
      </c>
      <c r="J98" s="7">
        <f>2+15.034*LOG(J$1)</f>
        <v>27.542315045187706</v>
      </c>
      <c r="K98" s="7">
        <f t="shared" ref="K98:AC98" si="85">2+15.034*LOG(K$1)</f>
        <v>32.067999999999998</v>
      </c>
      <c r="L98" s="7">
        <f t="shared" si="85"/>
        <v>34.715355988643118</v>
      </c>
      <c r="M98" s="7">
        <f t="shared" si="85"/>
        <v>36.593684954812296</v>
      </c>
      <c r="N98" s="7">
        <f t="shared" si="85"/>
        <v>38.050630090375414</v>
      </c>
      <c r="O98" s="7">
        <f t="shared" si="85"/>
        <v>39.24104094345541</v>
      </c>
      <c r="P98" s="7">
        <f t="shared" si="85"/>
        <v>40.247518978762045</v>
      </c>
      <c r="Q98" s="13">
        <f t="shared" si="85"/>
        <v>41.119369909624588</v>
      </c>
      <c r="R98" s="7">
        <f t="shared" si="85"/>
        <v>41.888396932098516</v>
      </c>
      <c r="S98" s="7">
        <f t="shared" si="85"/>
        <v>42.576315045187705</v>
      </c>
      <c r="T98" s="22">
        <f t="shared" si="85"/>
        <v>43.198612673856459</v>
      </c>
      <c r="U98" s="7">
        <f t="shared" si="85"/>
        <v>43.766725898267694</v>
      </c>
      <c r="V98" s="7">
        <f t="shared" si="85"/>
        <v>44.289339403768693</v>
      </c>
      <c r="W98" s="7">
        <f t="shared" si="85"/>
        <v>44.773203933574344</v>
      </c>
      <c r="X98" s="7">
        <f t="shared" si="85"/>
        <v>45.223671033830819</v>
      </c>
      <c r="Y98" s="7">
        <f t="shared" si="85"/>
        <v>45.645054864436887</v>
      </c>
      <c r="Z98" s="22">
        <f t="shared" si="85"/>
        <v>46.040884129188683</v>
      </c>
      <c r="AA98" s="7">
        <f t="shared" si="85"/>
        <v>46.414081886910807</v>
      </c>
      <c r="AB98" s="7">
        <f t="shared" si="85"/>
        <v>46.767096681912534</v>
      </c>
      <c r="AC98" s="7">
        <f t="shared" si="85"/>
        <v>47.102000000000004</v>
      </c>
    </row>
    <row r="99" spans="1:30" x14ac:dyDescent="0.35">
      <c r="A99" s="2" t="s">
        <v>10</v>
      </c>
      <c r="B99" s="7">
        <v>23.243721739958403</v>
      </c>
      <c r="C99" s="2" t="s">
        <v>39</v>
      </c>
      <c r="D99" s="7">
        <v>159.03358616081283</v>
      </c>
      <c r="E99" s="19">
        <v>139.892578125</v>
      </c>
      <c r="F99" s="16">
        <v>125</v>
      </c>
      <c r="G99" s="7">
        <v>94.375608368038456</v>
      </c>
      <c r="H99" s="7">
        <f t="shared" si="84"/>
        <v>64.657977792774375</v>
      </c>
      <c r="I99" s="7">
        <f>10^((H99+16.14)/23.717)</f>
        <v>2551.2540798116252</v>
      </c>
      <c r="J99" s="7">
        <f>3.21+16.719*LOG(J$1)</f>
        <v>31.615079502493899</v>
      </c>
      <c r="K99" s="7">
        <f>3.21+16.719*LOG(K$1)</f>
        <v>36.648000000000003</v>
      </c>
      <c r="L99" s="7">
        <f t="shared" ref="L99:T99" si="86">3.21+16.719*LOG(L$1)</f>
        <v>39.592069760151936</v>
      </c>
      <c r="M99" s="7">
        <f t="shared" si="86"/>
        <v>41.680920497506108</v>
      </c>
      <c r="N99" s="7">
        <f t="shared" si="86"/>
        <v>43.301159004987795</v>
      </c>
      <c r="O99" s="7">
        <f t="shared" si="86"/>
        <v>44.624990257658041</v>
      </c>
      <c r="P99" s="7">
        <f t="shared" si="86"/>
        <v>45.744273633492263</v>
      </c>
      <c r="Q99" s="7">
        <f t="shared" si="86"/>
        <v>46.713840995012212</v>
      </c>
      <c r="R99" s="7">
        <f t="shared" si="86"/>
        <v>47.569060017809974</v>
      </c>
      <c r="S99" s="7">
        <f t="shared" si="86"/>
        <v>48.3340795024939</v>
      </c>
      <c r="T99" s="22">
        <f t="shared" si="86"/>
        <v>49.026123805654265</v>
      </c>
      <c r="U99" s="22">
        <f>-16.14+23.717*LOG(U$1)</f>
        <v>49.749413205348873</v>
      </c>
      <c r="V99" s="7">
        <f t="shared" ref="V99:AB99" si="87">-16.14+23.717*LOG(V$1)</f>
        <v>50.5738660794986</v>
      </c>
      <c r="W99" s="7">
        <f t="shared" si="87"/>
        <v>51.337190215018126</v>
      </c>
      <c r="X99" s="7">
        <f t="shared" si="87"/>
        <v>52.047827983860941</v>
      </c>
      <c r="Y99" s="7">
        <f t="shared" si="87"/>
        <v>52.712585221487927</v>
      </c>
      <c r="Z99" s="22">
        <f t="shared" si="87"/>
        <v>53.337028661165874</v>
      </c>
      <c r="AA99" s="7">
        <f t="shared" si="87"/>
        <v>53.925769596372461</v>
      </c>
      <c r="AB99" s="7">
        <f t="shared" si="87"/>
        <v>54.482670746635591</v>
      </c>
      <c r="AC99" s="7">
        <f>-16.14+23.717*LOG(AC$1)</f>
        <v>55.010999999999996</v>
      </c>
      <c r="AD99" s="20"/>
    </row>
    <row r="100" spans="1:30" x14ac:dyDescent="0.35">
      <c r="A100" s="2" t="s">
        <v>10</v>
      </c>
      <c r="B100" s="7">
        <v>4.2597523874391534</v>
      </c>
      <c r="C100" s="2" t="s">
        <v>40</v>
      </c>
      <c r="D100" s="7">
        <v>137.8336731749323</v>
      </c>
      <c r="E100" s="19">
        <v>210.205078125</v>
      </c>
      <c r="F100" s="16">
        <v>250</v>
      </c>
      <c r="G100" s="7">
        <v>94.47119161077029</v>
      </c>
      <c r="H100" s="7">
        <f t="shared" si="84"/>
        <v>43.36248156416201</v>
      </c>
      <c r="I100" s="7">
        <f>10^((H100+4.25)/18.2503)</f>
        <v>406.31252867444658</v>
      </c>
      <c r="J100" s="7">
        <f>- 4.25 + 18.2503*LOG(J$1)</f>
        <v>26.75671227013364</v>
      </c>
      <c r="K100" s="7">
        <f t="shared" ref="K100:Z100" si="88">- 4.25 + 18.2503*LOG(K$1)</f>
        <v>32.250599999999999</v>
      </c>
      <c r="L100" s="7">
        <f t="shared" si="88"/>
        <v>35.464318305143898</v>
      </c>
      <c r="M100" s="7">
        <f t="shared" si="88"/>
        <v>37.744487729866357</v>
      </c>
      <c r="N100" s="7">
        <f t="shared" si="88"/>
        <v>39.513124540267285</v>
      </c>
      <c r="O100" s="7">
        <f t="shared" si="88"/>
        <v>40.958206035010257</v>
      </c>
      <c r="P100" s="7">
        <f t="shared" si="88"/>
        <v>42.180005029805834</v>
      </c>
      <c r="Q100" s="7">
        <f t="shared" si="88"/>
        <v>43.238375459732715</v>
      </c>
      <c r="R100" s="13">
        <f t="shared" si="88"/>
        <v>44.171924340154149</v>
      </c>
      <c r="S100" s="7">
        <f t="shared" si="88"/>
        <v>45.007012270133643</v>
      </c>
      <c r="T100" s="22">
        <f t="shared" si="88"/>
        <v>45.762441192076793</v>
      </c>
      <c r="U100" s="7">
        <f t="shared" si="88"/>
        <v>46.452093764876608</v>
      </c>
      <c r="V100" s="7">
        <f t="shared" si="88"/>
        <v>47.086512632739108</v>
      </c>
      <c r="W100" s="7">
        <f t="shared" si="88"/>
        <v>47.673892759672192</v>
      </c>
      <c r="X100" s="7">
        <f t="shared" si="88"/>
        <v>48.220730575277543</v>
      </c>
      <c r="Y100" s="7">
        <f t="shared" si="88"/>
        <v>48.732263189599067</v>
      </c>
      <c r="Z100" s="22">
        <f t="shared" si="88"/>
        <v>49.212774219963556</v>
      </c>
      <c r="AA100" s="22">
        <f>-24.31 + 25.052*LOG(AA$1)</f>
        <v>49.699683346473961</v>
      </c>
      <c r="AB100" s="19">
        <f>-24.31 + 25.052*LOG(AB$1)</f>
        <v>50.287931759696207</v>
      </c>
      <c r="AC100" s="7">
        <f>-24.31 + 25.052*LOG(AC$1)</f>
        <v>50.846000000000004</v>
      </c>
    </row>
    <row r="101" spans="1:30" x14ac:dyDescent="0.35">
      <c r="A101" s="2" t="s">
        <v>10</v>
      </c>
      <c r="B101" s="7">
        <v>4.2597523874391534</v>
      </c>
      <c r="C101" s="2" t="s">
        <v>40</v>
      </c>
      <c r="D101" s="7">
        <v>123.83053447930058</v>
      </c>
      <c r="E101" s="19">
        <v>416.748046875</v>
      </c>
      <c r="F101" s="16">
        <v>500</v>
      </c>
      <c r="G101" s="7">
        <v>94.47119161077029</v>
      </c>
      <c r="H101" s="7">
        <f t="shared" si="84"/>
        <v>29.359342868530291</v>
      </c>
      <c r="I101" s="7">
        <f>10^((H101-3.72)/14.5754)</f>
        <v>57.422660386326932</v>
      </c>
      <c r="J101" s="7">
        <f>3.72 + 14.5754*LOG(J$1)</f>
        <v>28.483167401199207</v>
      </c>
      <c r="K101" s="13">
        <f t="shared" ref="K101:Z101" si="89">3.72 + 14.5754*LOG(K$1)</f>
        <v>32.870800000000003</v>
      </c>
      <c r="L101" s="7">
        <f t="shared" si="89"/>
        <v>35.43740053724018</v>
      </c>
      <c r="M101" s="7">
        <f t="shared" si="89"/>
        <v>37.258432598800795</v>
      </c>
      <c r="N101" s="7">
        <f t="shared" si="89"/>
        <v>38.670934802398413</v>
      </c>
      <c r="O101" s="7">
        <f t="shared" si="89"/>
        <v>39.825033136040972</v>
      </c>
      <c r="P101" s="7">
        <f t="shared" si="89"/>
        <v>40.800809373623004</v>
      </c>
      <c r="Q101" s="7">
        <f t="shared" si="89"/>
        <v>41.646065197601587</v>
      </c>
      <c r="R101" s="7">
        <f t="shared" si="89"/>
        <v>42.391633673281142</v>
      </c>
      <c r="S101" s="7">
        <f t="shared" si="89"/>
        <v>43.058567401199205</v>
      </c>
      <c r="T101" s="22">
        <f t="shared" si="89"/>
        <v>43.661882344454398</v>
      </c>
      <c r="U101" s="7">
        <f t="shared" si="89"/>
        <v>44.212665734841757</v>
      </c>
      <c r="V101" s="7">
        <f t="shared" si="89"/>
        <v>44.719337338412281</v>
      </c>
      <c r="W101" s="7">
        <f t="shared" si="89"/>
        <v>45.188441972423803</v>
      </c>
      <c r="X101" s="7">
        <f t="shared" si="89"/>
        <v>45.625167938439382</v>
      </c>
      <c r="Y101" s="7">
        <f t="shared" si="89"/>
        <v>46.033697796402379</v>
      </c>
      <c r="Z101" s="22">
        <f t="shared" si="89"/>
        <v>46.417452609856106</v>
      </c>
      <c r="AA101" s="22">
        <f>-32.413+26.825*LOG(AA$1)</f>
        <v>46.834555315709892</v>
      </c>
      <c r="AB101" s="22">
        <f t="shared" ref="AB101:AC101" si="90">-32.413+26.825*LOG(AB$1)</f>
        <v>47.464435711873335</v>
      </c>
      <c r="AC101" s="22">
        <f t="shared" si="90"/>
        <v>48.061999999999998</v>
      </c>
    </row>
    <row r="102" spans="1:30" x14ac:dyDescent="0.35">
      <c r="A102" s="2" t="s">
        <v>10</v>
      </c>
      <c r="B102" s="7">
        <v>4.3273370556393767</v>
      </c>
      <c r="C102" s="2" t="s">
        <v>40</v>
      </c>
      <c r="D102" s="7">
        <v>134.44132805056256</v>
      </c>
      <c r="E102" s="19">
        <v>281.25</v>
      </c>
      <c r="F102" s="16">
        <v>250</v>
      </c>
      <c r="G102" s="7">
        <v>94.47119161077029</v>
      </c>
      <c r="H102" s="7">
        <f t="shared" si="84"/>
        <v>39.97013643979227</v>
      </c>
      <c r="I102" s="7">
        <f>10^((H102+4.25)/18.2503)</f>
        <v>264.83863751674068</v>
      </c>
      <c r="J102" s="7">
        <f>- 4.25 + 18.2503*LOG(J$1)</f>
        <v>26.75671227013364</v>
      </c>
      <c r="K102" s="7">
        <f t="shared" ref="K102:Z102" si="91">- 4.25 + 18.2503*LOG(K$1)</f>
        <v>32.250599999999999</v>
      </c>
      <c r="L102" s="7">
        <f t="shared" si="91"/>
        <v>35.464318305143898</v>
      </c>
      <c r="M102" s="7">
        <f t="shared" si="91"/>
        <v>37.744487729866357</v>
      </c>
      <c r="N102" s="7">
        <f t="shared" si="91"/>
        <v>39.513124540267285</v>
      </c>
      <c r="O102" s="13">
        <f t="shared" si="91"/>
        <v>40.958206035010257</v>
      </c>
      <c r="P102" s="7">
        <f t="shared" si="91"/>
        <v>42.180005029805834</v>
      </c>
      <c r="Q102" s="7">
        <f t="shared" si="91"/>
        <v>43.238375459732715</v>
      </c>
      <c r="R102" s="7">
        <f t="shared" si="91"/>
        <v>44.171924340154149</v>
      </c>
      <c r="S102" s="7">
        <f t="shared" si="91"/>
        <v>45.007012270133643</v>
      </c>
      <c r="T102" s="22">
        <f t="shared" si="91"/>
        <v>45.762441192076793</v>
      </c>
      <c r="U102" s="7">
        <f t="shared" si="91"/>
        <v>46.452093764876608</v>
      </c>
      <c r="V102" s="7">
        <f t="shared" si="91"/>
        <v>47.086512632739108</v>
      </c>
      <c r="W102" s="7">
        <f t="shared" si="91"/>
        <v>47.673892759672192</v>
      </c>
      <c r="X102" s="7">
        <f t="shared" si="91"/>
        <v>48.220730575277543</v>
      </c>
      <c r="Y102" s="7">
        <f t="shared" si="91"/>
        <v>48.732263189599067</v>
      </c>
      <c r="Z102" s="22">
        <f t="shared" si="91"/>
        <v>49.212774219963556</v>
      </c>
      <c r="AA102" s="22">
        <f>-24.31 + 25.052*LOG(AA$1)</f>
        <v>49.699683346473961</v>
      </c>
      <c r="AB102" s="19">
        <f>-24.31 + 25.052*LOG(AB$1)</f>
        <v>50.287931759696207</v>
      </c>
      <c r="AC102" s="7">
        <f>-24.31 + 25.052*LOG(AC$1)</f>
        <v>50.846000000000004</v>
      </c>
    </row>
    <row r="103" spans="1:30" x14ac:dyDescent="0.35">
      <c r="A103" s="2" t="s">
        <v>10</v>
      </c>
      <c r="B103" s="7">
        <v>3.5352946945679662</v>
      </c>
      <c r="C103" s="2" t="s">
        <v>40</v>
      </c>
      <c r="D103" s="7">
        <v>150.98634424971897</v>
      </c>
      <c r="E103" s="19">
        <v>131.103515625</v>
      </c>
      <c r="F103" s="16">
        <v>125</v>
      </c>
      <c r="G103" s="7">
        <v>95.380387988382523</v>
      </c>
      <c r="H103" s="7">
        <f t="shared" si="84"/>
        <v>55.605956261336445</v>
      </c>
      <c r="I103" s="7">
        <f>10^((H103+16.14)/23.717)</f>
        <v>1059.4626377420616</v>
      </c>
      <c r="J103" s="7">
        <f>3.21+16.719*LOG(J$1)</f>
        <v>31.615079502493899</v>
      </c>
      <c r="K103" s="7">
        <f>3.21+16.719*LOG(K$1)</f>
        <v>36.648000000000003</v>
      </c>
      <c r="L103" s="7">
        <f t="shared" ref="L103:T103" si="92">3.21+16.719*LOG(L$1)</f>
        <v>39.592069760151936</v>
      </c>
      <c r="M103" s="7">
        <f t="shared" si="92"/>
        <v>41.680920497506108</v>
      </c>
      <c r="N103" s="7">
        <f t="shared" si="92"/>
        <v>43.301159004987795</v>
      </c>
      <c r="O103" s="7">
        <f t="shared" si="92"/>
        <v>44.624990257658041</v>
      </c>
      <c r="P103" s="7">
        <f t="shared" si="92"/>
        <v>45.744273633492263</v>
      </c>
      <c r="Q103" s="7">
        <f t="shared" si="92"/>
        <v>46.713840995012212</v>
      </c>
      <c r="R103" s="7">
        <f t="shared" si="92"/>
        <v>47.569060017809974</v>
      </c>
      <c r="S103" s="7">
        <f t="shared" si="92"/>
        <v>48.3340795024939</v>
      </c>
      <c r="T103" s="22">
        <f t="shared" si="92"/>
        <v>49.026123805654265</v>
      </c>
      <c r="U103" s="22">
        <f>-16.14+23.717*LOG(U$1)</f>
        <v>49.749413205348873</v>
      </c>
      <c r="V103" s="7">
        <f t="shared" ref="V103:AB103" si="93">-16.14+23.717*LOG(V$1)</f>
        <v>50.5738660794986</v>
      </c>
      <c r="W103" s="7">
        <f t="shared" si="93"/>
        <v>51.337190215018126</v>
      </c>
      <c r="X103" s="7">
        <f t="shared" si="93"/>
        <v>52.047827983860941</v>
      </c>
      <c r="Y103" s="7">
        <f t="shared" si="93"/>
        <v>52.712585221487927</v>
      </c>
      <c r="Z103" s="22">
        <f t="shared" si="93"/>
        <v>53.337028661165874</v>
      </c>
      <c r="AA103" s="7">
        <f t="shared" si="93"/>
        <v>53.925769596372461</v>
      </c>
      <c r="AB103" s="7">
        <f t="shared" si="93"/>
        <v>54.482670746635591</v>
      </c>
      <c r="AC103" s="7">
        <f>-16.14+23.717*LOG(AC$1)</f>
        <v>55.010999999999996</v>
      </c>
      <c r="AD103" s="20"/>
    </row>
    <row r="104" spans="1:30" x14ac:dyDescent="0.35">
      <c r="A104" s="2" t="s">
        <v>10</v>
      </c>
      <c r="B104" s="7">
        <v>14.029198612207585</v>
      </c>
      <c r="C104" s="2" t="s">
        <v>39</v>
      </c>
      <c r="D104" s="7">
        <v>137.09450784158639</v>
      </c>
      <c r="E104" s="19">
        <v>79.1015625</v>
      </c>
      <c r="F104" s="16">
        <v>63</v>
      </c>
      <c r="G104" s="7">
        <v>95.489394323834233</v>
      </c>
      <c r="H104" s="7">
        <f t="shared" si="84"/>
        <v>41.605113517752159</v>
      </c>
      <c r="I104" s="7">
        <f>10^((H104+5)/20.5)</f>
        <v>187.68094071599896</v>
      </c>
      <c r="K104" s="2"/>
      <c r="L104" s="2"/>
      <c r="M104" s="2"/>
      <c r="N104" s="2"/>
      <c r="O104" s="2"/>
      <c r="P104" s="2"/>
      <c r="Q104" s="2"/>
      <c r="R104" s="2"/>
      <c r="S104" s="2"/>
      <c r="T104" s="28"/>
      <c r="U104" s="2"/>
      <c r="V104" s="2"/>
      <c r="W104" s="2"/>
      <c r="X104" s="2"/>
      <c r="Y104" s="2"/>
      <c r="Z104" s="28"/>
      <c r="AA104" s="2"/>
      <c r="AB104" s="2"/>
      <c r="AC104" s="2"/>
    </row>
    <row r="105" spans="1:30" x14ac:dyDescent="0.35">
      <c r="A105" s="2" t="s">
        <v>10</v>
      </c>
      <c r="B105" s="7">
        <v>19.353601418637755</v>
      </c>
      <c r="C105" s="2" t="s">
        <v>39</v>
      </c>
      <c r="D105" s="7">
        <v>129.2159126726641</v>
      </c>
      <c r="E105" s="19">
        <v>288.57421875</v>
      </c>
      <c r="F105" s="16">
        <v>250</v>
      </c>
      <c r="G105" s="7">
        <v>95.489394323834233</v>
      </c>
      <c r="H105" s="7">
        <f t="shared" si="84"/>
        <v>33.72651834882987</v>
      </c>
      <c r="I105" s="7">
        <f>10^((H105+4.25)/18.2503)</f>
        <v>120.46778048309729</v>
      </c>
      <c r="J105" s="7">
        <f>- 4.25 + 18.2503*LOG(J$1)</f>
        <v>26.75671227013364</v>
      </c>
      <c r="K105" s="7">
        <f t="shared" ref="K105:Z105" si="94">- 4.25 + 18.2503*LOG(K$1)</f>
        <v>32.250599999999999</v>
      </c>
      <c r="L105" s="13">
        <f t="shared" si="94"/>
        <v>35.464318305143898</v>
      </c>
      <c r="M105" s="7">
        <f t="shared" si="94"/>
        <v>37.744487729866357</v>
      </c>
      <c r="N105" s="7">
        <f t="shared" si="94"/>
        <v>39.513124540267285</v>
      </c>
      <c r="O105" s="7">
        <f t="shared" si="94"/>
        <v>40.958206035010257</v>
      </c>
      <c r="P105" s="7">
        <f t="shared" si="94"/>
        <v>42.180005029805834</v>
      </c>
      <c r="Q105" s="7">
        <f t="shared" si="94"/>
        <v>43.238375459732715</v>
      </c>
      <c r="R105" s="7">
        <f t="shared" si="94"/>
        <v>44.171924340154149</v>
      </c>
      <c r="S105" s="7">
        <f t="shared" si="94"/>
        <v>45.007012270133643</v>
      </c>
      <c r="T105" s="22">
        <f t="shared" si="94"/>
        <v>45.762441192076793</v>
      </c>
      <c r="U105" s="7">
        <f t="shared" si="94"/>
        <v>46.452093764876608</v>
      </c>
      <c r="V105" s="7">
        <f t="shared" si="94"/>
        <v>47.086512632739108</v>
      </c>
      <c r="W105" s="7">
        <f t="shared" si="94"/>
        <v>47.673892759672192</v>
      </c>
      <c r="X105" s="7">
        <f t="shared" si="94"/>
        <v>48.220730575277543</v>
      </c>
      <c r="Y105" s="7">
        <f t="shared" si="94"/>
        <v>48.732263189599067</v>
      </c>
      <c r="Z105" s="22">
        <f t="shared" si="94"/>
        <v>49.212774219963556</v>
      </c>
      <c r="AA105" s="22">
        <f>-24.31 + 25.052*LOG(AA$1)</f>
        <v>49.699683346473961</v>
      </c>
      <c r="AB105" s="19">
        <f>-24.31 + 25.052*LOG(AB$1)</f>
        <v>50.287931759696207</v>
      </c>
      <c r="AC105" s="7">
        <f>-24.31 + 25.052*LOG(AC$1)</f>
        <v>50.846000000000004</v>
      </c>
    </row>
    <row r="106" spans="1:30" x14ac:dyDescent="0.35">
      <c r="A106" s="2" t="s">
        <v>10</v>
      </c>
      <c r="B106" s="7">
        <v>3.9916947560118836</v>
      </c>
      <c r="C106" s="2" t="s">
        <v>39</v>
      </c>
      <c r="D106" s="7">
        <v>152.23299445305395</v>
      </c>
      <c r="E106" s="19">
        <v>80.56640625</v>
      </c>
      <c r="F106" s="16">
        <v>63</v>
      </c>
      <c r="G106" s="7">
        <v>94.495168408605835</v>
      </c>
      <c r="H106" s="7">
        <f t="shared" si="84"/>
        <v>57.737826044448113</v>
      </c>
      <c r="I106" s="7">
        <f>10^((H106+5)/20.5)</f>
        <v>1149.1633277152544</v>
      </c>
      <c r="K106" s="2"/>
      <c r="L106" s="2"/>
      <c r="M106" s="2"/>
      <c r="N106" s="2"/>
      <c r="O106" s="2"/>
      <c r="P106" s="2"/>
      <c r="Q106" s="2"/>
      <c r="R106" s="2"/>
      <c r="S106" s="2"/>
      <c r="T106" s="28"/>
      <c r="U106" s="2"/>
      <c r="V106" s="2"/>
      <c r="W106" s="2"/>
      <c r="X106" s="2"/>
      <c r="Y106" s="2"/>
      <c r="Z106" s="28"/>
      <c r="AA106" s="2"/>
      <c r="AB106" s="2"/>
      <c r="AC106" s="2"/>
    </row>
    <row r="107" spans="1:30" x14ac:dyDescent="0.35">
      <c r="A107" s="2" t="s">
        <v>10</v>
      </c>
      <c r="B107" s="7">
        <v>19.702174220965649</v>
      </c>
      <c r="C107" s="2" t="s">
        <v>39</v>
      </c>
      <c r="D107" s="7">
        <v>130.35836050839748</v>
      </c>
      <c r="E107" s="19">
        <v>312.744140625</v>
      </c>
      <c r="F107" s="16">
        <v>250</v>
      </c>
      <c r="G107" s="7">
        <v>94.495168408605835</v>
      </c>
      <c r="H107" s="7">
        <f t="shared" si="84"/>
        <v>35.863192099791647</v>
      </c>
      <c r="I107" s="7">
        <f>10^((H107+4.25)/18.2503)</f>
        <v>157.74187476564106</v>
      </c>
      <c r="J107" s="7">
        <f t="shared" ref="J107:Y108" si="95">- 4.25 + 18.2503*LOG(J$1)</f>
        <v>26.75671227013364</v>
      </c>
      <c r="K107" s="7">
        <f t="shared" si="95"/>
        <v>32.250599999999999</v>
      </c>
      <c r="L107" s="7">
        <f t="shared" si="95"/>
        <v>35.464318305143898</v>
      </c>
      <c r="M107" s="13">
        <f t="shared" si="95"/>
        <v>37.744487729866357</v>
      </c>
      <c r="N107" s="7">
        <f t="shared" si="95"/>
        <v>39.513124540267285</v>
      </c>
      <c r="O107" s="7">
        <f t="shared" si="95"/>
        <v>40.958206035010257</v>
      </c>
      <c r="P107" s="7">
        <f t="shared" si="95"/>
        <v>42.180005029805834</v>
      </c>
      <c r="Q107" s="7">
        <f t="shared" si="95"/>
        <v>43.238375459732715</v>
      </c>
      <c r="R107" s="7">
        <f t="shared" si="95"/>
        <v>44.171924340154149</v>
      </c>
      <c r="S107" s="7">
        <f t="shared" si="95"/>
        <v>45.007012270133643</v>
      </c>
      <c r="T107" s="22">
        <f t="shared" si="95"/>
        <v>45.762441192076793</v>
      </c>
      <c r="U107" s="7">
        <f t="shared" si="95"/>
        <v>46.452093764876608</v>
      </c>
      <c r="V107" s="7">
        <f t="shared" si="95"/>
        <v>47.086512632739108</v>
      </c>
      <c r="W107" s="7">
        <f t="shared" si="95"/>
        <v>47.673892759672192</v>
      </c>
      <c r="X107" s="7">
        <f t="shared" si="95"/>
        <v>48.220730575277543</v>
      </c>
      <c r="Y107" s="7">
        <f t="shared" si="95"/>
        <v>48.732263189599067</v>
      </c>
      <c r="Z107" s="22">
        <f t="shared" ref="K107:Z108" si="96">- 4.25 + 18.2503*LOG(Z$1)</f>
        <v>49.212774219963556</v>
      </c>
      <c r="AA107" s="22">
        <f t="shared" ref="AA107:AC108" si="97">-24.31 + 25.052*LOG(AA$1)</f>
        <v>49.699683346473961</v>
      </c>
      <c r="AB107" s="19">
        <f t="shared" si="97"/>
        <v>50.287931759696207</v>
      </c>
      <c r="AC107" s="7">
        <f t="shared" si="97"/>
        <v>50.846000000000004</v>
      </c>
    </row>
    <row r="108" spans="1:30" x14ac:dyDescent="0.35">
      <c r="A108" s="2" t="s">
        <v>10</v>
      </c>
      <c r="B108" s="7">
        <v>19.676073035199661</v>
      </c>
      <c r="C108" s="2" t="s">
        <v>39</v>
      </c>
      <c r="D108" s="7">
        <v>130.52464843004952</v>
      </c>
      <c r="E108" s="19">
        <v>277.587890625</v>
      </c>
      <c r="F108" s="16">
        <v>250</v>
      </c>
      <c r="G108" s="7">
        <v>94.495168408605835</v>
      </c>
      <c r="H108" s="7">
        <f t="shared" si="84"/>
        <v>36.029480021443689</v>
      </c>
      <c r="I108" s="7">
        <f>10^((H108+4.25)/18.2503)</f>
        <v>161.08626624175793</v>
      </c>
      <c r="J108" s="7">
        <f t="shared" si="95"/>
        <v>26.75671227013364</v>
      </c>
      <c r="K108" s="7">
        <f t="shared" si="96"/>
        <v>32.250599999999999</v>
      </c>
      <c r="L108" s="7">
        <f t="shared" si="96"/>
        <v>35.464318305143898</v>
      </c>
      <c r="M108" s="13">
        <f t="shared" si="96"/>
        <v>37.744487729866357</v>
      </c>
      <c r="N108" s="7">
        <f t="shared" si="96"/>
        <v>39.513124540267285</v>
      </c>
      <c r="O108" s="7">
        <f t="shared" si="96"/>
        <v>40.958206035010257</v>
      </c>
      <c r="P108" s="7">
        <f t="shared" si="96"/>
        <v>42.180005029805834</v>
      </c>
      <c r="Q108" s="7">
        <f t="shared" si="96"/>
        <v>43.238375459732715</v>
      </c>
      <c r="R108" s="7">
        <f t="shared" si="96"/>
        <v>44.171924340154149</v>
      </c>
      <c r="S108" s="7">
        <f t="shared" si="96"/>
        <v>45.007012270133643</v>
      </c>
      <c r="T108" s="22">
        <f t="shared" si="96"/>
        <v>45.762441192076793</v>
      </c>
      <c r="U108" s="7">
        <f t="shared" si="96"/>
        <v>46.452093764876608</v>
      </c>
      <c r="V108" s="7">
        <f t="shared" si="96"/>
        <v>47.086512632739108</v>
      </c>
      <c r="W108" s="7">
        <f t="shared" si="96"/>
        <v>47.673892759672192</v>
      </c>
      <c r="X108" s="7">
        <f t="shared" si="96"/>
        <v>48.220730575277543</v>
      </c>
      <c r="Y108" s="7">
        <f t="shared" si="96"/>
        <v>48.732263189599067</v>
      </c>
      <c r="Z108" s="22">
        <f t="shared" si="96"/>
        <v>49.212774219963556</v>
      </c>
      <c r="AA108" s="22">
        <f t="shared" si="97"/>
        <v>49.699683346473961</v>
      </c>
      <c r="AB108" s="19">
        <f t="shared" si="97"/>
        <v>50.287931759696207</v>
      </c>
      <c r="AC108" s="7">
        <f t="shared" si="97"/>
        <v>50.846000000000004</v>
      </c>
    </row>
    <row r="109" spans="1:30" x14ac:dyDescent="0.35">
      <c r="A109" s="2" t="s">
        <v>10</v>
      </c>
      <c r="B109" s="7">
        <v>19.595149877289678</v>
      </c>
      <c r="C109" s="2" t="s">
        <v>39</v>
      </c>
      <c r="D109" s="7">
        <v>129.93802366062141</v>
      </c>
      <c r="E109" s="19">
        <v>434.326171875</v>
      </c>
      <c r="F109" s="16">
        <v>500</v>
      </c>
      <c r="G109" s="7">
        <v>94.495168408605835</v>
      </c>
      <c r="H109" s="7">
        <f t="shared" si="84"/>
        <v>35.442855252015576</v>
      </c>
      <c r="I109" s="7">
        <f>10^((H109-3.72)/14.5754)</f>
        <v>150.12931402988397</v>
      </c>
      <c r="J109" s="7">
        <f>3.72 + 14.5754*LOG(J$1)</f>
        <v>28.483167401199207</v>
      </c>
      <c r="K109" s="7">
        <f t="shared" ref="K109:Z109" si="98">3.72 + 14.5754*LOG(K$1)</f>
        <v>32.870800000000003</v>
      </c>
      <c r="L109" s="13">
        <f t="shared" si="98"/>
        <v>35.43740053724018</v>
      </c>
      <c r="M109" s="7">
        <f t="shared" si="98"/>
        <v>37.258432598800795</v>
      </c>
      <c r="N109" s="7">
        <f t="shared" si="98"/>
        <v>38.670934802398413</v>
      </c>
      <c r="O109" s="7">
        <f t="shared" si="98"/>
        <v>39.825033136040972</v>
      </c>
      <c r="P109" s="7">
        <f t="shared" si="98"/>
        <v>40.800809373623004</v>
      </c>
      <c r="Q109" s="7">
        <f t="shared" si="98"/>
        <v>41.646065197601587</v>
      </c>
      <c r="R109" s="7">
        <f t="shared" si="98"/>
        <v>42.391633673281142</v>
      </c>
      <c r="S109" s="7">
        <f t="shared" si="98"/>
        <v>43.058567401199205</v>
      </c>
      <c r="T109" s="22">
        <f t="shared" si="98"/>
        <v>43.661882344454398</v>
      </c>
      <c r="U109" s="7">
        <f t="shared" si="98"/>
        <v>44.212665734841757</v>
      </c>
      <c r="V109" s="7">
        <f t="shared" si="98"/>
        <v>44.719337338412281</v>
      </c>
      <c r="W109" s="7">
        <f t="shared" si="98"/>
        <v>45.188441972423803</v>
      </c>
      <c r="X109" s="7">
        <f t="shared" si="98"/>
        <v>45.625167938439382</v>
      </c>
      <c r="Y109" s="7">
        <f t="shared" si="98"/>
        <v>46.033697796402379</v>
      </c>
      <c r="Z109" s="22">
        <f t="shared" si="98"/>
        <v>46.417452609856106</v>
      </c>
      <c r="AA109" s="22">
        <f>-32.413+26.825*LOG(AA$1)</f>
        <v>46.834555315709892</v>
      </c>
      <c r="AB109" s="22">
        <f t="shared" ref="AB109:AC109" si="99">-32.413+26.825*LOG(AB$1)</f>
        <v>47.464435711873335</v>
      </c>
      <c r="AC109" s="22">
        <f t="shared" si="99"/>
        <v>48.061999999999998</v>
      </c>
    </row>
    <row r="110" spans="1:30" x14ac:dyDescent="0.35">
      <c r="A110" s="2" t="s">
        <v>11</v>
      </c>
      <c r="B110" s="9">
        <v>46.020623740704444</v>
      </c>
      <c r="C110" s="2" t="s">
        <v>39</v>
      </c>
      <c r="D110" s="11">
        <v>141.45985255162856</v>
      </c>
      <c r="E110" s="19">
        <v>1945.3125</v>
      </c>
      <c r="F110" s="16">
        <v>2000</v>
      </c>
      <c r="G110" s="7">
        <v>94.952979785201961</v>
      </c>
      <c r="H110" s="7">
        <f t="shared" si="84"/>
        <v>46.506872766426596</v>
      </c>
      <c r="I110" s="7">
        <f>10^((H110+7.6)/19.65)</f>
        <v>566.93128152106021</v>
      </c>
      <c r="J110" s="7">
        <f>-7.6+19.65*LOG(J$1)</f>
        <v>25.784760585202761</v>
      </c>
      <c r="K110" s="7">
        <f t="shared" ref="K110:AC110" si="100">-7.6+19.65*LOG(K$1)</f>
        <v>31.699999999999996</v>
      </c>
      <c r="L110" s="7">
        <f t="shared" si="100"/>
        <v>35.160193240444137</v>
      </c>
      <c r="M110" s="7">
        <f t="shared" si="100"/>
        <v>37.61523941479723</v>
      </c>
      <c r="N110" s="7">
        <f t="shared" si="100"/>
        <v>39.519521170405532</v>
      </c>
      <c r="O110" s="7">
        <f t="shared" si="100"/>
        <v>41.075432655241364</v>
      </c>
      <c r="P110" s="7">
        <f t="shared" si="100"/>
        <v>42.390937071482909</v>
      </c>
      <c r="Q110" s="7">
        <f t="shared" si="100"/>
        <v>43.530478829594458</v>
      </c>
      <c r="R110" s="7">
        <f t="shared" si="100"/>
        <v>44.535625895685492</v>
      </c>
      <c r="S110" s="7">
        <f t="shared" si="100"/>
        <v>45.43476058520276</v>
      </c>
      <c r="T110" s="22">
        <f t="shared" si="100"/>
        <v>46.248126848561881</v>
      </c>
      <c r="U110" s="13">
        <f t="shared" si="100"/>
        <v>46.990672070038585</v>
      </c>
      <c r="V110" s="7">
        <f t="shared" si="100"/>
        <v>47.673747458032111</v>
      </c>
      <c r="W110" s="7">
        <f t="shared" si="100"/>
        <v>48.306176486280144</v>
      </c>
      <c r="X110" s="7">
        <f t="shared" si="100"/>
        <v>48.894953825646901</v>
      </c>
      <c r="Y110" s="7">
        <f t="shared" si="100"/>
        <v>49.445718244391692</v>
      </c>
      <c r="Z110" s="22">
        <f t="shared" si="100"/>
        <v>49.963081890285849</v>
      </c>
      <c r="AA110" s="7">
        <f t="shared" si="100"/>
        <v>50.450865310482726</v>
      </c>
      <c r="AB110" s="7">
        <f t="shared" si="100"/>
        <v>50.912268843925851</v>
      </c>
      <c r="AC110" s="7">
        <f t="shared" si="100"/>
        <v>51.349999999999994</v>
      </c>
    </row>
    <row r="111" spans="1:30" x14ac:dyDescent="0.35">
      <c r="A111" s="2" t="s">
        <v>11</v>
      </c>
      <c r="B111" s="9">
        <v>2.99</v>
      </c>
      <c r="C111" s="2" t="s">
        <v>39</v>
      </c>
      <c r="D111" s="11">
        <v>137.29932460539828</v>
      </c>
      <c r="E111" s="19">
        <v>83.49609375</v>
      </c>
      <c r="F111" s="16">
        <v>63</v>
      </c>
      <c r="G111" s="7">
        <v>94.952979785201961</v>
      </c>
      <c r="H111" s="7">
        <f t="shared" si="84"/>
        <v>42.346344820196322</v>
      </c>
      <c r="I111" s="7">
        <f>10^((H111+5)/20.5)</f>
        <v>203.97540124195743</v>
      </c>
      <c r="K111" s="2"/>
      <c r="L111" s="2"/>
      <c r="M111" s="2"/>
      <c r="N111" s="2"/>
      <c r="O111" s="2"/>
      <c r="P111" s="2"/>
      <c r="Q111" s="2"/>
      <c r="R111" s="2"/>
      <c r="S111" s="2"/>
      <c r="T111" s="28"/>
      <c r="U111" s="2"/>
      <c r="V111" s="2"/>
      <c r="W111" s="2"/>
      <c r="X111" s="2"/>
      <c r="Y111" s="2"/>
      <c r="Z111" s="28"/>
      <c r="AA111" s="2"/>
      <c r="AB111" s="2"/>
      <c r="AC111" s="2"/>
    </row>
    <row r="112" spans="1:30" x14ac:dyDescent="0.35">
      <c r="A112" s="2" t="s">
        <v>11</v>
      </c>
      <c r="B112" s="9">
        <v>3.03</v>
      </c>
      <c r="C112" s="2" t="s">
        <v>39</v>
      </c>
      <c r="D112" s="11">
        <v>128.53087810883119</v>
      </c>
      <c r="E112" s="19">
        <v>82.03125</v>
      </c>
      <c r="F112" s="16">
        <v>63</v>
      </c>
      <c r="G112" s="7">
        <v>94.952979785201961</v>
      </c>
      <c r="H112" s="7">
        <f t="shared" si="84"/>
        <v>33.577898323629228</v>
      </c>
      <c r="I112" s="7">
        <f>10^((H112+5)/20.5)</f>
        <v>76.181356006756829</v>
      </c>
      <c r="K112" s="2"/>
      <c r="L112" s="2"/>
      <c r="M112" s="2"/>
      <c r="N112" s="2"/>
      <c r="O112" s="2"/>
      <c r="P112" s="2"/>
      <c r="Q112" s="2"/>
      <c r="R112" s="2"/>
      <c r="S112" s="2"/>
      <c r="T112" s="28"/>
      <c r="U112" s="2"/>
      <c r="V112" s="2"/>
      <c r="W112" s="2"/>
      <c r="X112" s="2"/>
      <c r="Y112" s="2"/>
      <c r="Z112" s="28"/>
      <c r="AA112" s="2"/>
      <c r="AB112" s="2"/>
      <c r="AC112" s="2"/>
    </row>
    <row r="113" spans="1:30" x14ac:dyDescent="0.35">
      <c r="A113" s="2" t="s">
        <v>11</v>
      </c>
      <c r="B113" s="9">
        <v>3.3081342601908288</v>
      </c>
      <c r="C113" s="2" t="s">
        <v>39</v>
      </c>
      <c r="D113" s="11">
        <v>138.54792970378605</v>
      </c>
      <c r="E113" s="19">
        <v>697.998046875</v>
      </c>
      <c r="F113" s="16">
        <v>500</v>
      </c>
      <c r="G113" s="7">
        <v>95.70660003486222</v>
      </c>
      <c r="H113" s="7">
        <f t="shared" si="84"/>
        <v>42.841329668923834</v>
      </c>
      <c r="I113" s="7">
        <f>10^((H113-3.72)/14.5754)</f>
        <v>483.13176747988297</v>
      </c>
      <c r="J113" s="7">
        <f>3.72 + 14.5754*LOG(J$1)</f>
        <v>28.483167401199207</v>
      </c>
      <c r="K113" s="7">
        <f t="shared" ref="K113:Z113" si="101">3.72 + 14.5754*LOG(K$1)</f>
        <v>32.870800000000003</v>
      </c>
      <c r="L113" s="7">
        <f t="shared" si="101"/>
        <v>35.43740053724018</v>
      </c>
      <c r="M113" s="7">
        <f t="shared" si="101"/>
        <v>37.258432598800795</v>
      </c>
      <c r="N113" s="7">
        <f t="shared" si="101"/>
        <v>38.670934802398413</v>
      </c>
      <c r="O113" s="7">
        <f t="shared" si="101"/>
        <v>39.825033136040972</v>
      </c>
      <c r="P113" s="7">
        <f t="shared" si="101"/>
        <v>40.800809373623004</v>
      </c>
      <c r="Q113" s="7">
        <f t="shared" si="101"/>
        <v>41.646065197601587</v>
      </c>
      <c r="R113" s="7">
        <f t="shared" si="101"/>
        <v>42.391633673281142</v>
      </c>
      <c r="S113" s="13">
        <f t="shared" si="101"/>
        <v>43.058567401199205</v>
      </c>
      <c r="T113" s="22">
        <f t="shared" si="101"/>
        <v>43.661882344454398</v>
      </c>
      <c r="U113" s="7">
        <f t="shared" si="101"/>
        <v>44.212665734841757</v>
      </c>
      <c r="V113" s="7">
        <f t="shared" si="101"/>
        <v>44.719337338412281</v>
      </c>
      <c r="W113" s="7">
        <f t="shared" si="101"/>
        <v>45.188441972423803</v>
      </c>
      <c r="X113" s="7">
        <f t="shared" si="101"/>
        <v>45.625167938439382</v>
      </c>
      <c r="Y113" s="7">
        <f t="shared" si="101"/>
        <v>46.033697796402379</v>
      </c>
      <c r="Z113" s="22">
        <f t="shared" si="101"/>
        <v>46.417452609856106</v>
      </c>
      <c r="AA113" s="22">
        <f>-32.413+26.825*LOG(AA$1)</f>
        <v>46.834555315709892</v>
      </c>
      <c r="AB113" s="22">
        <f t="shared" ref="AB113:AC113" si="102">-32.413+26.825*LOG(AB$1)</f>
        <v>47.464435711873335</v>
      </c>
      <c r="AC113" s="22">
        <f t="shared" si="102"/>
        <v>48.061999999999998</v>
      </c>
    </row>
    <row r="114" spans="1:30" x14ac:dyDescent="0.35">
      <c r="A114" s="2" t="s">
        <v>11</v>
      </c>
      <c r="B114" s="9">
        <v>-3.1383017941094229E-2</v>
      </c>
      <c r="C114" s="2" t="s">
        <v>39</v>
      </c>
      <c r="D114" s="11">
        <v>152.58422903278176</v>
      </c>
      <c r="E114" s="19">
        <v>101.07421875</v>
      </c>
      <c r="F114" s="16">
        <v>125</v>
      </c>
      <c r="G114" s="7">
        <v>95.426731903491714</v>
      </c>
      <c r="H114" s="7">
        <f t="shared" si="84"/>
        <v>57.15749712929005</v>
      </c>
      <c r="I114" s="7">
        <f>10^((H114+16.14)/23.717)</f>
        <v>1231.6989756171738</v>
      </c>
      <c r="J114" s="7">
        <f t="shared" ref="J114:T115" si="103">3.21+16.719*LOG(J$1)</f>
        <v>31.615079502493899</v>
      </c>
      <c r="K114" s="7">
        <f t="shared" si="103"/>
        <v>36.648000000000003</v>
      </c>
      <c r="L114" s="7">
        <f t="shared" si="103"/>
        <v>39.592069760151936</v>
      </c>
      <c r="M114" s="7">
        <f t="shared" si="103"/>
        <v>41.680920497506108</v>
      </c>
      <c r="N114" s="7">
        <f t="shared" si="103"/>
        <v>43.301159004987795</v>
      </c>
      <c r="O114" s="7">
        <f t="shared" si="103"/>
        <v>44.624990257658041</v>
      </c>
      <c r="P114" s="7">
        <f t="shared" si="103"/>
        <v>45.744273633492263</v>
      </c>
      <c r="Q114" s="7">
        <f t="shared" si="103"/>
        <v>46.713840995012212</v>
      </c>
      <c r="R114" s="7">
        <f t="shared" si="103"/>
        <v>47.569060017809974</v>
      </c>
      <c r="S114" s="7">
        <f t="shared" si="103"/>
        <v>48.3340795024939</v>
      </c>
      <c r="T114" s="22">
        <f t="shared" si="103"/>
        <v>49.026123805654265</v>
      </c>
      <c r="U114" s="22">
        <f t="shared" ref="U114:AC115" si="104">-16.14+23.717*LOG(U$1)</f>
        <v>49.749413205348873</v>
      </c>
      <c r="V114" s="7">
        <f t="shared" si="104"/>
        <v>50.5738660794986</v>
      </c>
      <c r="W114" s="7">
        <f t="shared" si="104"/>
        <v>51.337190215018126</v>
      </c>
      <c r="X114" s="7">
        <f t="shared" si="104"/>
        <v>52.047827983860941</v>
      </c>
      <c r="Y114" s="7">
        <f t="shared" si="104"/>
        <v>52.712585221487927</v>
      </c>
      <c r="Z114" s="22">
        <f t="shared" si="104"/>
        <v>53.337028661165874</v>
      </c>
      <c r="AA114" s="7">
        <f t="shared" si="104"/>
        <v>53.925769596372461</v>
      </c>
      <c r="AB114" s="7">
        <f t="shared" si="104"/>
        <v>54.482670746635591</v>
      </c>
      <c r="AC114" s="7">
        <f t="shared" si="104"/>
        <v>55.010999999999996</v>
      </c>
      <c r="AD114" s="20"/>
    </row>
    <row r="115" spans="1:30" x14ac:dyDescent="0.35">
      <c r="A115" s="2" t="s">
        <v>11</v>
      </c>
      <c r="B115" s="9">
        <v>1.4495792954074016</v>
      </c>
      <c r="C115" s="2" t="s">
        <v>39</v>
      </c>
      <c r="D115" s="11">
        <v>152.70156461080524</v>
      </c>
      <c r="E115" s="19">
        <v>101.07421875</v>
      </c>
      <c r="F115" s="16">
        <v>125</v>
      </c>
      <c r="G115" s="7">
        <v>95.426731903491714</v>
      </c>
      <c r="H115" s="7">
        <f t="shared" si="84"/>
        <v>57.274832707313521</v>
      </c>
      <c r="I115" s="7">
        <f>10^((H115+16.14)/23.717)</f>
        <v>1245.8102501306785</v>
      </c>
      <c r="J115" s="7">
        <f t="shared" si="103"/>
        <v>31.615079502493899</v>
      </c>
      <c r="K115" s="7">
        <f t="shared" si="103"/>
        <v>36.648000000000003</v>
      </c>
      <c r="L115" s="7">
        <f t="shared" si="103"/>
        <v>39.592069760151936</v>
      </c>
      <c r="M115" s="7">
        <f t="shared" si="103"/>
        <v>41.680920497506108</v>
      </c>
      <c r="N115" s="7">
        <f t="shared" si="103"/>
        <v>43.301159004987795</v>
      </c>
      <c r="O115" s="7">
        <f t="shared" si="103"/>
        <v>44.624990257658041</v>
      </c>
      <c r="P115" s="7">
        <f t="shared" si="103"/>
        <v>45.744273633492263</v>
      </c>
      <c r="Q115" s="7">
        <f t="shared" si="103"/>
        <v>46.713840995012212</v>
      </c>
      <c r="R115" s="7">
        <f t="shared" si="103"/>
        <v>47.569060017809974</v>
      </c>
      <c r="S115" s="7">
        <f t="shared" si="103"/>
        <v>48.3340795024939</v>
      </c>
      <c r="T115" s="22">
        <f t="shared" si="103"/>
        <v>49.026123805654265</v>
      </c>
      <c r="U115" s="22">
        <f t="shared" si="104"/>
        <v>49.749413205348873</v>
      </c>
      <c r="V115" s="7">
        <f t="shared" si="104"/>
        <v>50.5738660794986</v>
      </c>
      <c r="W115" s="7">
        <f t="shared" si="104"/>
        <v>51.337190215018126</v>
      </c>
      <c r="X115" s="7">
        <f t="shared" si="104"/>
        <v>52.047827983860941</v>
      </c>
      <c r="Y115" s="7">
        <f t="shared" si="104"/>
        <v>52.712585221487927</v>
      </c>
      <c r="Z115" s="22">
        <f t="shared" si="104"/>
        <v>53.337028661165874</v>
      </c>
      <c r="AA115" s="7">
        <f t="shared" si="104"/>
        <v>53.925769596372461</v>
      </c>
      <c r="AB115" s="7">
        <f t="shared" si="104"/>
        <v>54.482670746635591</v>
      </c>
      <c r="AC115" s="7">
        <f t="shared" si="104"/>
        <v>55.010999999999996</v>
      </c>
      <c r="AD115" s="20"/>
    </row>
    <row r="116" spans="1:30" x14ac:dyDescent="0.35">
      <c r="A116" s="2" t="s">
        <v>11</v>
      </c>
      <c r="B116" s="10">
        <v>22.26</v>
      </c>
      <c r="C116" s="2" t="s">
        <v>39</v>
      </c>
      <c r="D116" s="11">
        <v>134.81032027052606</v>
      </c>
      <c r="E116" s="19">
        <v>1160.15625</v>
      </c>
      <c r="F116" s="16">
        <v>1000</v>
      </c>
      <c r="G116" s="7">
        <v>95.236688520989816</v>
      </c>
      <c r="H116" s="7">
        <f t="shared" si="84"/>
        <v>39.573631749536247</v>
      </c>
      <c r="I116" s="7">
        <f>10^((H116-2)/15.034)</f>
        <v>315.67764688834944</v>
      </c>
      <c r="J116" s="7">
        <f>2+15.034*LOG(J$1)</f>
        <v>27.542315045187706</v>
      </c>
      <c r="K116" s="7">
        <f t="shared" ref="K116:AC116" si="105">2+15.034*LOG(K$1)</f>
        <v>32.067999999999998</v>
      </c>
      <c r="L116" s="7">
        <f t="shared" si="105"/>
        <v>34.715355988643118</v>
      </c>
      <c r="M116" s="7">
        <f t="shared" si="105"/>
        <v>36.593684954812296</v>
      </c>
      <c r="N116" s="7">
        <f t="shared" si="105"/>
        <v>38.050630090375414</v>
      </c>
      <c r="O116" s="7">
        <f t="shared" si="105"/>
        <v>39.24104094345541</v>
      </c>
      <c r="P116" s="13">
        <f t="shared" si="105"/>
        <v>40.247518978762045</v>
      </c>
      <c r="Q116" s="7">
        <f t="shared" si="105"/>
        <v>41.119369909624588</v>
      </c>
      <c r="R116" s="7">
        <f t="shared" si="105"/>
        <v>41.888396932098516</v>
      </c>
      <c r="S116" s="7">
        <f t="shared" si="105"/>
        <v>42.576315045187705</v>
      </c>
      <c r="T116" s="22">
        <f t="shared" si="105"/>
        <v>43.198612673856459</v>
      </c>
      <c r="U116" s="7">
        <f t="shared" si="105"/>
        <v>43.766725898267694</v>
      </c>
      <c r="V116" s="7">
        <f t="shared" si="105"/>
        <v>44.289339403768693</v>
      </c>
      <c r="W116" s="7">
        <f t="shared" si="105"/>
        <v>44.773203933574344</v>
      </c>
      <c r="X116" s="7">
        <f t="shared" si="105"/>
        <v>45.223671033830819</v>
      </c>
      <c r="Y116" s="7">
        <f t="shared" si="105"/>
        <v>45.645054864436887</v>
      </c>
      <c r="Z116" s="22">
        <f t="shared" si="105"/>
        <v>46.040884129188683</v>
      </c>
      <c r="AA116" s="7">
        <f t="shared" si="105"/>
        <v>46.414081886910807</v>
      </c>
      <c r="AB116" s="7">
        <f t="shared" si="105"/>
        <v>46.767096681912534</v>
      </c>
      <c r="AC116" s="7">
        <f t="shared" si="105"/>
        <v>47.102000000000004</v>
      </c>
    </row>
    <row r="117" spans="1:30" x14ac:dyDescent="0.35">
      <c r="A117" s="2" t="s">
        <v>11</v>
      </c>
      <c r="B117" s="10">
        <v>1.76</v>
      </c>
      <c r="C117" s="2" t="s">
        <v>39</v>
      </c>
      <c r="D117" s="11">
        <v>144.25220815803408</v>
      </c>
      <c r="E117" s="19">
        <v>517.822265625</v>
      </c>
      <c r="F117" s="16">
        <v>500</v>
      </c>
      <c r="G117" s="7">
        <v>95.236688520989816</v>
      </c>
      <c r="H117" s="7">
        <f t="shared" si="84"/>
        <v>49.015519637044264</v>
      </c>
      <c r="I117" s="7">
        <f>10^((H117+32.413)/26.825)</f>
        <v>1085.2903274441883</v>
      </c>
      <c r="J117" s="7">
        <f t="shared" ref="J117:Y119" si="106">3.72 + 14.5754*LOG(J$1)</f>
        <v>28.483167401199207</v>
      </c>
      <c r="K117" s="7">
        <f t="shared" si="106"/>
        <v>32.870800000000003</v>
      </c>
      <c r="L117" s="7">
        <f t="shared" si="106"/>
        <v>35.43740053724018</v>
      </c>
      <c r="M117" s="7">
        <f t="shared" si="106"/>
        <v>37.258432598800795</v>
      </c>
      <c r="N117" s="7">
        <f t="shared" si="106"/>
        <v>38.670934802398413</v>
      </c>
      <c r="O117" s="7">
        <f t="shared" si="106"/>
        <v>39.825033136040972</v>
      </c>
      <c r="P117" s="7">
        <f t="shared" si="106"/>
        <v>40.800809373623004</v>
      </c>
      <c r="Q117" s="7">
        <f t="shared" si="106"/>
        <v>41.646065197601587</v>
      </c>
      <c r="R117" s="7">
        <f t="shared" si="106"/>
        <v>42.391633673281142</v>
      </c>
      <c r="S117" s="7">
        <f t="shared" si="106"/>
        <v>43.058567401199205</v>
      </c>
      <c r="T117" s="22">
        <f t="shared" si="106"/>
        <v>43.661882344454398</v>
      </c>
      <c r="U117" s="7">
        <f t="shared" si="106"/>
        <v>44.212665734841757</v>
      </c>
      <c r="V117" s="7">
        <f t="shared" si="106"/>
        <v>44.719337338412281</v>
      </c>
      <c r="W117" s="7">
        <f t="shared" si="106"/>
        <v>45.188441972423803</v>
      </c>
      <c r="X117" s="7">
        <f t="shared" si="106"/>
        <v>45.625167938439382</v>
      </c>
      <c r="Y117" s="7">
        <f t="shared" si="106"/>
        <v>46.033697796402379</v>
      </c>
      <c r="Z117" s="22">
        <f t="shared" ref="K117:Z119" si="107">3.72 + 14.5754*LOG(Z$1)</f>
        <v>46.417452609856106</v>
      </c>
      <c r="AA117" s="22">
        <f t="shared" ref="AA117:AC119" si="108">-32.413+26.825*LOG(AA$1)</f>
        <v>46.834555315709892</v>
      </c>
      <c r="AB117" s="22">
        <f t="shared" si="108"/>
        <v>47.464435711873335</v>
      </c>
      <c r="AC117" s="22">
        <f t="shared" si="108"/>
        <v>48.061999999999998</v>
      </c>
      <c r="AD117" s="20"/>
    </row>
    <row r="118" spans="1:30" x14ac:dyDescent="0.35">
      <c r="A118" s="2" t="s">
        <v>12</v>
      </c>
      <c r="B118" s="2">
        <v>2.87</v>
      </c>
      <c r="C118" s="2" t="s">
        <v>40</v>
      </c>
      <c r="D118" s="7">
        <v>135.62705330010135</v>
      </c>
      <c r="E118" s="19">
        <v>442.3828125</v>
      </c>
      <c r="F118" s="16">
        <v>500</v>
      </c>
      <c r="G118" s="7">
        <v>95.044108490046426</v>
      </c>
      <c r="H118" s="7">
        <f t="shared" si="84"/>
        <v>40.582944810054926</v>
      </c>
      <c r="I118" s="7">
        <f>10^((H118-3.72)/14.5754)</f>
        <v>338.15874932871162</v>
      </c>
      <c r="J118" s="7">
        <f t="shared" si="106"/>
        <v>28.483167401199207</v>
      </c>
      <c r="K118" s="7">
        <f t="shared" si="107"/>
        <v>32.870800000000003</v>
      </c>
      <c r="L118" s="7">
        <f t="shared" si="107"/>
        <v>35.43740053724018</v>
      </c>
      <c r="M118" s="7">
        <f t="shared" si="107"/>
        <v>37.258432598800795</v>
      </c>
      <c r="N118" s="7">
        <f t="shared" si="107"/>
        <v>38.670934802398413</v>
      </c>
      <c r="O118" s="7">
        <f t="shared" si="107"/>
        <v>39.825033136040972</v>
      </c>
      <c r="P118" s="13">
        <f t="shared" si="107"/>
        <v>40.800809373623004</v>
      </c>
      <c r="Q118" s="7">
        <f t="shared" si="107"/>
        <v>41.646065197601587</v>
      </c>
      <c r="R118" s="7">
        <f t="shared" si="107"/>
        <v>42.391633673281142</v>
      </c>
      <c r="S118" s="7">
        <f t="shared" si="107"/>
        <v>43.058567401199205</v>
      </c>
      <c r="T118" s="22">
        <f t="shared" si="107"/>
        <v>43.661882344454398</v>
      </c>
      <c r="U118" s="7">
        <f t="shared" si="107"/>
        <v>44.212665734841757</v>
      </c>
      <c r="V118" s="7">
        <f t="shared" si="107"/>
        <v>44.719337338412281</v>
      </c>
      <c r="W118" s="7">
        <f t="shared" si="107"/>
        <v>45.188441972423803</v>
      </c>
      <c r="X118" s="7">
        <f t="shared" si="107"/>
        <v>45.625167938439382</v>
      </c>
      <c r="Y118" s="7">
        <f t="shared" si="107"/>
        <v>46.033697796402379</v>
      </c>
      <c r="Z118" s="22">
        <f t="shared" si="107"/>
        <v>46.417452609856106</v>
      </c>
      <c r="AA118" s="22">
        <f t="shared" si="108"/>
        <v>46.834555315709892</v>
      </c>
      <c r="AB118" s="22">
        <f t="shared" si="108"/>
        <v>47.464435711873335</v>
      </c>
      <c r="AC118" s="22">
        <f t="shared" si="108"/>
        <v>48.061999999999998</v>
      </c>
    </row>
    <row r="119" spans="1:30" x14ac:dyDescent="0.35">
      <c r="A119" s="2" t="s">
        <v>13</v>
      </c>
      <c r="B119" s="12">
        <v>3.3723127157936506</v>
      </c>
      <c r="C119" s="2" t="s">
        <v>40</v>
      </c>
      <c r="D119" s="7">
        <v>133.38467215846322</v>
      </c>
      <c r="E119" s="18">
        <v>410.15625</v>
      </c>
      <c r="F119" s="14">
        <v>500</v>
      </c>
      <c r="G119" s="7">
        <v>97.629950662434709</v>
      </c>
      <c r="H119" s="7">
        <f t="shared" si="84"/>
        <v>35.754721496028509</v>
      </c>
      <c r="I119" s="7">
        <f>10^((H119-3.72)/14.5754)</f>
        <v>157.71109748711163</v>
      </c>
      <c r="J119" s="7">
        <f t="shared" si="106"/>
        <v>28.483167401199207</v>
      </c>
      <c r="K119" s="7">
        <f t="shared" si="107"/>
        <v>32.870800000000003</v>
      </c>
      <c r="L119" s="7">
        <f t="shared" si="107"/>
        <v>35.43740053724018</v>
      </c>
      <c r="M119" s="13">
        <f t="shared" si="107"/>
        <v>37.258432598800795</v>
      </c>
      <c r="N119" s="7">
        <f t="shared" si="107"/>
        <v>38.670934802398413</v>
      </c>
      <c r="O119" s="7">
        <f t="shared" si="107"/>
        <v>39.825033136040972</v>
      </c>
      <c r="P119" s="7">
        <f t="shared" si="107"/>
        <v>40.800809373623004</v>
      </c>
      <c r="Q119" s="7">
        <f t="shared" si="107"/>
        <v>41.646065197601587</v>
      </c>
      <c r="R119" s="7">
        <f t="shared" si="107"/>
        <v>42.391633673281142</v>
      </c>
      <c r="S119" s="7">
        <f t="shared" si="107"/>
        <v>43.058567401199205</v>
      </c>
      <c r="T119" s="22">
        <f t="shared" si="107"/>
        <v>43.661882344454398</v>
      </c>
      <c r="U119" s="7">
        <f t="shared" si="107"/>
        <v>44.212665734841757</v>
      </c>
      <c r="V119" s="7">
        <f t="shared" si="107"/>
        <v>44.719337338412281</v>
      </c>
      <c r="W119" s="7">
        <f t="shared" si="107"/>
        <v>45.188441972423803</v>
      </c>
      <c r="X119" s="7">
        <f t="shared" si="107"/>
        <v>45.625167938439382</v>
      </c>
      <c r="Y119" s="7">
        <f t="shared" si="107"/>
        <v>46.033697796402379</v>
      </c>
      <c r="Z119" s="22">
        <f t="shared" si="107"/>
        <v>46.417452609856106</v>
      </c>
      <c r="AA119" s="22">
        <f t="shared" si="108"/>
        <v>46.834555315709892</v>
      </c>
      <c r="AB119" s="22">
        <f t="shared" si="108"/>
        <v>47.464435711873335</v>
      </c>
      <c r="AC119" s="22">
        <f t="shared" si="108"/>
        <v>48.061999999999998</v>
      </c>
    </row>
    <row r="120" spans="1:30" x14ac:dyDescent="0.35">
      <c r="A120" s="2" t="s">
        <v>13</v>
      </c>
      <c r="B120" s="8">
        <v>1.6702456002787083</v>
      </c>
      <c r="C120" s="2" t="s">
        <v>40</v>
      </c>
      <c r="D120" s="7">
        <v>146.98209730719219</v>
      </c>
      <c r="E120" s="18">
        <v>83.49609375</v>
      </c>
      <c r="F120" s="14">
        <v>63</v>
      </c>
      <c r="G120" s="7">
        <v>101.84511054538801</v>
      </c>
      <c r="H120" s="7">
        <f t="shared" si="84"/>
        <v>45.136986761804181</v>
      </c>
      <c r="I120" s="7">
        <f>10^((H120+5)/20.5)</f>
        <v>279.06583540785317</v>
      </c>
      <c r="K120" s="2"/>
      <c r="L120" s="2"/>
      <c r="M120" s="2"/>
      <c r="N120" s="2"/>
      <c r="O120" s="2"/>
      <c r="P120" s="2"/>
      <c r="Q120" s="2"/>
      <c r="R120" s="2"/>
      <c r="S120" s="2"/>
      <c r="T120" s="28"/>
      <c r="U120" s="2"/>
      <c r="V120" s="2"/>
      <c r="W120" s="2"/>
      <c r="X120" s="2"/>
      <c r="Y120" s="2"/>
      <c r="Z120" s="28"/>
      <c r="AA120" s="2"/>
      <c r="AB120" s="2"/>
      <c r="AC120" s="2"/>
    </row>
    <row r="121" spans="1:30" x14ac:dyDescent="0.35">
      <c r="A121" s="2" t="s">
        <v>13</v>
      </c>
      <c r="B121" s="8">
        <v>0.7720400076651498</v>
      </c>
      <c r="C121" s="2" t="s">
        <v>40</v>
      </c>
      <c r="D121" s="7">
        <v>146.86167914798727</v>
      </c>
      <c r="E121" s="18">
        <v>704.58984375</v>
      </c>
      <c r="F121" s="14">
        <v>500</v>
      </c>
      <c r="G121" s="7">
        <v>101.84511054538801</v>
      </c>
      <c r="H121" s="7">
        <f t="shared" si="84"/>
        <v>45.016568602599264</v>
      </c>
      <c r="I121" s="7">
        <f>10^((H121-3.72)/14.5754)</f>
        <v>681.24922724302087</v>
      </c>
      <c r="J121" s="7">
        <f>3.72 + 14.5754*LOG(J$1)</f>
        <v>28.483167401199207</v>
      </c>
      <c r="K121" s="7">
        <f t="shared" ref="K121:Z121" si="109">3.72 + 14.5754*LOG(K$1)</f>
        <v>32.870800000000003</v>
      </c>
      <c r="L121" s="7">
        <f t="shared" si="109"/>
        <v>35.43740053724018</v>
      </c>
      <c r="M121" s="7">
        <f t="shared" si="109"/>
        <v>37.258432598800795</v>
      </c>
      <c r="N121" s="7">
        <f t="shared" si="109"/>
        <v>38.670934802398413</v>
      </c>
      <c r="O121" s="7">
        <f t="shared" si="109"/>
        <v>39.825033136040972</v>
      </c>
      <c r="P121" s="7">
        <f t="shared" si="109"/>
        <v>40.800809373623004</v>
      </c>
      <c r="Q121" s="7">
        <f t="shared" si="109"/>
        <v>41.646065197601587</v>
      </c>
      <c r="R121" s="7">
        <f t="shared" si="109"/>
        <v>42.391633673281142</v>
      </c>
      <c r="S121" s="7">
        <f t="shared" si="109"/>
        <v>43.058567401199205</v>
      </c>
      <c r="T121" s="22">
        <f t="shared" si="109"/>
        <v>43.661882344454398</v>
      </c>
      <c r="U121" s="7">
        <f t="shared" si="109"/>
        <v>44.212665734841757</v>
      </c>
      <c r="V121" s="7">
        <f t="shared" si="109"/>
        <v>44.719337338412281</v>
      </c>
      <c r="W121" s="13">
        <f t="shared" si="109"/>
        <v>45.188441972423803</v>
      </c>
      <c r="X121" s="7">
        <f t="shared" si="109"/>
        <v>45.625167938439382</v>
      </c>
      <c r="Y121" s="7">
        <f t="shared" si="109"/>
        <v>46.033697796402379</v>
      </c>
      <c r="Z121" s="22">
        <f t="shared" si="109"/>
        <v>46.417452609856106</v>
      </c>
      <c r="AA121" s="22">
        <f>-32.413+26.825*LOG(AA$1)</f>
        <v>46.834555315709892</v>
      </c>
      <c r="AB121" s="22">
        <f t="shared" ref="AB121:AC121" si="110">-32.413+26.825*LOG(AB$1)</f>
        <v>47.464435711873335</v>
      </c>
      <c r="AC121" s="22">
        <f t="shared" si="110"/>
        <v>48.061999999999998</v>
      </c>
    </row>
    <row r="122" spans="1:30" x14ac:dyDescent="0.35">
      <c r="A122" s="2" t="s">
        <v>13</v>
      </c>
      <c r="B122" s="8">
        <v>4.0000697910656173</v>
      </c>
      <c r="C122" s="2" t="s">
        <v>40</v>
      </c>
      <c r="D122" s="7">
        <v>155.8256277130763</v>
      </c>
      <c r="E122" s="18">
        <v>115.72265625</v>
      </c>
      <c r="F122" s="14">
        <v>125</v>
      </c>
      <c r="G122" s="7">
        <v>95.680214341029682</v>
      </c>
      <c r="H122" s="7">
        <f t="shared" si="84"/>
        <v>60.145413372046619</v>
      </c>
      <c r="I122" s="7">
        <f>10^((H122+16.14)/23.717)</f>
        <v>1646.2152808237247</v>
      </c>
      <c r="J122" s="7">
        <f t="shared" ref="J122:T123" si="111">3.21+16.719*LOG(J$1)</f>
        <v>31.615079502493899</v>
      </c>
      <c r="K122" s="7">
        <f t="shared" si="111"/>
        <v>36.648000000000003</v>
      </c>
      <c r="L122" s="7">
        <f t="shared" si="111"/>
        <v>39.592069760151936</v>
      </c>
      <c r="M122" s="7">
        <f t="shared" si="111"/>
        <v>41.680920497506108</v>
      </c>
      <c r="N122" s="7">
        <f t="shared" si="111"/>
        <v>43.301159004987795</v>
      </c>
      <c r="O122" s="7">
        <f t="shared" si="111"/>
        <v>44.624990257658041</v>
      </c>
      <c r="P122" s="7">
        <f t="shared" si="111"/>
        <v>45.744273633492263</v>
      </c>
      <c r="Q122" s="7">
        <f t="shared" si="111"/>
        <v>46.713840995012212</v>
      </c>
      <c r="R122" s="7">
        <f t="shared" si="111"/>
        <v>47.569060017809974</v>
      </c>
      <c r="S122" s="7">
        <f t="shared" si="111"/>
        <v>48.3340795024939</v>
      </c>
      <c r="T122" s="22">
        <f t="shared" si="111"/>
        <v>49.026123805654265</v>
      </c>
      <c r="U122" s="22">
        <f t="shared" ref="U122:AC123" si="112">-16.14+23.717*LOG(U$1)</f>
        <v>49.749413205348873</v>
      </c>
      <c r="V122" s="7">
        <f t="shared" si="112"/>
        <v>50.5738660794986</v>
      </c>
      <c r="W122" s="7">
        <f t="shared" si="112"/>
        <v>51.337190215018126</v>
      </c>
      <c r="X122" s="7">
        <f t="shared" si="112"/>
        <v>52.047827983860941</v>
      </c>
      <c r="Y122" s="7">
        <f t="shared" si="112"/>
        <v>52.712585221487927</v>
      </c>
      <c r="Z122" s="22">
        <f t="shared" si="112"/>
        <v>53.337028661165874</v>
      </c>
      <c r="AA122" s="7">
        <f t="shared" si="112"/>
        <v>53.925769596372461</v>
      </c>
      <c r="AB122" s="7">
        <f t="shared" si="112"/>
        <v>54.482670746635591</v>
      </c>
      <c r="AC122" s="7">
        <f t="shared" si="112"/>
        <v>55.010999999999996</v>
      </c>
      <c r="AD122" s="20"/>
    </row>
    <row r="123" spans="1:30" x14ac:dyDescent="0.35">
      <c r="A123" s="2" t="s">
        <v>13</v>
      </c>
      <c r="B123" s="8">
        <v>10.993801290949207</v>
      </c>
      <c r="C123" s="2" t="s">
        <v>40</v>
      </c>
      <c r="D123" s="7">
        <v>141.40549670365806</v>
      </c>
      <c r="E123" s="18">
        <v>93.75</v>
      </c>
      <c r="F123" s="14">
        <v>125</v>
      </c>
      <c r="G123" s="7">
        <v>95.680214341029682</v>
      </c>
      <c r="H123" s="7">
        <f t="shared" si="84"/>
        <v>45.725282362628377</v>
      </c>
      <c r="I123" s="7">
        <f>10^((H123-3.21)/16.719)</f>
        <v>349.08576123448074</v>
      </c>
      <c r="J123" s="7">
        <f t="shared" si="111"/>
        <v>31.615079502493899</v>
      </c>
      <c r="K123" s="7">
        <f t="shared" si="111"/>
        <v>36.648000000000003</v>
      </c>
      <c r="L123" s="7">
        <f t="shared" si="111"/>
        <v>39.592069760151936</v>
      </c>
      <c r="M123" s="7">
        <f t="shared" si="111"/>
        <v>41.680920497506108</v>
      </c>
      <c r="N123" s="7">
        <f t="shared" si="111"/>
        <v>43.301159004987795</v>
      </c>
      <c r="O123" s="7">
        <f t="shared" si="111"/>
        <v>44.624990257658041</v>
      </c>
      <c r="P123" s="13">
        <f t="shared" si="111"/>
        <v>45.744273633492263</v>
      </c>
      <c r="Q123" s="7">
        <f t="shared" si="111"/>
        <v>46.713840995012212</v>
      </c>
      <c r="R123" s="7">
        <f t="shared" si="111"/>
        <v>47.569060017809974</v>
      </c>
      <c r="S123" s="7">
        <f t="shared" si="111"/>
        <v>48.3340795024939</v>
      </c>
      <c r="T123" s="22">
        <f t="shared" si="111"/>
        <v>49.026123805654265</v>
      </c>
      <c r="U123" s="22">
        <f t="shared" si="112"/>
        <v>49.749413205348873</v>
      </c>
      <c r="V123" s="7">
        <f t="shared" si="112"/>
        <v>50.5738660794986</v>
      </c>
      <c r="W123" s="7">
        <f t="shared" si="112"/>
        <v>51.337190215018126</v>
      </c>
      <c r="X123" s="7">
        <f t="shared" si="112"/>
        <v>52.047827983860941</v>
      </c>
      <c r="Y123" s="7">
        <f t="shared" si="112"/>
        <v>52.712585221487927</v>
      </c>
      <c r="Z123" s="22">
        <f t="shared" si="112"/>
        <v>53.337028661165874</v>
      </c>
      <c r="AA123" s="7">
        <f t="shared" si="112"/>
        <v>53.925769596372461</v>
      </c>
      <c r="AB123" s="7">
        <f t="shared" si="112"/>
        <v>54.482670746635591</v>
      </c>
      <c r="AC123" s="7">
        <f t="shared" si="112"/>
        <v>55.010999999999996</v>
      </c>
    </row>
    <row r="124" spans="1:30" x14ac:dyDescent="0.35">
      <c r="A124" s="2" t="s">
        <v>13</v>
      </c>
      <c r="B124" s="8">
        <v>0.53318914162527697</v>
      </c>
      <c r="C124" s="2" t="s">
        <v>40</v>
      </c>
      <c r="D124" s="7">
        <v>123.63501236873526</v>
      </c>
      <c r="E124" s="18">
        <v>1103.02734375</v>
      </c>
      <c r="F124" s="14">
        <v>1000</v>
      </c>
      <c r="G124" s="7">
        <v>97.547043994920472</v>
      </c>
      <c r="H124" s="7">
        <f t="shared" si="84"/>
        <v>26.087968373814789</v>
      </c>
      <c r="I124" s="7">
        <f>10^((H124-2)/15.034)</f>
        <v>40.015922244650056</v>
      </c>
      <c r="J124" s="13">
        <f>2+15.034*LOG(J$1)</f>
        <v>27.542315045187706</v>
      </c>
      <c r="K124" s="7">
        <f t="shared" ref="K124:AC124" si="113">2+15.034*LOG(K$1)</f>
        <v>32.067999999999998</v>
      </c>
      <c r="L124" s="7">
        <f t="shared" si="113"/>
        <v>34.715355988643118</v>
      </c>
      <c r="M124" s="7">
        <f t="shared" si="113"/>
        <v>36.593684954812296</v>
      </c>
      <c r="N124" s="7">
        <f t="shared" si="113"/>
        <v>38.050630090375414</v>
      </c>
      <c r="O124" s="7">
        <f t="shared" si="113"/>
        <v>39.24104094345541</v>
      </c>
      <c r="P124" s="7">
        <f t="shared" si="113"/>
        <v>40.247518978762045</v>
      </c>
      <c r="Q124" s="7">
        <f t="shared" si="113"/>
        <v>41.119369909624588</v>
      </c>
      <c r="R124" s="7">
        <f t="shared" si="113"/>
        <v>41.888396932098516</v>
      </c>
      <c r="S124" s="7">
        <f t="shared" si="113"/>
        <v>42.576315045187705</v>
      </c>
      <c r="T124" s="22">
        <f t="shared" si="113"/>
        <v>43.198612673856459</v>
      </c>
      <c r="U124" s="7">
        <f t="shared" si="113"/>
        <v>43.766725898267694</v>
      </c>
      <c r="V124" s="7">
        <f t="shared" si="113"/>
        <v>44.289339403768693</v>
      </c>
      <c r="W124" s="7">
        <f t="shared" si="113"/>
        <v>44.773203933574344</v>
      </c>
      <c r="X124" s="7">
        <f t="shared" si="113"/>
        <v>45.223671033830819</v>
      </c>
      <c r="Y124" s="7">
        <f t="shared" si="113"/>
        <v>45.645054864436887</v>
      </c>
      <c r="Z124" s="22">
        <f t="shared" si="113"/>
        <v>46.040884129188683</v>
      </c>
      <c r="AA124" s="7">
        <f t="shared" si="113"/>
        <v>46.414081886910807</v>
      </c>
      <c r="AB124" s="7">
        <f t="shared" si="113"/>
        <v>46.767096681912534</v>
      </c>
      <c r="AC124" s="7">
        <f t="shared" si="113"/>
        <v>47.102000000000004</v>
      </c>
    </row>
    <row r="125" spans="1:30" x14ac:dyDescent="0.35">
      <c r="A125" s="2" t="s">
        <v>13</v>
      </c>
      <c r="B125" s="8">
        <v>16.148874105844445</v>
      </c>
      <c r="C125" s="2" t="s">
        <v>40</v>
      </c>
      <c r="D125" s="7">
        <v>124.42134579548951</v>
      </c>
      <c r="E125" s="18">
        <v>62.98828125</v>
      </c>
      <c r="F125" s="14">
        <v>63</v>
      </c>
      <c r="G125" s="7">
        <v>97.547043994920472</v>
      </c>
      <c r="H125" s="7">
        <f t="shared" si="84"/>
        <v>26.874301800569043</v>
      </c>
      <c r="I125" s="7">
        <f>10^((H125+5)/20.5)</f>
        <v>35.879302382624317</v>
      </c>
      <c r="K125" s="2"/>
      <c r="L125" s="2"/>
      <c r="M125" s="2"/>
      <c r="N125" s="2"/>
      <c r="O125" s="2"/>
      <c r="P125" s="2"/>
      <c r="Q125" s="2"/>
      <c r="R125" s="2"/>
      <c r="S125" s="2"/>
      <c r="T125" s="28"/>
      <c r="U125" s="2"/>
      <c r="V125" s="2"/>
      <c r="W125" s="2"/>
      <c r="X125" s="2"/>
      <c r="Y125" s="2"/>
      <c r="Z125" s="28"/>
      <c r="AA125" s="2"/>
      <c r="AB125" s="2"/>
      <c r="AC125" s="2"/>
    </row>
    <row r="126" spans="1:30" x14ac:dyDescent="0.35">
      <c r="A126" s="2" t="s">
        <v>13</v>
      </c>
      <c r="B126" s="8">
        <v>3.2335078891198767</v>
      </c>
      <c r="C126" s="2" t="s">
        <v>39</v>
      </c>
      <c r="D126" s="7">
        <v>135.99110512572747</v>
      </c>
      <c r="E126" s="18">
        <v>363.28125</v>
      </c>
      <c r="F126" s="14">
        <v>500</v>
      </c>
      <c r="G126" s="7">
        <v>97.924524018454022</v>
      </c>
      <c r="H126" s="7">
        <f t="shared" si="84"/>
        <v>38.06658110727345</v>
      </c>
      <c r="I126" s="7">
        <f>10^((H126-3.72)/14.5754)</f>
        <v>227.23543501170545</v>
      </c>
      <c r="J126" s="7">
        <f>3.72 + 14.5754*LOG(J$1)</f>
        <v>28.483167401199207</v>
      </c>
      <c r="K126" s="7">
        <f t="shared" ref="K126:Z126" si="114">3.72 + 14.5754*LOG(K$1)</f>
        <v>32.870800000000003</v>
      </c>
      <c r="L126" s="7">
        <f t="shared" si="114"/>
        <v>35.43740053724018</v>
      </c>
      <c r="M126" s="7">
        <f t="shared" si="114"/>
        <v>37.258432598800795</v>
      </c>
      <c r="N126" s="13">
        <f t="shared" si="114"/>
        <v>38.670934802398413</v>
      </c>
      <c r="O126" s="7">
        <f t="shared" si="114"/>
        <v>39.825033136040972</v>
      </c>
      <c r="P126" s="7">
        <f t="shared" si="114"/>
        <v>40.800809373623004</v>
      </c>
      <c r="Q126" s="7">
        <f t="shared" si="114"/>
        <v>41.646065197601587</v>
      </c>
      <c r="R126" s="7">
        <f t="shared" si="114"/>
        <v>42.391633673281142</v>
      </c>
      <c r="S126" s="7">
        <f t="shared" si="114"/>
        <v>43.058567401199205</v>
      </c>
      <c r="T126" s="22">
        <f t="shared" si="114"/>
        <v>43.661882344454398</v>
      </c>
      <c r="U126" s="7">
        <f t="shared" si="114"/>
        <v>44.212665734841757</v>
      </c>
      <c r="V126" s="7">
        <f t="shared" si="114"/>
        <v>44.719337338412281</v>
      </c>
      <c r="W126" s="7">
        <f t="shared" si="114"/>
        <v>45.188441972423803</v>
      </c>
      <c r="X126" s="7">
        <f t="shared" si="114"/>
        <v>45.625167938439382</v>
      </c>
      <c r="Y126" s="7">
        <f t="shared" si="114"/>
        <v>46.033697796402379</v>
      </c>
      <c r="Z126" s="22">
        <f t="shared" si="114"/>
        <v>46.417452609856106</v>
      </c>
      <c r="AA126" s="22">
        <f>-32.413+26.825*LOG(AA$1)</f>
        <v>46.834555315709892</v>
      </c>
      <c r="AB126" s="22">
        <f t="shared" ref="AB126:AC126" si="115">-32.413+26.825*LOG(AB$1)</f>
        <v>47.464435711873335</v>
      </c>
      <c r="AC126" s="22">
        <f t="shared" si="115"/>
        <v>48.061999999999998</v>
      </c>
    </row>
    <row r="127" spans="1:30" x14ac:dyDescent="0.35">
      <c r="A127" s="2" t="s">
        <v>13</v>
      </c>
      <c r="B127" s="8">
        <v>3.5580115753139401</v>
      </c>
      <c r="C127" s="2" t="s">
        <v>40</v>
      </c>
      <c r="D127" s="7">
        <v>138.88084024841271</v>
      </c>
      <c r="E127" s="18">
        <v>262.20703125</v>
      </c>
      <c r="F127" s="14">
        <v>250</v>
      </c>
      <c r="G127" s="7">
        <v>103.22925451580204</v>
      </c>
      <c r="H127" s="7">
        <f t="shared" si="84"/>
        <v>35.65158573261067</v>
      </c>
      <c r="I127" s="7">
        <f>10^((H127+4.25)/18.2503)</f>
        <v>153.58624384681318</v>
      </c>
      <c r="J127" s="7">
        <f>- 4.25 + 18.2503*LOG(J$1)</f>
        <v>26.75671227013364</v>
      </c>
      <c r="K127" s="7">
        <f t="shared" ref="K127:Z127" si="116">- 4.25 + 18.2503*LOG(K$1)</f>
        <v>32.250599999999999</v>
      </c>
      <c r="L127" s="7">
        <f t="shared" si="116"/>
        <v>35.464318305143898</v>
      </c>
      <c r="M127" s="13">
        <f t="shared" si="116"/>
        <v>37.744487729866357</v>
      </c>
      <c r="N127" s="7">
        <f t="shared" si="116"/>
        <v>39.513124540267285</v>
      </c>
      <c r="O127" s="7">
        <f t="shared" si="116"/>
        <v>40.958206035010257</v>
      </c>
      <c r="P127" s="7">
        <f t="shared" si="116"/>
        <v>42.180005029805834</v>
      </c>
      <c r="Q127" s="7">
        <f t="shared" si="116"/>
        <v>43.238375459732715</v>
      </c>
      <c r="R127" s="7">
        <f t="shared" si="116"/>
        <v>44.171924340154149</v>
      </c>
      <c r="S127" s="7">
        <f t="shared" si="116"/>
        <v>45.007012270133643</v>
      </c>
      <c r="T127" s="22">
        <f t="shared" si="116"/>
        <v>45.762441192076793</v>
      </c>
      <c r="U127" s="7">
        <f t="shared" si="116"/>
        <v>46.452093764876608</v>
      </c>
      <c r="V127" s="7">
        <f t="shared" si="116"/>
        <v>47.086512632739108</v>
      </c>
      <c r="W127" s="7">
        <f t="shared" si="116"/>
        <v>47.673892759672192</v>
      </c>
      <c r="X127" s="7">
        <f t="shared" si="116"/>
        <v>48.220730575277543</v>
      </c>
      <c r="Y127" s="7">
        <f t="shared" si="116"/>
        <v>48.732263189599067</v>
      </c>
      <c r="Z127" s="22">
        <f t="shared" si="116"/>
        <v>49.212774219963556</v>
      </c>
      <c r="AA127" s="22">
        <f>-24.31 + 25.052*LOG(AA$1)</f>
        <v>49.699683346473961</v>
      </c>
      <c r="AB127" s="19">
        <f>-24.31 + 25.052*LOG(AB$1)</f>
        <v>50.287931759696207</v>
      </c>
      <c r="AC127" s="7">
        <f>-24.31 + 25.052*LOG(AC$1)</f>
        <v>50.846000000000004</v>
      </c>
    </row>
    <row r="128" spans="1:30" x14ac:dyDescent="0.35">
      <c r="A128" s="2" t="s">
        <v>13</v>
      </c>
      <c r="B128" s="8">
        <v>3.5580115753139401</v>
      </c>
      <c r="C128" s="2" t="s">
        <v>40</v>
      </c>
      <c r="D128" s="7">
        <v>139.10575187464559</v>
      </c>
      <c r="E128" s="18">
        <v>360.3515625</v>
      </c>
      <c r="F128" s="14">
        <v>500</v>
      </c>
      <c r="G128" s="7">
        <v>103.22925451580204</v>
      </c>
      <c r="H128" s="7">
        <f t="shared" si="84"/>
        <v>35.876497358843551</v>
      </c>
      <c r="I128" s="7">
        <f>10^((H128-3.72)/14.5754)</f>
        <v>160.77449120818747</v>
      </c>
      <c r="J128" s="7">
        <f>3.72 + 14.5754*LOG(J$1)</f>
        <v>28.483167401199207</v>
      </c>
      <c r="K128" s="7">
        <f t="shared" ref="K128:Z128" si="117">3.72 + 14.5754*LOG(K$1)</f>
        <v>32.870800000000003</v>
      </c>
      <c r="L128" s="7">
        <f t="shared" si="117"/>
        <v>35.43740053724018</v>
      </c>
      <c r="M128" s="13">
        <f t="shared" si="117"/>
        <v>37.258432598800795</v>
      </c>
      <c r="N128" s="7">
        <f t="shared" si="117"/>
        <v>38.670934802398413</v>
      </c>
      <c r="O128" s="7">
        <f t="shared" si="117"/>
        <v>39.825033136040972</v>
      </c>
      <c r="P128" s="7">
        <f t="shared" si="117"/>
        <v>40.800809373623004</v>
      </c>
      <c r="Q128" s="7">
        <f t="shared" si="117"/>
        <v>41.646065197601587</v>
      </c>
      <c r="R128" s="7">
        <f t="shared" si="117"/>
        <v>42.391633673281142</v>
      </c>
      <c r="S128" s="7">
        <f t="shared" si="117"/>
        <v>43.058567401199205</v>
      </c>
      <c r="T128" s="22">
        <f t="shared" si="117"/>
        <v>43.661882344454398</v>
      </c>
      <c r="U128" s="7">
        <f t="shared" si="117"/>
        <v>44.212665734841757</v>
      </c>
      <c r="V128" s="7">
        <f t="shared" si="117"/>
        <v>44.719337338412281</v>
      </c>
      <c r="W128" s="7">
        <f t="shared" si="117"/>
        <v>45.188441972423803</v>
      </c>
      <c r="X128" s="7">
        <f t="shared" si="117"/>
        <v>45.625167938439382</v>
      </c>
      <c r="Y128" s="7">
        <f t="shared" si="117"/>
        <v>46.033697796402379</v>
      </c>
      <c r="Z128" s="22">
        <f t="shared" si="117"/>
        <v>46.417452609856106</v>
      </c>
      <c r="AA128" s="22">
        <f>-32.413+26.825*LOG(AA$1)</f>
        <v>46.834555315709892</v>
      </c>
      <c r="AB128" s="22">
        <f t="shared" ref="AB128:AC128" si="118">-32.413+26.825*LOG(AB$1)</f>
        <v>47.464435711873335</v>
      </c>
      <c r="AC128" s="22">
        <f t="shared" si="118"/>
        <v>48.061999999999998</v>
      </c>
    </row>
    <row r="129" spans="1:29" x14ac:dyDescent="0.35">
      <c r="A129" s="2" t="s">
        <v>13</v>
      </c>
      <c r="B129" s="8">
        <v>18.892095554069179</v>
      </c>
      <c r="C129" s="2" t="s">
        <v>40</v>
      </c>
      <c r="D129" s="7">
        <v>146.19588173284023</v>
      </c>
      <c r="E129" s="18">
        <v>130.37109375</v>
      </c>
      <c r="F129" s="14">
        <v>125</v>
      </c>
      <c r="G129" s="7">
        <v>103.22925451580204</v>
      </c>
      <c r="H129" s="7">
        <f t="shared" si="84"/>
        <v>42.966627217038194</v>
      </c>
      <c r="I129" s="7">
        <f>10^((H129-3.21)/16.719)</f>
        <v>238.74315561355942</v>
      </c>
      <c r="J129" s="7">
        <f>3.21+16.719*LOG(J$1)</f>
        <v>31.615079502493899</v>
      </c>
      <c r="K129" s="7">
        <f>3.21+16.719*LOG(K$1)</f>
        <v>36.648000000000003</v>
      </c>
      <c r="L129" s="7">
        <f t="shared" ref="L129:T129" si="119">3.21+16.719*LOG(L$1)</f>
        <v>39.592069760151936</v>
      </c>
      <c r="M129" s="7">
        <f t="shared" si="119"/>
        <v>41.680920497506108</v>
      </c>
      <c r="N129" s="13">
        <f t="shared" si="119"/>
        <v>43.301159004987795</v>
      </c>
      <c r="O129" s="7">
        <f t="shared" si="119"/>
        <v>44.624990257658041</v>
      </c>
      <c r="P129" s="7">
        <f t="shared" si="119"/>
        <v>45.744273633492263</v>
      </c>
      <c r="Q129" s="7">
        <f t="shared" si="119"/>
        <v>46.713840995012212</v>
      </c>
      <c r="R129" s="7">
        <f t="shared" si="119"/>
        <v>47.569060017809974</v>
      </c>
      <c r="S129" s="7">
        <f t="shared" si="119"/>
        <v>48.3340795024939</v>
      </c>
      <c r="T129" s="22">
        <f t="shared" si="119"/>
        <v>49.026123805654265</v>
      </c>
      <c r="U129" s="22">
        <f>-16.14+23.717*LOG(U$1)</f>
        <v>49.749413205348873</v>
      </c>
      <c r="V129" s="7">
        <f t="shared" ref="V129:AB129" si="120">-16.14+23.717*LOG(V$1)</f>
        <v>50.5738660794986</v>
      </c>
      <c r="W129" s="7">
        <f t="shared" si="120"/>
        <v>51.337190215018126</v>
      </c>
      <c r="X129" s="7">
        <f t="shared" si="120"/>
        <v>52.047827983860941</v>
      </c>
      <c r="Y129" s="7">
        <f t="shared" si="120"/>
        <v>52.712585221487927</v>
      </c>
      <c r="Z129" s="22">
        <f t="shared" si="120"/>
        <v>53.337028661165874</v>
      </c>
      <c r="AA129" s="7">
        <f t="shared" si="120"/>
        <v>53.925769596372461</v>
      </c>
      <c r="AB129" s="7">
        <f t="shared" si="120"/>
        <v>54.482670746635591</v>
      </c>
      <c r="AC129" s="7">
        <f>-16.14+23.717*LOG(AC$1)</f>
        <v>55.010999999999996</v>
      </c>
    </row>
    <row r="130" spans="1:29" x14ac:dyDescent="0.35">
      <c r="A130" s="2" t="s">
        <v>13</v>
      </c>
      <c r="B130" s="8">
        <v>1.2603423862263812</v>
      </c>
      <c r="C130" s="2" t="s">
        <v>40</v>
      </c>
      <c r="D130" s="7">
        <v>149.3609172477706</v>
      </c>
      <c r="E130" s="18">
        <v>73.2421875</v>
      </c>
      <c r="F130" s="14">
        <v>63</v>
      </c>
      <c r="G130" s="7">
        <v>97.946170748035456</v>
      </c>
      <c r="H130" s="7">
        <f t="shared" ref="H130:H161" si="121">D130-G130</f>
        <v>51.414746499735145</v>
      </c>
      <c r="I130" s="7">
        <f>10^((H130+5)/20.5)</f>
        <v>564.85744028855197</v>
      </c>
      <c r="K130" s="2"/>
      <c r="L130" s="2"/>
      <c r="M130" s="2"/>
      <c r="N130" s="2"/>
      <c r="O130" s="2"/>
      <c r="P130" s="2"/>
      <c r="Q130" s="2"/>
      <c r="R130" s="2"/>
      <c r="S130" s="2"/>
      <c r="T130" s="28"/>
      <c r="U130" s="2"/>
      <c r="V130" s="2"/>
      <c r="W130" s="2"/>
      <c r="X130" s="2"/>
      <c r="Y130" s="2"/>
      <c r="Z130" s="28"/>
      <c r="AA130" s="2"/>
      <c r="AB130" s="2"/>
      <c r="AC130" s="2"/>
    </row>
    <row r="131" spans="1:29" x14ac:dyDescent="0.35">
      <c r="A131" s="2" t="s">
        <v>13</v>
      </c>
      <c r="B131" s="8">
        <v>9.7181837921853997</v>
      </c>
      <c r="C131" s="2" t="s">
        <v>40</v>
      </c>
      <c r="D131" s="7">
        <v>144.89227249431468</v>
      </c>
      <c r="E131" s="18">
        <v>87.890625</v>
      </c>
      <c r="F131" s="14">
        <v>63</v>
      </c>
      <c r="G131" s="7">
        <v>102.08180842918763</v>
      </c>
      <c r="H131" s="7">
        <f t="shared" si="121"/>
        <v>42.81046406512705</v>
      </c>
      <c r="I131" s="7">
        <f>10^((H131+5)/20.5)</f>
        <v>214.89076862571753</v>
      </c>
      <c r="K131" s="2"/>
      <c r="L131" s="2"/>
      <c r="M131" s="2"/>
      <c r="N131" s="2"/>
      <c r="O131" s="2"/>
      <c r="P131" s="2"/>
      <c r="Q131" s="2"/>
      <c r="R131" s="2"/>
      <c r="S131" s="2"/>
      <c r="T131" s="28"/>
      <c r="U131" s="2"/>
      <c r="V131" s="2"/>
      <c r="W131" s="2"/>
      <c r="X131" s="2"/>
      <c r="Y131" s="2"/>
      <c r="Z131" s="28"/>
      <c r="AA131" s="2"/>
      <c r="AB131" s="2"/>
      <c r="AC131" s="2"/>
    </row>
    <row r="132" spans="1:29" x14ac:dyDescent="0.35">
      <c r="A132" s="2" t="s">
        <v>13</v>
      </c>
      <c r="B132" s="8">
        <v>17.613753871230685</v>
      </c>
      <c r="C132" s="2" t="s">
        <v>40</v>
      </c>
      <c r="D132" s="7">
        <v>125.85718201000725</v>
      </c>
      <c r="E132" s="18">
        <v>697.265625</v>
      </c>
      <c r="F132" s="14">
        <v>500</v>
      </c>
      <c r="G132" s="7">
        <v>102.08180842918763</v>
      </c>
      <c r="H132" s="7">
        <f t="shared" si="121"/>
        <v>23.775373580819618</v>
      </c>
      <c r="I132" s="7">
        <f>10^((H132-3.72)/14.5754)</f>
        <v>23.766988000345588</v>
      </c>
      <c r="J132" s="13">
        <f t="shared" ref="J132:Y133" si="122">3.72 + 14.5754*LOG(J$1)</f>
        <v>28.483167401199207</v>
      </c>
      <c r="K132" s="7">
        <f t="shared" si="122"/>
        <v>32.870800000000003</v>
      </c>
      <c r="L132" s="7">
        <f t="shared" si="122"/>
        <v>35.43740053724018</v>
      </c>
      <c r="M132" s="7">
        <f t="shared" si="122"/>
        <v>37.258432598800795</v>
      </c>
      <c r="N132" s="7">
        <f t="shared" si="122"/>
        <v>38.670934802398413</v>
      </c>
      <c r="O132" s="7">
        <f t="shared" si="122"/>
        <v>39.825033136040972</v>
      </c>
      <c r="P132" s="7">
        <f t="shared" si="122"/>
        <v>40.800809373623004</v>
      </c>
      <c r="Q132" s="7">
        <f t="shared" si="122"/>
        <v>41.646065197601587</v>
      </c>
      <c r="R132" s="7">
        <f t="shared" si="122"/>
        <v>42.391633673281142</v>
      </c>
      <c r="S132" s="7">
        <f t="shared" si="122"/>
        <v>43.058567401199205</v>
      </c>
      <c r="T132" s="22">
        <f t="shared" si="122"/>
        <v>43.661882344454398</v>
      </c>
      <c r="U132" s="7">
        <f t="shared" si="122"/>
        <v>44.212665734841757</v>
      </c>
      <c r="V132" s="7">
        <f t="shared" si="122"/>
        <v>44.719337338412281</v>
      </c>
      <c r="W132" s="7">
        <f t="shared" si="122"/>
        <v>45.188441972423803</v>
      </c>
      <c r="X132" s="7">
        <f t="shared" si="122"/>
        <v>45.625167938439382</v>
      </c>
      <c r="Y132" s="7">
        <f t="shared" si="122"/>
        <v>46.033697796402379</v>
      </c>
      <c r="Z132" s="22">
        <f t="shared" ref="K132:Z133" si="123">3.72 + 14.5754*LOG(Z$1)</f>
        <v>46.417452609856106</v>
      </c>
      <c r="AA132" s="22">
        <f t="shared" ref="AA132:AC133" si="124">-32.413+26.825*LOG(AA$1)</f>
        <v>46.834555315709892</v>
      </c>
      <c r="AB132" s="22">
        <f t="shared" si="124"/>
        <v>47.464435711873335</v>
      </c>
      <c r="AC132" s="22">
        <f t="shared" si="124"/>
        <v>48.061999999999998</v>
      </c>
    </row>
    <row r="133" spans="1:29" x14ac:dyDescent="0.35">
      <c r="A133" s="2" t="s">
        <v>13</v>
      </c>
      <c r="B133" s="8">
        <v>22.280238055278968</v>
      </c>
      <c r="C133" s="2" t="s">
        <v>40</v>
      </c>
      <c r="D133" s="7">
        <v>135.25711263691664</v>
      </c>
      <c r="E133" s="18">
        <v>543.45703125</v>
      </c>
      <c r="F133" s="14">
        <v>500</v>
      </c>
      <c r="G133" s="7">
        <v>95.892977334536482</v>
      </c>
      <c r="H133" s="7">
        <f t="shared" si="121"/>
        <v>39.364135302380163</v>
      </c>
      <c r="I133" s="7">
        <f>10^((H133-3.72)/14.5754)</f>
        <v>278.93282778719725</v>
      </c>
      <c r="J133" s="7">
        <f t="shared" si="122"/>
        <v>28.483167401199207</v>
      </c>
      <c r="K133" s="7">
        <f t="shared" si="123"/>
        <v>32.870800000000003</v>
      </c>
      <c r="L133" s="7">
        <f t="shared" si="123"/>
        <v>35.43740053724018</v>
      </c>
      <c r="M133" s="7">
        <f t="shared" si="123"/>
        <v>37.258432598800795</v>
      </c>
      <c r="N133" s="7">
        <f t="shared" si="123"/>
        <v>38.670934802398413</v>
      </c>
      <c r="O133" s="13">
        <f t="shared" si="123"/>
        <v>39.825033136040972</v>
      </c>
      <c r="P133" s="7">
        <f t="shared" si="123"/>
        <v>40.800809373623004</v>
      </c>
      <c r="Q133" s="7">
        <f t="shared" si="123"/>
        <v>41.646065197601587</v>
      </c>
      <c r="R133" s="7">
        <f t="shared" si="123"/>
        <v>42.391633673281142</v>
      </c>
      <c r="S133" s="7">
        <f t="shared" si="123"/>
        <v>43.058567401199205</v>
      </c>
      <c r="T133" s="22">
        <f t="shared" si="123"/>
        <v>43.661882344454398</v>
      </c>
      <c r="U133" s="7">
        <f t="shared" si="123"/>
        <v>44.212665734841757</v>
      </c>
      <c r="V133" s="7">
        <f t="shared" si="123"/>
        <v>44.719337338412281</v>
      </c>
      <c r="W133" s="7">
        <f t="shared" si="123"/>
        <v>45.188441972423803</v>
      </c>
      <c r="X133" s="7">
        <f t="shared" si="123"/>
        <v>45.625167938439382</v>
      </c>
      <c r="Y133" s="7">
        <f t="shared" si="123"/>
        <v>46.033697796402379</v>
      </c>
      <c r="Z133" s="22">
        <f t="shared" si="123"/>
        <v>46.417452609856106</v>
      </c>
      <c r="AA133" s="22">
        <f t="shared" si="124"/>
        <v>46.834555315709892</v>
      </c>
      <c r="AB133" s="22">
        <f t="shared" si="124"/>
        <v>47.464435711873335</v>
      </c>
      <c r="AC133" s="22">
        <f t="shared" si="124"/>
        <v>48.061999999999998</v>
      </c>
    </row>
    <row r="134" spans="1:29" x14ac:dyDescent="0.35">
      <c r="A134" s="2" t="s">
        <v>13</v>
      </c>
      <c r="B134" s="8">
        <v>1.4672601158226628</v>
      </c>
      <c r="C134" s="2" t="s">
        <v>40</v>
      </c>
      <c r="D134" s="7">
        <v>146.97259108804263</v>
      </c>
      <c r="E134" s="18">
        <v>108.3984375</v>
      </c>
      <c r="F134" s="14">
        <v>125</v>
      </c>
      <c r="G134" s="7">
        <v>95.892977334536482</v>
      </c>
      <c r="H134" s="7">
        <f t="shared" si="121"/>
        <v>51.079613753506152</v>
      </c>
      <c r="I134" s="7">
        <f>10^((H134+16.14)/23.717)</f>
        <v>682.71213922236484</v>
      </c>
      <c r="J134" s="7">
        <f t="shared" ref="J134:T135" si="125">3.21+16.719*LOG(J$1)</f>
        <v>31.615079502493899</v>
      </c>
      <c r="K134" s="7">
        <f t="shared" si="125"/>
        <v>36.648000000000003</v>
      </c>
      <c r="L134" s="7">
        <f t="shared" si="125"/>
        <v>39.592069760151936</v>
      </c>
      <c r="M134" s="7">
        <f t="shared" si="125"/>
        <v>41.680920497506108</v>
      </c>
      <c r="N134" s="7">
        <f t="shared" si="125"/>
        <v>43.301159004987795</v>
      </c>
      <c r="O134" s="7">
        <f t="shared" si="125"/>
        <v>44.624990257658041</v>
      </c>
      <c r="P134" s="7">
        <f t="shared" si="125"/>
        <v>45.744273633492263</v>
      </c>
      <c r="Q134" s="7">
        <f t="shared" si="125"/>
        <v>46.713840995012212</v>
      </c>
      <c r="R134" s="7">
        <f t="shared" si="125"/>
        <v>47.569060017809974</v>
      </c>
      <c r="S134" s="7">
        <f t="shared" si="125"/>
        <v>48.3340795024939</v>
      </c>
      <c r="T134" s="22">
        <f t="shared" si="125"/>
        <v>49.026123805654265</v>
      </c>
      <c r="U134" s="22">
        <f t="shared" ref="U134:AC135" si="126">-16.14+23.717*LOG(U$1)</f>
        <v>49.749413205348873</v>
      </c>
      <c r="V134" s="7">
        <f t="shared" si="126"/>
        <v>50.5738660794986</v>
      </c>
      <c r="W134" s="13">
        <f t="shared" si="126"/>
        <v>51.337190215018126</v>
      </c>
      <c r="X134" s="7">
        <f t="shared" si="126"/>
        <v>52.047827983860941</v>
      </c>
      <c r="Y134" s="7">
        <f t="shared" si="126"/>
        <v>52.712585221487927</v>
      </c>
      <c r="Z134" s="22">
        <f t="shared" si="126"/>
        <v>53.337028661165874</v>
      </c>
      <c r="AA134" s="7">
        <f t="shared" si="126"/>
        <v>53.925769596372461</v>
      </c>
      <c r="AB134" s="7">
        <f t="shared" si="126"/>
        <v>54.482670746635591</v>
      </c>
      <c r="AC134" s="7">
        <f t="shared" si="126"/>
        <v>55.010999999999996</v>
      </c>
    </row>
    <row r="135" spans="1:29" x14ac:dyDescent="0.35">
      <c r="A135" s="2" t="s">
        <v>13</v>
      </c>
      <c r="B135" s="8">
        <v>15.628645208506871</v>
      </c>
      <c r="C135" s="2" t="s">
        <v>40</v>
      </c>
      <c r="D135" s="7">
        <v>137.05679448959916</v>
      </c>
      <c r="E135" s="18">
        <v>112.79296875</v>
      </c>
      <c r="F135" s="14">
        <v>125</v>
      </c>
      <c r="G135" s="7">
        <v>95.892977334536482</v>
      </c>
      <c r="H135" s="7">
        <f t="shared" si="121"/>
        <v>41.163817155062674</v>
      </c>
      <c r="I135" s="7">
        <f>10^((H135-3.21)/16.719)</f>
        <v>186.25198605279706</v>
      </c>
      <c r="J135" s="7">
        <f t="shared" si="125"/>
        <v>31.615079502493899</v>
      </c>
      <c r="K135" s="7">
        <f t="shared" si="125"/>
        <v>36.648000000000003</v>
      </c>
      <c r="L135" s="7">
        <f t="shared" si="125"/>
        <v>39.592069760151936</v>
      </c>
      <c r="M135" s="13">
        <f t="shared" si="125"/>
        <v>41.680920497506108</v>
      </c>
      <c r="N135" s="7">
        <f t="shared" si="125"/>
        <v>43.301159004987795</v>
      </c>
      <c r="O135" s="7">
        <f t="shared" si="125"/>
        <v>44.624990257658041</v>
      </c>
      <c r="P135" s="7">
        <f t="shared" si="125"/>
        <v>45.744273633492263</v>
      </c>
      <c r="Q135" s="7">
        <f t="shared" si="125"/>
        <v>46.713840995012212</v>
      </c>
      <c r="R135" s="7">
        <f t="shared" si="125"/>
        <v>47.569060017809974</v>
      </c>
      <c r="S135" s="7">
        <f t="shared" si="125"/>
        <v>48.3340795024939</v>
      </c>
      <c r="T135" s="22">
        <f t="shared" si="125"/>
        <v>49.026123805654265</v>
      </c>
      <c r="U135" s="22">
        <f t="shared" si="126"/>
        <v>49.749413205348873</v>
      </c>
      <c r="V135" s="7">
        <f t="shared" si="126"/>
        <v>50.5738660794986</v>
      </c>
      <c r="W135" s="7">
        <f t="shared" si="126"/>
        <v>51.337190215018126</v>
      </c>
      <c r="X135" s="7">
        <f t="shared" si="126"/>
        <v>52.047827983860941</v>
      </c>
      <c r="Y135" s="7">
        <f t="shared" si="126"/>
        <v>52.712585221487927</v>
      </c>
      <c r="Z135" s="22">
        <f t="shared" si="126"/>
        <v>53.337028661165874</v>
      </c>
      <c r="AA135" s="7">
        <f t="shared" si="126"/>
        <v>53.925769596372461</v>
      </c>
      <c r="AB135" s="7">
        <f t="shared" si="126"/>
        <v>54.482670746635591</v>
      </c>
      <c r="AC135" s="7">
        <f t="shared" si="126"/>
        <v>55.010999999999996</v>
      </c>
    </row>
    <row r="136" spans="1:29" x14ac:dyDescent="0.35">
      <c r="A136" s="2" t="s">
        <v>13</v>
      </c>
      <c r="B136" s="8">
        <v>2.9750516481330003</v>
      </c>
      <c r="C136" s="2" t="s">
        <v>40</v>
      </c>
      <c r="D136" s="7">
        <v>149.62623401412395</v>
      </c>
      <c r="E136" s="18">
        <v>52.734375</v>
      </c>
      <c r="F136" s="14">
        <v>63</v>
      </c>
      <c r="G136" s="7">
        <v>99.291915007470237</v>
      </c>
      <c r="H136" s="7">
        <f t="shared" si="121"/>
        <v>50.334319006653715</v>
      </c>
      <c r="I136" s="7">
        <f>10^((H136+5)/20.5)</f>
        <v>500.30526529637996</v>
      </c>
      <c r="K136" s="2"/>
      <c r="L136" s="2"/>
      <c r="M136" s="2"/>
      <c r="N136" s="2"/>
      <c r="O136" s="2"/>
      <c r="P136" s="2"/>
      <c r="Q136" s="2"/>
      <c r="R136" s="2"/>
      <c r="S136" s="2"/>
      <c r="T136" s="28"/>
      <c r="U136" s="2"/>
      <c r="V136" s="2"/>
      <c r="W136" s="2"/>
      <c r="X136" s="2"/>
      <c r="Y136" s="2"/>
      <c r="Z136" s="28"/>
      <c r="AA136" s="2"/>
      <c r="AB136" s="2"/>
      <c r="AC136" s="2"/>
    </row>
    <row r="137" spans="1:29" x14ac:dyDescent="0.35">
      <c r="A137" s="2" t="s">
        <v>13</v>
      </c>
      <c r="B137" s="8">
        <v>7.6641769841710072</v>
      </c>
      <c r="C137" s="2" t="s">
        <v>40</v>
      </c>
      <c r="D137" s="7">
        <v>144.50138225944312</v>
      </c>
      <c r="E137" s="18">
        <v>83.49609375</v>
      </c>
      <c r="F137" s="14">
        <v>63</v>
      </c>
      <c r="G137" s="7">
        <v>99.291915007470237</v>
      </c>
      <c r="H137" s="7">
        <f t="shared" si="121"/>
        <v>45.209467251972882</v>
      </c>
      <c r="I137" s="7">
        <f>10^((H137+5)/20.5)</f>
        <v>281.34701058347338</v>
      </c>
      <c r="K137" s="2"/>
      <c r="L137" s="2"/>
      <c r="M137" s="2"/>
      <c r="N137" s="2"/>
      <c r="O137" s="2"/>
      <c r="P137" s="2"/>
      <c r="Q137" s="2"/>
      <c r="R137" s="2"/>
      <c r="S137" s="2"/>
      <c r="T137" s="28"/>
      <c r="U137" s="2"/>
      <c r="V137" s="2"/>
      <c r="W137" s="2"/>
      <c r="X137" s="2"/>
      <c r="Y137" s="2"/>
      <c r="Z137" s="28"/>
      <c r="AA137" s="2"/>
      <c r="AB137" s="2"/>
      <c r="AC137" s="2"/>
    </row>
    <row r="138" spans="1:29" x14ac:dyDescent="0.35">
      <c r="A138" s="2" t="s">
        <v>13</v>
      </c>
      <c r="B138" s="8">
        <v>11.571635838021715</v>
      </c>
      <c r="C138" s="2" t="s">
        <v>40</v>
      </c>
      <c r="D138" s="7">
        <v>123.63627383981986</v>
      </c>
      <c r="E138" s="18">
        <v>496.58203125</v>
      </c>
      <c r="F138" s="14">
        <v>500</v>
      </c>
      <c r="G138" s="7">
        <v>101.85267485935776</v>
      </c>
      <c r="H138" s="7">
        <f t="shared" si="121"/>
        <v>21.783598980462102</v>
      </c>
      <c r="I138" s="7">
        <f>10^((H138-3.72)/14.5754)</f>
        <v>17.350858891796854</v>
      </c>
      <c r="J138" s="13">
        <f t="shared" ref="J138:Y139" si="127">3.72 + 14.5754*LOG(J$1)</f>
        <v>28.483167401199207</v>
      </c>
      <c r="K138" s="7">
        <f t="shared" si="127"/>
        <v>32.870800000000003</v>
      </c>
      <c r="L138" s="7">
        <f t="shared" si="127"/>
        <v>35.43740053724018</v>
      </c>
      <c r="M138" s="7">
        <f t="shared" si="127"/>
        <v>37.258432598800795</v>
      </c>
      <c r="N138" s="7">
        <f t="shared" si="127"/>
        <v>38.670934802398413</v>
      </c>
      <c r="O138" s="7">
        <f t="shared" si="127"/>
        <v>39.825033136040972</v>
      </c>
      <c r="P138" s="7">
        <f t="shared" si="127"/>
        <v>40.800809373623004</v>
      </c>
      <c r="Q138" s="7">
        <f t="shared" si="127"/>
        <v>41.646065197601587</v>
      </c>
      <c r="R138" s="7">
        <f t="shared" si="127"/>
        <v>42.391633673281142</v>
      </c>
      <c r="S138" s="7">
        <f t="shared" si="127"/>
        <v>43.058567401199205</v>
      </c>
      <c r="T138" s="22">
        <f t="shared" si="127"/>
        <v>43.661882344454398</v>
      </c>
      <c r="U138" s="7">
        <f t="shared" si="127"/>
        <v>44.212665734841757</v>
      </c>
      <c r="V138" s="7">
        <f t="shared" si="127"/>
        <v>44.719337338412281</v>
      </c>
      <c r="W138" s="7">
        <f t="shared" si="127"/>
        <v>45.188441972423803</v>
      </c>
      <c r="X138" s="7">
        <f t="shared" si="127"/>
        <v>45.625167938439382</v>
      </c>
      <c r="Y138" s="7">
        <f t="shared" si="127"/>
        <v>46.033697796402379</v>
      </c>
      <c r="Z138" s="22">
        <f t="shared" ref="K138:Z139" si="128">3.72 + 14.5754*LOG(Z$1)</f>
        <v>46.417452609856106</v>
      </c>
      <c r="AA138" s="22">
        <f t="shared" ref="AA138:AC139" si="129">-32.413+26.825*LOG(AA$1)</f>
        <v>46.834555315709892</v>
      </c>
      <c r="AB138" s="22">
        <f t="shared" si="129"/>
        <v>47.464435711873335</v>
      </c>
      <c r="AC138" s="22">
        <f t="shared" si="129"/>
        <v>48.061999999999998</v>
      </c>
    </row>
    <row r="139" spans="1:29" x14ac:dyDescent="0.35">
      <c r="A139" s="2" t="s">
        <v>13</v>
      </c>
      <c r="B139" s="8">
        <v>11.59</v>
      </c>
      <c r="C139" s="2" t="s">
        <v>40</v>
      </c>
      <c r="D139" s="7">
        <v>127.64612700677844</v>
      </c>
      <c r="E139" s="18">
        <v>547.8515625</v>
      </c>
      <c r="F139" s="14">
        <v>500</v>
      </c>
      <c r="G139" s="7">
        <v>101.85267485935776</v>
      </c>
      <c r="H139" s="7">
        <f t="shared" si="121"/>
        <v>25.79345214742068</v>
      </c>
      <c r="I139" s="7">
        <f>10^((H139-3.72)/14.5754)</f>
        <v>32.69128548785735</v>
      </c>
      <c r="J139" s="13">
        <f t="shared" si="127"/>
        <v>28.483167401199207</v>
      </c>
      <c r="K139" s="7">
        <f t="shared" si="128"/>
        <v>32.870800000000003</v>
      </c>
      <c r="L139" s="7">
        <f t="shared" si="128"/>
        <v>35.43740053724018</v>
      </c>
      <c r="M139" s="7">
        <f t="shared" si="128"/>
        <v>37.258432598800795</v>
      </c>
      <c r="N139" s="7">
        <f t="shared" si="128"/>
        <v>38.670934802398413</v>
      </c>
      <c r="O139" s="7">
        <f t="shared" si="128"/>
        <v>39.825033136040972</v>
      </c>
      <c r="P139" s="7">
        <f t="shared" si="128"/>
        <v>40.800809373623004</v>
      </c>
      <c r="Q139" s="7">
        <f t="shared" si="128"/>
        <v>41.646065197601587</v>
      </c>
      <c r="R139" s="7">
        <f t="shared" si="128"/>
        <v>42.391633673281142</v>
      </c>
      <c r="S139" s="7">
        <f t="shared" si="128"/>
        <v>43.058567401199205</v>
      </c>
      <c r="T139" s="22">
        <f t="shared" si="128"/>
        <v>43.661882344454398</v>
      </c>
      <c r="U139" s="7">
        <f t="shared" si="128"/>
        <v>44.212665734841757</v>
      </c>
      <c r="V139" s="7">
        <f t="shared" si="128"/>
        <v>44.719337338412281</v>
      </c>
      <c r="W139" s="7">
        <f t="shared" si="128"/>
        <v>45.188441972423803</v>
      </c>
      <c r="X139" s="7">
        <f t="shared" si="128"/>
        <v>45.625167938439382</v>
      </c>
      <c r="Y139" s="7">
        <f t="shared" si="128"/>
        <v>46.033697796402379</v>
      </c>
      <c r="Z139" s="22">
        <f t="shared" si="128"/>
        <v>46.417452609856106</v>
      </c>
      <c r="AA139" s="22">
        <f t="shared" si="129"/>
        <v>46.834555315709892</v>
      </c>
      <c r="AB139" s="22">
        <f t="shared" si="129"/>
        <v>47.464435711873335</v>
      </c>
      <c r="AC139" s="22">
        <f t="shared" si="129"/>
        <v>48.061999999999998</v>
      </c>
    </row>
    <row r="140" spans="1:29" x14ac:dyDescent="0.35">
      <c r="A140" s="2" t="s">
        <v>13</v>
      </c>
      <c r="B140" s="8">
        <v>11.75</v>
      </c>
      <c r="C140" s="2" t="s">
        <v>40</v>
      </c>
      <c r="D140" s="7">
        <v>128.96625555800352</v>
      </c>
      <c r="E140" s="18">
        <v>73.2421875</v>
      </c>
      <c r="F140" s="14">
        <v>63</v>
      </c>
      <c r="G140" s="7">
        <v>101.85267485935776</v>
      </c>
      <c r="H140" s="7">
        <f t="shared" si="121"/>
        <v>27.113580698645762</v>
      </c>
      <c r="I140" s="7">
        <f>10^((H140+5)/20.5)</f>
        <v>36.856673181660085</v>
      </c>
      <c r="K140" s="2"/>
      <c r="L140" s="2"/>
      <c r="M140" s="2"/>
      <c r="N140" s="2"/>
      <c r="O140" s="2"/>
      <c r="P140" s="2"/>
      <c r="Q140" s="2"/>
      <c r="R140" s="2"/>
      <c r="S140" s="2"/>
      <c r="T140" s="28"/>
      <c r="U140" s="2"/>
      <c r="V140" s="2"/>
      <c r="W140" s="2"/>
      <c r="X140" s="2"/>
      <c r="Y140" s="2"/>
      <c r="Z140" s="28"/>
      <c r="AA140" s="2"/>
      <c r="AB140" s="2"/>
      <c r="AC140" s="2"/>
    </row>
    <row r="141" spans="1:29" x14ac:dyDescent="0.35">
      <c r="A141" s="2" t="s">
        <v>13</v>
      </c>
      <c r="B141" s="8">
        <v>12.35</v>
      </c>
      <c r="C141" s="2" t="s">
        <v>40</v>
      </c>
      <c r="D141" s="7">
        <v>134.65060238844143</v>
      </c>
      <c r="E141" s="18">
        <v>57.12890625</v>
      </c>
      <c r="F141" s="14">
        <v>63</v>
      </c>
      <c r="G141" s="7">
        <v>101.85267485935776</v>
      </c>
      <c r="H141" s="7">
        <f t="shared" si="121"/>
        <v>32.797927529083665</v>
      </c>
      <c r="I141" s="7">
        <f>10^((H141+5)/20.5)</f>
        <v>69.791308821391922</v>
      </c>
      <c r="K141" s="2"/>
      <c r="L141" s="2"/>
      <c r="M141" s="2"/>
      <c r="N141" s="2"/>
      <c r="O141" s="2"/>
      <c r="P141" s="2"/>
      <c r="Q141" s="2"/>
      <c r="R141" s="2"/>
      <c r="S141" s="2"/>
      <c r="T141" s="28"/>
      <c r="U141" s="2"/>
      <c r="V141" s="2"/>
      <c r="W141" s="2"/>
      <c r="X141" s="2"/>
      <c r="Y141" s="2"/>
      <c r="Z141" s="28"/>
      <c r="AA141" s="2"/>
      <c r="AB141" s="2"/>
      <c r="AC141" s="2"/>
    </row>
    <row r="142" spans="1:29" x14ac:dyDescent="0.35">
      <c r="A142" s="2" t="s">
        <v>13</v>
      </c>
      <c r="B142" s="8">
        <v>12.42</v>
      </c>
      <c r="C142" s="2" t="s">
        <v>40</v>
      </c>
      <c r="D142" s="7">
        <v>132.11636699023524</v>
      </c>
      <c r="E142" s="18">
        <v>111.328125</v>
      </c>
      <c r="F142" s="14">
        <v>125</v>
      </c>
      <c r="G142" s="7">
        <v>101.85267485935776</v>
      </c>
      <c r="H142" s="7">
        <f t="shared" si="121"/>
        <v>30.263692130877473</v>
      </c>
      <c r="I142" s="7">
        <f>10^((H142-3.21)/16.719)</f>
        <v>41.508837099810215</v>
      </c>
      <c r="J142" s="13">
        <f t="shared" ref="J142:T143" si="130">3.21+16.719*LOG(J$1)</f>
        <v>31.615079502493899</v>
      </c>
      <c r="K142" s="7">
        <f t="shared" si="130"/>
        <v>36.648000000000003</v>
      </c>
      <c r="L142" s="7">
        <f t="shared" si="130"/>
        <v>39.592069760151936</v>
      </c>
      <c r="M142" s="7">
        <f t="shared" si="130"/>
        <v>41.680920497506108</v>
      </c>
      <c r="N142" s="7">
        <f t="shared" si="130"/>
        <v>43.301159004987795</v>
      </c>
      <c r="O142" s="7">
        <f t="shared" si="130"/>
        <v>44.624990257658041</v>
      </c>
      <c r="P142" s="7">
        <f t="shared" si="130"/>
        <v>45.744273633492263</v>
      </c>
      <c r="Q142" s="7">
        <f t="shared" si="130"/>
        <v>46.713840995012212</v>
      </c>
      <c r="R142" s="7">
        <f t="shared" si="130"/>
        <v>47.569060017809974</v>
      </c>
      <c r="S142" s="7">
        <f t="shared" si="130"/>
        <v>48.3340795024939</v>
      </c>
      <c r="T142" s="22">
        <f t="shared" si="130"/>
        <v>49.026123805654265</v>
      </c>
      <c r="U142" s="22">
        <f t="shared" ref="U142:AC143" si="131">-16.14+23.717*LOG(U$1)</f>
        <v>49.749413205348873</v>
      </c>
      <c r="V142" s="7">
        <f t="shared" si="131"/>
        <v>50.5738660794986</v>
      </c>
      <c r="W142" s="7">
        <f t="shared" si="131"/>
        <v>51.337190215018126</v>
      </c>
      <c r="X142" s="7">
        <f t="shared" si="131"/>
        <v>52.047827983860941</v>
      </c>
      <c r="Y142" s="7">
        <f t="shared" si="131"/>
        <v>52.712585221487927</v>
      </c>
      <c r="Z142" s="22">
        <f t="shared" si="131"/>
        <v>53.337028661165874</v>
      </c>
      <c r="AA142" s="7">
        <f t="shared" si="131"/>
        <v>53.925769596372461</v>
      </c>
      <c r="AB142" s="7">
        <f t="shared" si="131"/>
        <v>54.482670746635591</v>
      </c>
      <c r="AC142" s="7">
        <f t="shared" si="131"/>
        <v>55.010999999999996</v>
      </c>
    </row>
    <row r="143" spans="1:29" x14ac:dyDescent="0.35">
      <c r="A143" s="2" t="s">
        <v>13</v>
      </c>
      <c r="B143" s="8">
        <v>8.7850615854439287</v>
      </c>
      <c r="C143" s="2" t="s">
        <v>40</v>
      </c>
      <c r="D143" s="7">
        <v>141.17309361296753</v>
      </c>
      <c r="E143" s="18">
        <v>92.28515625</v>
      </c>
      <c r="F143" s="14">
        <v>125</v>
      </c>
      <c r="G143" s="7">
        <v>101.85267485935776</v>
      </c>
      <c r="H143" s="7">
        <f t="shared" si="121"/>
        <v>39.320418753609772</v>
      </c>
      <c r="I143" s="7">
        <f>10^((H143-3.21)/16.719)</f>
        <v>144.49180539151644</v>
      </c>
      <c r="J143" s="7">
        <f t="shared" si="130"/>
        <v>31.615079502493899</v>
      </c>
      <c r="K143" s="7">
        <f t="shared" si="130"/>
        <v>36.648000000000003</v>
      </c>
      <c r="L143" s="13">
        <f t="shared" si="130"/>
        <v>39.592069760151936</v>
      </c>
      <c r="M143" s="7">
        <f t="shared" si="130"/>
        <v>41.680920497506108</v>
      </c>
      <c r="N143" s="7">
        <f t="shared" si="130"/>
        <v>43.301159004987795</v>
      </c>
      <c r="O143" s="7">
        <f t="shared" si="130"/>
        <v>44.624990257658041</v>
      </c>
      <c r="P143" s="7">
        <f t="shared" si="130"/>
        <v>45.744273633492263</v>
      </c>
      <c r="Q143" s="7">
        <f t="shared" si="130"/>
        <v>46.713840995012212</v>
      </c>
      <c r="R143" s="7">
        <f t="shared" si="130"/>
        <v>47.569060017809974</v>
      </c>
      <c r="S143" s="7">
        <f t="shared" si="130"/>
        <v>48.3340795024939</v>
      </c>
      <c r="T143" s="22">
        <f t="shared" si="130"/>
        <v>49.026123805654265</v>
      </c>
      <c r="U143" s="22">
        <f t="shared" si="131"/>
        <v>49.749413205348873</v>
      </c>
      <c r="V143" s="7">
        <f t="shared" si="131"/>
        <v>50.5738660794986</v>
      </c>
      <c r="W143" s="7">
        <f t="shared" si="131"/>
        <v>51.337190215018126</v>
      </c>
      <c r="X143" s="7">
        <f t="shared" si="131"/>
        <v>52.047827983860941</v>
      </c>
      <c r="Y143" s="7">
        <f t="shared" si="131"/>
        <v>52.712585221487927</v>
      </c>
      <c r="Z143" s="22">
        <f t="shared" si="131"/>
        <v>53.337028661165874</v>
      </c>
      <c r="AA143" s="7">
        <f t="shared" si="131"/>
        <v>53.925769596372461</v>
      </c>
      <c r="AB143" s="7">
        <f t="shared" si="131"/>
        <v>54.482670746635591</v>
      </c>
      <c r="AC143" s="7">
        <f t="shared" si="131"/>
        <v>55.010999999999996</v>
      </c>
    </row>
    <row r="144" spans="1:29" x14ac:dyDescent="0.35">
      <c r="A144" s="2" t="s">
        <v>13</v>
      </c>
      <c r="B144" s="8">
        <v>12.409282151009167</v>
      </c>
      <c r="C144" s="2" t="s">
        <v>40</v>
      </c>
      <c r="D144" s="7">
        <v>133.1755096678371</v>
      </c>
      <c r="E144" s="18">
        <v>818.84765625</v>
      </c>
      <c r="F144" s="14">
        <v>1000</v>
      </c>
      <c r="G144" s="7">
        <v>101.85267485935776</v>
      </c>
      <c r="H144" s="7">
        <f t="shared" si="121"/>
        <v>31.322834808479342</v>
      </c>
      <c r="I144" s="7">
        <f>10^((H144-2)/15.034)</f>
        <v>89.214340347455888</v>
      </c>
      <c r="J144" s="7">
        <f>2+15.034*LOG(J$1)</f>
        <v>27.542315045187706</v>
      </c>
      <c r="K144" s="13">
        <f t="shared" ref="K144:AC144" si="132">2+15.034*LOG(K$1)</f>
        <v>32.067999999999998</v>
      </c>
      <c r="L144" s="7">
        <f t="shared" si="132"/>
        <v>34.715355988643118</v>
      </c>
      <c r="M144" s="7">
        <f t="shared" si="132"/>
        <v>36.593684954812296</v>
      </c>
      <c r="N144" s="7">
        <f t="shared" si="132"/>
        <v>38.050630090375414</v>
      </c>
      <c r="O144" s="7">
        <f t="shared" si="132"/>
        <v>39.24104094345541</v>
      </c>
      <c r="P144" s="7">
        <f t="shared" si="132"/>
        <v>40.247518978762045</v>
      </c>
      <c r="Q144" s="7">
        <f t="shared" si="132"/>
        <v>41.119369909624588</v>
      </c>
      <c r="R144" s="7">
        <f t="shared" si="132"/>
        <v>41.888396932098516</v>
      </c>
      <c r="S144" s="7">
        <f t="shared" si="132"/>
        <v>42.576315045187705</v>
      </c>
      <c r="T144" s="22">
        <f t="shared" si="132"/>
        <v>43.198612673856459</v>
      </c>
      <c r="U144" s="7">
        <f t="shared" si="132"/>
        <v>43.766725898267694</v>
      </c>
      <c r="V144" s="7">
        <f t="shared" si="132"/>
        <v>44.289339403768693</v>
      </c>
      <c r="W144" s="7">
        <f t="shared" si="132"/>
        <v>44.773203933574344</v>
      </c>
      <c r="X144" s="7">
        <f t="shared" si="132"/>
        <v>45.223671033830819</v>
      </c>
      <c r="Y144" s="7">
        <f t="shared" si="132"/>
        <v>45.645054864436887</v>
      </c>
      <c r="Z144" s="22">
        <f t="shared" si="132"/>
        <v>46.040884129188683</v>
      </c>
      <c r="AA144" s="7">
        <f t="shared" si="132"/>
        <v>46.414081886910807</v>
      </c>
      <c r="AB144" s="7">
        <f t="shared" si="132"/>
        <v>46.767096681912534</v>
      </c>
      <c r="AC144" s="7">
        <f t="shared" si="132"/>
        <v>47.102000000000004</v>
      </c>
    </row>
    <row r="145" spans="1:30" x14ac:dyDescent="0.35">
      <c r="A145" s="2" t="s">
        <v>13</v>
      </c>
      <c r="B145" s="8">
        <v>11.309011456293494</v>
      </c>
      <c r="C145" s="2" t="s">
        <v>40</v>
      </c>
      <c r="D145" s="7">
        <v>143.94759143682728</v>
      </c>
      <c r="E145" s="18">
        <v>52.734375</v>
      </c>
      <c r="F145" s="14">
        <v>63</v>
      </c>
      <c r="G145" s="7">
        <v>101.85267485935776</v>
      </c>
      <c r="H145" s="7">
        <f t="shared" si="121"/>
        <v>42.094916577469519</v>
      </c>
      <c r="I145" s="7">
        <f>10^((H145+5)/20.5)</f>
        <v>198.29556624343866</v>
      </c>
      <c r="K145" s="2"/>
      <c r="L145" s="2"/>
      <c r="M145" s="2"/>
      <c r="N145" s="2"/>
      <c r="O145" s="2"/>
      <c r="P145" s="2"/>
      <c r="Q145" s="2"/>
      <c r="R145" s="2"/>
      <c r="S145" s="2"/>
      <c r="T145" s="28"/>
      <c r="U145" s="2"/>
      <c r="V145" s="2"/>
      <c r="W145" s="2"/>
      <c r="X145" s="2"/>
      <c r="Y145" s="2"/>
      <c r="Z145" s="28"/>
      <c r="AA145" s="2"/>
      <c r="AB145" s="2"/>
      <c r="AC145" s="2"/>
    </row>
    <row r="146" spans="1:30" x14ac:dyDescent="0.35">
      <c r="A146" s="2" t="s">
        <v>14</v>
      </c>
      <c r="B146" s="8">
        <v>3.0793705046972355</v>
      </c>
      <c r="C146" s="2" t="s">
        <v>40</v>
      </c>
      <c r="D146" s="7">
        <v>162.01868960086199</v>
      </c>
      <c r="E146" s="19">
        <v>265.13671875</v>
      </c>
      <c r="F146" s="16">
        <v>250</v>
      </c>
      <c r="G146" s="7">
        <v>102.15771981963056</v>
      </c>
      <c r="H146" s="7">
        <f t="shared" si="121"/>
        <v>59.860969781231432</v>
      </c>
      <c r="I146" s="7">
        <f>10^((H146+24.31)/25.052)</f>
        <v>2290.07814748175</v>
      </c>
      <c r="J146" s="7">
        <f>- 4.25 + 18.2503*LOG(J$1)</f>
        <v>26.75671227013364</v>
      </c>
      <c r="K146" s="7">
        <f t="shared" ref="K146:Z146" si="133">- 4.25 + 18.2503*LOG(K$1)</f>
        <v>32.250599999999999</v>
      </c>
      <c r="L146" s="7">
        <f t="shared" si="133"/>
        <v>35.464318305143898</v>
      </c>
      <c r="M146" s="7">
        <f t="shared" si="133"/>
        <v>37.744487729866357</v>
      </c>
      <c r="N146" s="7">
        <f t="shared" si="133"/>
        <v>39.513124540267285</v>
      </c>
      <c r="O146" s="7">
        <f t="shared" si="133"/>
        <v>40.958206035010257</v>
      </c>
      <c r="P146" s="7">
        <f t="shared" si="133"/>
        <v>42.180005029805834</v>
      </c>
      <c r="Q146" s="7">
        <f t="shared" si="133"/>
        <v>43.238375459732715</v>
      </c>
      <c r="R146" s="7">
        <f t="shared" si="133"/>
        <v>44.171924340154149</v>
      </c>
      <c r="S146" s="7">
        <f t="shared" si="133"/>
        <v>45.007012270133643</v>
      </c>
      <c r="T146" s="22">
        <f t="shared" si="133"/>
        <v>45.762441192076793</v>
      </c>
      <c r="U146" s="7">
        <f t="shared" si="133"/>
        <v>46.452093764876608</v>
      </c>
      <c r="V146" s="7">
        <f t="shared" si="133"/>
        <v>47.086512632739108</v>
      </c>
      <c r="W146" s="7">
        <f t="shared" si="133"/>
        <v>47.673892759672192</v>
      </c>
      <c r="X146" s="7">
        <f t="shared" si="133"/>
        <v>48.220730575277543</v>
      </c>
      <c r="Y146" s="7">
        <f t="shared" si="133"/>
        <v>48.732263189599067</v>
      </c>
      <c r="Z146" s="22">
        <f t="shared" si="133"/>
        <v>49.212774219963556</v>
      </c>
      <c r="AA146" s="22">
        <f>-24.31 + 25.052*LOG(AA$1)</f>
        <v>49.699683346473961</v>
      </c>
      <c r="AB146" s="19">
        <f>-24.31 + 25.052*LOG(AB$1)</f>
        <v>50.287931759696207</v>
      </c>
      <c r="AC146" s="7">
        <f>-24.31 + 25.052*LOG(AC$1)</f>
        <v>50.846000000000004</v>
      </c>
      <c r="AD146" s="20"/>
    </row>
    <row r="147" spans="1:30" x14ac:dyDescent="0.35">
      <c r="A147" s="2" t="s">
        <v>14</v>
      </c>
      <c r="B147" s="8">
        <v>1.9035108304860653</v>
      </c>
      <c r="C147" s="2" t="s">
        <v>40</v>
      </c>
      <c r="D147" s="7">
        <v>133.84065882211365</v>
      </c>
      <c r="E147" s="19">
        <v>643.06640625</v>
      </c>
      <c r="F147" s="16">
        <v>500</v>
      </c>
      <c r="G147" s="7">
        <v>102.15771981963056</v>
      </c>
      <c r="H147" s="7">
        <f t="shared" si="121"/>
        <v>31.682939002483096</v>
      </c>
      <c r="I147" s="7">
        <f>10^((H147-3.72)/14.5754)</f>
        <v>82.890038189942501</v>
      </c>
      <c r="J147" s="7">
        <f>3.72 + 14.5754*LOG(J$1)</f>
        <v>28.483167401199207</v>
      </c>
      <c r="K147" s="13">
        <f t="shared" ref="K147:Z147" si="134">3.72 + 14.5754*LOG(K$1)</f>
        <v>32.870800000000003</v>
      </c>
      <c r="L147" s="7">
        <f t="shared" si="134"/>
        <v>35.43740053724018</v>
      </c>
      <c r="M147" s="7">
        <f t="shared" si="134"/>
        <v>37.258432598800795</v>
      </c>
      <c r="N147" s="7">
        <f t="shared" si="134"/>
        <v>38.670934802398413</v>
      </c>
      <c r="O147" s="7">
        <f t="shared" si="134"/>
        <v>39.825033136040972</v>
      </c>
      <c r="P147" s="7">
        <f t="shared" si="134"/>
        <v>40.800809373623004</v>
      </c>
      <c r="Q147" s="7">
        <f t="shared" si="134"/>
        <v>41.646065197601587</v>
      </c>
      <c r="R147" s="7">
        <f t="shared" si="134"/>
        <v>42.391633673281142</v>
      </c>
      <c r="S147" s="7">
        <f t="shared" si="134"/>
        <v>43.058567401199205</v>
      </c>
      <c r="T147" s="22">
        <f t="shared" si="134"/>
        <v>43.661882344454398</v>
      </c>
      <c r="U147" s="7">
        <f t="shared" si="134"/>
        <v>44.212665734841757</v>
      </c>
      <c r="V147" s="7">
        <f t="shared" si="134"/>
        <v>44.719337338412281</v>
      </c>
      <c r="W147" s="7">
        <f t="shared" si="134"/>
        <v>45.188441972423803</v>
      </c>
      <c r="X147" s="7">
        <f t="shared" si="134"/>
        <v>45.625167938439382</v>
      </c>
      <c r="Y147" s="7">
        <f t="shared" si="134"/>
        <v>46.033697796402379</v>
      </c>
      <c r="Z147" s="22">
        <f t="shared" si="134"/>
        <v>46.417452609856106</v>
      </c>
      <c r="AA147" s="22">
        <f>-32.413+26.825*LOG(AA$1)</f>
        <v>46.834555315709892</v>
      </c>
      <c r="AB147" s="22">
        <f t="shared" ref="AB147:AC147" si="135">-32.413+26.825*LOG(AB$1)</f>
        <v>47.464435711873335</v>
      </c>
      <c r="AC147" s="22">
        <f t="shared" si="135"/>
        <v>48.061999999999998</v>
      </c>
    </row>
    <row r="148" spans="1:30" x14ac:dyDescent="0.35">
      <c r="A148" s="2" t="s">
        <v>14</v>
      </c>
      <c r="B148" s="8">
        <v>2.2192614723402708</v>
      </c>
      <c r="C148" s="2" t="s">
        <v>40</v>
      </c>
      <c r="D148" s="7">
        <v>161.55424930098707</v>
      </c>
      <c r="E148" s="19">
        <v>180.17578125</v>
      </c>
      <c r="F148" s="16">
        <v>250</v>
      </c>
      <c r="G148" s="7">
        <v>102.15771981963056</v>
      </c>
      <c r="H148" s="7">
        <f t="shared" si="121"/>
        <v>59.396529481356509</v>
      </c>
      <c r="I148" s="7">
        <f>10^((H148+24.31)/25.052)</f>
        <v>2194.3770465657853</v>
      </c>
      <c r="J148" s="7">
        <f>- 4.25 + 18.2503*LOG(J$1)</f>
        <v>26.75671227013364</v>
      </c>
      <c r="K148" s="7">
        <f t="shared" ref="K148:Z148" si="136">- 4.25 + 18.2503*LOG(K$1)</f>
        <v>32.250599999999999</v>
      </c>
      <c r="L148" s="7">
        <f t="shared" si="136"/>
        <v>35.464318305143898</v>
      </c>
      <c r="M148" s="7">
        <f t="shared" si="136"/>
        <v>37.744487729866357</v>
      </c>
      <c r="N148" s="7">
        <f t="shared" si="136"/>
        <v>39.513124540267285</v>
      </c>
      <c r="O148" s="7">
        <f t="shared" si="136"/>
        <v>40.958206035010257</v>
      </c>
      <c r="P148" s="7">
        <f t="shared" si="136"/>
        <v>42.180005029805834</v>
      </c>
      <c r="Q148" s="7">
        <f t="shared" si="136"/>
        <v>43.238375459732715</v>
      </c>
      <c r="R148" s="7">
        <f t="shared" si="136"/>
        <v>44.171924340154149</v>
      </c>
      <c r="S148" s="7">
        <f t="shared" si="136"/>
        <v>45.007012270133643</v>
      </c>
      <c r="T148" s="22">
        <f t="shared" si="136"/>
        <v>45.762441192076793</v>
      </c>
      <c r="U148" s="7">
        <f t="shared" si="136"/>
        <v>46.452093764876608</v>
      </c>
      <c r="V148" s="7">
        <f t="shared" si="136"/>
        <v>47.086512632739108</v>
      </c>
      <c r="W148" s="7">
        <f t="shared" si="136"/>
        <v>47.673892759672192</v>
      </c>
      <c r="X148" s="7">
        <f t="shared" si="136"/>
        <v>48.220730575277543</v>
      </c>
      <c r="Y148" s="7">
        <f t="shared" si="136"/>
        <v>48.732263189599067</v>
      </c>
      <c r="Z148" s="22">
        <f t="shared" si="136"/>
        <v>49.212774219963556</v>
      </c>
      <c r="AA148" s="22">
        <f>-24.31 + 25.052*LOG(AA$1)</f>
        <v>49.699683346473961</v>
      </c>
      <c r="AB148" s="19">
        <f>-24.31 + 25.052*LOG(AB$1)</f>
        <v>50.287931759696207</v>
      </c>
      <c r="AC148" s="7">
        <f>-24.31 + 25.052*LOG(AC$1)</f>
        <v>50.846000000000004</v>
      </c>
      <c r="AD148" s="20"/>
    </row>
    <row r="149" spans="1:30" x14ac:dyDescent="0.35">
      <c r="A149" s="2" t="s">
        <v>14</v>
      </c>
      <c r="B149" s="8">
        <v>4.9251624728615324</v>
      </c>
      <c r="C149" s="2" t="s">
        <v>40</v>
      </c>
      <c r="D149" s="7">
        <v>156.02516936821496</v>
      </c>
      <c r="E149" s="19">
        <v>111.328125</v>
      </c>
      <c r="F149" s="16">
        <v>125</v>
      </c>
      <c r="G149" s="7">
        <v>104.09844724587376</v>
      </c>
      <c r="H149" s="7">
        <f t="shared" si="121"/>
        <v>51.926722122341204</v>
      </c>
      <c r="I149" s="7">
        <f>10^((H149+16.14)/23.717)</f>
        <v>741.23338934533763</v>
      </c>
      <c r="J149" s="7">
        <f t="shared" ref="J149:T151" si="137">3.21+16.719*LOG(J$1)</f>
        <v>31.615079502493899</v>
      </c>
      <c r="K149" s="7">
        <f t="shared" si="137"/>
        <v>36.648000000000003</v>
      </c>
      <c r="L149" s="7">
        <f t="shared" si="137"/>
        <v>39.592069760151936</v>
      </c>
      <c r="M149" s="7">
        <f t="shared" si="137"/>
        <v>41.680920497506108</v>
      </c>
      <c r="N149" s="7">
        <f t="shared" si="137"/>
        <v>43.301159004987795</v>
      </c>
      <c r="O149" s="7">
        <f t="shared" si="137"/>
        <v>44.624990257658041</v>
      </c>
      <c r="P149" s="7">
        <f t="shared" si="137"/>
        <v>45.744273633492263</v>
      </c>
      <c r="Q149" s="7">
        <f t="shared" si="137"/>
        <v>46.713840995012212</v>
      </c>
      <c r="R149" s="7">
        <f t="shared" si="137"/>
        <v>47.569060017809974</v>
      </c>
      <c r="S149" s="7">
        <f t="shared" si="137"/>
        <v>48.3340795024939</v>
      </c>
      <c r="T149" s="22">
        <f t="shared" si="137"/>
        <v>49.026123805654265</v>
      </c>
      <c r="U149" s="22">
        <f t="shared" ref="U149:AC151" si="138">-16.14+23.717*LOG(U$1)</f>
        <v>49.749413205348873</v>
      </c>
      <c r="V149" s="7">
        <f t="shared" si="138"/>
        <v>50.5738660794986</v>
      </c>
      <c r="W149" s="7">
        <f t="shared" si="138"/>
        <v>51.337190215018126</v>
      </c>
      <c r="X149" s="13">
        <f t="shared" si="138"/>
        <v>52.047827983860941</v>
      </c>
      <c r="Y149" s="7">
        <f t="shared" si="138"/>
        <v>52.712585221487927</v>
      </c>
      <c r="Z149" s="22">
        <f t="shared" si="138"/>
        <v>53.337028661165874</v>
      </c>
      <c r="AA149" s="7">
        <f t="shared" si="138"/>
        <v>53.925769596372461</v>
      </c>
      <c r="AB149" s="7">
        <f t="shared" si="138"/>
        <v>54.482670746635591</v>
      </c>
      <c r="AC149" s="7">
        <f t="shared" si="138"/>
        <v>55.010999999999996</v>
      </c>
    </row>
    <row r="150" spans="1:30" x14ac:dyDescent="0.35">
      <c r="A150" s="2" t="s">
        <v>14</v>
      </c>
      <c r="B150" s="3">
        <v>3.97</v>
      </c>
      <c r="C150" s="2" t="s">
        <v>40</v>
      </c>
      <c r="D150" s="7">
        <v>152.12923956886618</v>
      </c>
      <c r="E150" s="19">
        <v>117.1875</v>
      </c>
      <c r="F150" s="16">
        <v>125</v>
      </c>
      <c r="G150" s="7">
        <v>104.09844724587376</v>
      </c>
      <c r="H150" s="7">
        <f t="shared" si="121"/>
        <v>48.030792322992426</v>
      </c>
      <c r="I150" s="7">
        <f>10^((H150-3.21)/16.719)</f>
        <v>479.54540508112706</v>
      </c>
      <c r="J150" s="7">
        <f t="shared" si="137"/>
        <v>31.615079502493899</v>
      </c>
      <c r="K150" s="7">
        <f t="shared" si="137"/>
        <v>36.648000000000003</v>
      </c>
      <c r="L150" s="7">
        <f t="shared" si="137"/>
        <v>39.592069760151936</v>
      </c>
      <c r="M150" s="7">
        <f t="shared" si="137"/>
        <v>41.680920497506108</v>
      </c>
      <c r="N150" s="7">
        <f t="shared" si="137"/>
        <v>43.301159004987795</v>
      </c>
      <c r="O150" s="7">
        <f t="shared" si="137"/>
        <v>44.624990257658041</v>
      </c>
      <c r="P150" s="7">
        <f t="shared" si="137"/>
        <v>45.744273633492263</v>
      </c>
      <c r="Q150" s="7">
        <f t="shared" si="137"/>
        <v>46.713840995012212</v>
      </c>
      <c r="R150" s="7">
        <f t="shared" si="137"/>
        <v>47.569060017809974</v>
      </c>
      <c r="S150" s="13">
        <f t="shared" si="137"/>
        <v>48.3340795024939</v>
      </c>
      <c r="T150" s="22">
        <f t="shared" si="137"/>
        <v>49.026123805654265</v>
      </c>
      <c r="U150" s="22">
        <f t="shared" si="138"/>
        <v>49.749413205348873</v>
      </c>
      <c r="V150" s="7">
        <f t="shared" si="138"/>
        <v>50.5738660794986</v>
      </c>
      <c r="W150" s="7">
        <f t="shared" si="138"/>
        <v>51.337190215018126</v>
      </c>
      <c r="X150" s="7">
        <f t="shared" si="138"/>
        <v>52.047827983860941</v>
      </c>
      <c r="Y150" s="7">
        <f t="shared" si="138"/>
        <v>52.712585221487927</v>
      </c>
      <c r="Z150" s="22">
        <f t="shared" si="138"/>
        <v>53.337028661165874</v>
      </c>
      <c r="AA150" s="7">
        <f t="shared" si="138"/>
        <v>53.925769596372461</v>
      </c>
      <c r="AB150" s="7">
        <f t="shared" si="138"/>
        <v>54.482670746635591</v>
      </c>
      <c r="AC150" s="7">
        <f t="shared" si="138"/>
        <v>55.010999999999996</v>
      </c>
    </row>
    <row r="151" spans="1:30" x14ac:dyDescent="0.35">
      <c r="A151" s="2" t="s">
        <v>14</v>
      </c>
      <c r="B151" s="3">
        <v>3.92</v>
      </c>
      <c r="C151" s="2" t="s">
        <v>40</v>
      </c>
      <c r="D151" s="7">
        <v>136.72332633544733</v>
      </c>
      <c r="E151" s="19">
        <v>108.3984375</v>
      </c>
      <c r="F151" s="16">
        <v>125</v>
      </c>
      <c r="G151" s="7">
        <v>104.09844724587376</v>
      </c>
      <c r="H151" s="7">
        <f t="shared" si="121"/>
        <v>32.624879089573568</v>
      </c>
      <c r="I151" s="7">
        <f>10^((H151-3.21)/16.719)</f>
        <v>57.46035817687946</v>
      </c>
      <c r="J151" s="7">
        <f t="shared" si="137"/>
        <v>31.615079502493899</v>
      </c>
      <c r="K151" s="13">
        <f t="shared" si="137"/>
        <v>36.648000000000003</v>
      </c>
      <c r="L151" s="7">
        <f t="shared" si="137"/>
        <v>39.592069760151936</v>
      </c>
      <c r="M151" s="7">
        <f t="shared" si="137"/>
        <v>41.680920497506108</v>
      </c>
      <c r="N151" s="7">
        <f t="shared" si="137"/>
        <v>43.301159004987795</v>
      </c>
      <c r="O151" s="7">
        <f t="shared" si="137"/>
        <v>44.624990257658041</v>
      </c>
      <c r="P151" s="7">
        <f t="shared" si="137"/>
        <v>45.744273633492263</v>
      </c>
      <c r="Q151" s="7">
        <f t="shared" si="137"/>
        <v>46.713840995012212</v>
      </c>
      <c r="R151" s="7">
        <f t="shared" si="137"/>
        <v>47.569060017809974</v>
      </c>
      <c r="S151" s="7">
        <f t="shared" si="137"/>
        <v>48.3340795024939</v>
      </c>
      <c r="T151" s="22">
        <f t="shared" si="137"/>
        <v>49.026123805654265</v>
      </c>
      <c r="U151" s="22">
        <f t="shared" si="138"/>
        <v>49.749413205348873</v>
      </c>
      <c r="V151" s="7">
        <f t="shared" si="138"/>
        <v>50.5738660794986</v>
      </c>
      <c r="W151" s="7">
        <f t="shared" si="138"/>
        <v>51.337190215018126</v>
      </c>
      <c r="X151" s="7">
        <f t="shared" si="138"/>
        <v>52.047827983860941</v>
      </c>
      <c r="Y151" s="7">
        <f t="shared" si="138"/>
        <v>52.712585221487927</v>
      </c>
      <c r="Z151" s="22">
        <f t="shared" si="138"/>
        <v>53.337028661165874</v>
      </c>
      <c r="AA151" s="7">
        <f t="shared" si="138"/>
        <v>53.925769596372461</v>
      </c>
      <c r="AB151" s="7">
        <f t="shared" si="138"/>
        <v>54.482670746635591</v>
      </c>
      <c r="AC151" s="7">
        <f t="shared" si="138"/>
        <v>55.010999999999996</v>
      </c>
    </row>
    <row r="152" spans="1:30" x14ac:dyDescent="0.35">
      <c r="A152" s="2" t="s">
        <v>15</v>
      </c>
      <c r="B152" s="8">
        <v>1.8333350475681212</v>
      </c>
      <c r="C152" s="2" t="s">
        <v>40</v>
      </c>
      <c r="D152" s="7">
        <v>153.35384097231554</v>
      </c>
      <c r="E152" s="19">
        <v>1290.52734375</v>
      </c>
      <c r="F152" s="16">
        <v>1000</v>
      </c>
      <c r="G152" s="7">
        <v>96.159731361890778</v>
      </c>
      <c r="H152" s="7">
        <f t="shared" si="121"/>
        <v>57.194109610424761</v>
      </c>
      <c r="I152" s="7">
        <f>10^((H152+44.62)/30.348)</f>
        <v>2264.0549586067727</v>
      </c>
      <c r="J152" s="7">
        <f>2+15.034*LOG(J$1)</f>
        <v>27.542315045187706</v>
      </c>
      <c r="K152" s="7">
        <f t="shared" ref="K152:AC152" si="139">2+15.034*LOG(K$1)</f>
        <v>32.067999999999998</v>
      </c>
      <c r="L152" s="7">
        <f t="shared" si="139"/>
        <v>34.715355988643118</v>
      </c>
      <c r="M152" s="7">
        <f t="shared" si="139"/>
        <v>36.593684954812296</v>
      </c>
      <c r="N152" s="7">
        <f t="shared" si="139"/>
        <v>38.050630090375414</v>
      </c>
      <c r="O152" s="7">
        <f t="shared" si="139"/>
        <v>39.24104094345541</v>
      </c>
      <c r="P152" s="7">
        <f t="shared" si="139"/>
        <v>40.247518978762045</v>
      </c>
      <c r="Q152" s="7">
        <f t="shared" si="139"/>
        <v>41.119369909624588</v>
      </c>
      <c r="R152" s="7">
        <f t="shared" si="139"/>
        <v>41.888396932098516</v>
      </c>
      <c r="S152" s="7">
        <f t="shared" si="139"/>
        <v>42.576315045187705</v>
      </c>
      <c r="T152" s="22">
        <f t="shared" si="139"/>
        <v>43.198612673856459</v>
      </c>
      <c r="U152" s="7">
        <f t="shared" si="139"/>
        <v>43.766725898267694</v>
      </c>
      <c r="V152" s="7">
        <f t="shared" si="139"/>
        <v>44.289339403768693</v>
      </c>
      <c r="W152" s="7">
        <f t="shared" si="139"/>
        <v>44.773203933574344</v>
      </c>
      <c r="X152" s="7">
        <f t="shared" si="139"/>
        <v>45.223671033830819</v>
      </c>
      <c r="Y152" s="7">
        <f t="shared" si="139"/>
        <v>45.645054864436887</v>
      </c>
      <c r="Z152" s="22">
        <f t="shared" si="139"/>
        <v>46.040884129188683</v>
      </c>
      <c r="AA152" s="7">
        <f t="shared" si="139"/>
        <v>46.414081886910807</v>
      </c>
      <c r="AB152" s="7">
        <f t="shared" si="139"/>
        <v>46.767096681912534</v>
      </c>
      <c r="AC152" s="7">
        <f t="shared" si="139"/>
        <v>47.102000000000004</v>
      </c>
      <c r="AD152" s="20"/>
    </row>
    <row r="153" spans="1:30" x14ac:dyDescent="0.35">
      <c r="A153" s="2" t="s">
        <v>15</v>
      </c>
      <c r="B153" s="8">
        <v>-0.14430883233491049</v>
      </c>
      <c r="C153" s="2" t="s">
        <v>40</v>
      </c>
      <c r="D153" s="7">
        <v>171.87350291734185</v>
      </c>
      <c r="E153" s="19">
        <v>95.21484375</v>
      </c>
      <c r="F153" s="16">
        <v>125</v>
      </c>
      <c r="G153" s="7">
        <v>96.159731361890778</v>
      </c>
      <c r="H153" s="7">
        <f t="shared" si="121"/>
        <v>75.713771555451075</v>
      </c>
      <c r="I153" s="7">
        <f>10^((H153+16.14)/23.717)</f>
        <v>7462.9155616145335</v>
      </c>
      <c r="J153" s="7">
        <f t="shared" ref="J153:T154" si="140">3.21+16.719*LOG(J$1)</f>
        <v>31.615079502493899</v>
      </c>
      <c r="K153" s="7">
        <f t="shared" si="140"/>
        <v>36.648000000000003</v>
      </c>
      <c r="L153" s="7">
        <f t="shared" si="140"/>
        <v>39.592069760151936</v>
      </c>
      <c r="M153" s="7">
        <f t="shared" si="140"/>
        <v>41.680920497506108</v>
      </c>
      <c r="N153" s="7">
        <f t="shared" si="140"/>
        <v>43.301159004987795</v>
      </c>
      <c r="O153" s="7">
        <f t="shared" si="140"/>
        <v>44.624990257658041</v>
      </c>
      <c r="P153" s="7">
        <f t="shared" si="140"/>
        <v>45.744273633492263</v>
      </c>
      <c r="Q153" s="7">
        <f t="shared" si="140"/>
        <v>46.713840995012212</v>
      </c>
      <c r="R153" s="7">
        <f t="shared" si="140"/>
        <v>47.569060017809974</v>
      </c>
      <c r="S153" s="7">
        <f t="shared" si="140"/>
        <v>48.3340795024939</v>
      </c>
      <c r="T153" s="22">
        <f t="shared" si="140"/>
        <v>49.026123805654265</v>
      </c>
      <c r="U153" s="22">
        <f t="shared" ref="U153:AC154" si="141">-16.14+23.717*LOG(U$1)</f>
        <v>49.749413205348873</v>
      </c>
      <c r="V153" s="7">
        <f t="shared" si="141"/>
        <v>50.5738660794986</v>
      </c>
      <c r="W153" s="7">
        <f t="shared" si="141"/>
        <v>51.337190215018126</v>
      </c>
      <c r="X153" s="7">
        <f t="shared" si="141"/>
        <v>52.047827983860941</v>
      </c>
      <c r="Y153" s="7">
        <f t="shared" si="141"/>
        <v>52.712585221487927</v>
      </c>
      <c r="Z153" s="22">
        <f t="shared" si="141"/>
        <v>53.337028661165874</v>
      </c>
      <c r="AA153" s="7">
        <f t="shared" si="141"/>
        <v>53.925769596372461</v>
      </c>
      <c r="AB153" s="7">
        <f t="shared" si="141"/>
        <v>54.482670746635591</v>
      </c>
      <c r="AC153" s="7">
        <f t="shared" si="141"/>
        <v>55.010999999999996</v>
      </c>
      <c r="AD153" s="20"/>
    </row>
    <row r="154" spans="1:30" x14ac:dyDescent="0.35">
      <c r="A154" s="2" t="s">
        <v>15</v>
      </c>
      <c r="B154" s="8">
        <v>28.299479138633384</v>
      </c>
      <c r="C154" s="2" t="s">
        <v>40</v>
      </c>
      <c r="D154" s="7">
        <v>140.07012435380625</v>
      </c>
      <c r="E154" s="19">
        <v>92.28515625</v>
      </c>
      <c r="F154" s="16">
        <v>125</v>
      </c>
      <c r="G154" s="7">
        <v>97.761449849409615</v>
      </c>
      <c r="H154" s="7">
        <f t="shared" si="121"/>
        <v>42.308674504396635</v>
      </c>
      <c r="I154" s="7">
        <f>10^((H154-3.21)/16.719)</f>
        <v>218.06066763284497</v>
      </c>
      <c r="J154" s="7">
        <f t="shared" si="140"/>
        <v>31.615079502493899</v>
      </c>
      <c r="K154" s="7">
        <f t="shared" si="140"/>
        <v>36.648000000000003</v>
      </c>
      <c r="L154" s="7">
        <f t="shared" si="140"/>
        <v>39.592069760151936</v>
      </c>
      <c r="M154" s="7">
        <f t="shared" si="140"/>
        <v>41.680920497506108</v>
      </c>
      <c r="N154" s="13">
        <f t="shared" si="140"/>
        <v>43.301159004987795</v>
      </c>
      <c r="O154" s="7">
        <f t="shared" si="140"/>
        <v>44.624990257658041</v>
      </c>
      <c r="P154" s="7">
        <f t="shared" si="140"/>
        <v>45.744273633492263</v>
      </c>
      <c r="Q154" s="7">
        <f t="shared" si="140"/>
        <v>46.713840995012212</v>
      </c>
      <c r="R154" s="7">
        <f t="shared" si="140"/>
        <v>47.569060017809974</v>
      </c>
      <c r="S154" s="7">
        <f t="shared" si="140"/>
        <v>48.3340795024939</v>
      </c>
      <c r="T154" s="22">
        <f t="shared" si="140"/>
        <v>49.026123805654265</v>
      </c>
      <c r="U154" s="22">
        <f t="shared" si="141"/>
        <v>49.749413205348873</v>
      </c>
      <c r="V154" s="7">
        <f t="shared" si="141"/>
        <v>50.5738660794986</v>
      </c>
      <c r="W154" s="7">
        <f t="shared" si="141"/>
        <v>51.337190215018126</v>
      </c>
      <c r="X154" s="7">
        <f t="shared" si="141"/>
        <v>52.047827983860941</v>
      </c>
      <c r="Y154" s="7">
        <f t="shared" si="141"/>
        <v>52.712585221487927</v>
      </c>
      <c r="Z154" s="22">
        <f t="shared" si="141"/>
        <v>53.337028661165874</v>
      </c>
      <c r="AA154" s="7">
        <f t="shared" si="141"/>
        <v>53.925769596372461</v>
      </c>
      <c r="AB154" s="7">
        <f t="shared" si="141"/>
        <v>54.482670746635591</v>
      </c>
      <c r="AC154" s="7">
        <f t="shared" si="141"/>
        <v>55.010999999999996</v>
      </c>
    </row>
    <row r="155" spans="1:30" x14ac:dyDescent="0.35">
      <c r="A155" s="2" t="s">
        <v>15</v>
      </c>
      <c r="B155" s="8">
        <v>28.365337827310427</v>
      </c>
      <c r="C155" s="2" t="s">
        <v>40</v>
      </c>
      <c r="D155" s="7">
        <v>139.35643547616087</v>
      </c>
      <c r="E155" s="19">
        <v>342.7734375</v>
      </c>
      <c r="F155" s="16">
        <v>250</v>
      </c>
      <c r="G155" s="7">
        <v>97.761449849409615</v>
      </c>
      <c r="H155" s="7">
        <f t="shared" si="121"/>
        <v>41.594985626751253</v>
      </c>
      <c r="I155" s="7">
        <f>10^((H155+4.25)/18.2503)</f>
        <v>325.09681416690563</v>
      </c>
      <c r="J155" s="7">
        <f>- 4.25 + 18.2503*LOG(J$1)</f>
        <v>26.75671227013364</v>
      </c>
      <c r="K155" s="7">
        <f t="shared" ref="K155:Z155" si="142">- 4.25 + 18.2503*LOG(K$1)</f>
        <v>32.250599999999999</v>
      </c>
      <c r="L155" s="7">
        <f t="shared" si="142"/>
        <v>35.464318305143898</v>
      </c>
      <c r="M155" s="7">
        <f t="shared" si="142"/>
        <v>37.744487729866357</v>
      </c>
      <c r="N155" s="7">
        <f t="shared" si="142"/>
        <v>39.513124540267285</v>
      </c>
      <c r="O155" s="7">
        <f t="shared" si="142"/>
        <v>40.958206035010257</v>
      </c>
      <c r="P155" s="13">
        <f t="shared" si="142"/>
        <v>42.180005029805834</v>
      </c>
      <c r="Q155" s="7">
        <f t="shared" si="142"/>
        <v>43.238375459732715</v>
      </c>
      <c r="R155" s="7">
        <f t="shared" si="142"/>
        <v>44.171924340154149</v>
      </c>
      <c r="S155" s="7">
        <f t="shared" si="142"/>
        <v>45.007012270133643</v>
      </c>
      <c r="T155" s="22">
        <f t="shared" si="142"/>
        <v>45.762441192076793</v>
      </c>
      <c r="U155" s="7">
        <f t="shared" si="142"/>
        <v>46.452093764876608</v>
      </c>
      <c r="V155" s="7">
        <f t="shared" si="142"/>
        <v>47.086512632739108</v>
      </c>
      <c r="W155" s="7">
        <f t="shared" si="142"/>
        <v>47.673892759672192</v>
      </c>
      <c r="X155" s="7">
        <f t="shared" si="142"/>
        <v>48.220730575277543</v>
      </c>
      <c r="Y155" s="7">
        <f t="shared" si="142"/>
        <v>48.732263189599067</v>
      </c>
      <c r="Z155" s="22">
        <f t="shared" si="142"/>
        <v>49.212774219963556</v>
      </c>
      <c r="AA155" s="22">
        <f>-24.31 + 25.052*LOG(AA$1)</f>
        <v>49.699683346473961</v>
      </c>
      <c r="AB155" s="19">
        <f>-24.31 + 25.052*LOG(AB$1)</f>
        <v>50.287931759696207</v>
      </c>
      <c r="AC155" s="7">
        <f>-24.31 + 25.052*LOG(AC$1)</f>
        <v>50.846000000000004</v>
      </c>
    </row>
    <row r="156" spans="1:30" x14ac:dyDescent="0.35">
      <c r="A156" s="2" t="s">
        <v>15</v>
      </c>
      <c r="B156" s="8">
        <v>28.111751596411391</v>
      </c>
      <c r="C156" s="2" t="s">
        <v>40</v>
      </c>
      <c r="D156" s="7">
        <v>126.7655076084547</v>
      </c>
      <c r="E156" s="19">
        <v>644.53125</v>
      </c>
      <c r="F156" s="16">
        <v>500</v>
      </c>
      <c r="G156" s="7">
        <v>97.761449849409615</v>
      </c>
      <c r="H156" s="7">
        <f t="shared" si="121"/>
        <v>29.004057759045082</v>
      </c>
      <c r="I156" s="7">
        <f>10^((H156-3.72)/14.5754)</f>
        <v>54.288474922011815</v>
      </c>
      <c r="J156" s="7">
        <f>3.72 + 14.5754*LOG(J$1)</f>
        <v>28.483167401199207</v>
      </c>
      <c r="K156" s="13">
        <f t="shared" ref="K156:Z156" si="143">3.72 + 14.5754*LOG(K$1)</f>
        <v>32.870800000000003</v>
      </c>
      <c r="L156" s="7">
        <f t="shared" si="143"/>
        <v>35.43740053724018</v>
      </c>
      <c r="M156" s="7">
        <f t="shared" si="143"/>
        <v>37.258432598800795</v>
      </c>
      <c r="N156" s="7">
        <f t="shared" si="143"/>
        <v>38.670934802398413</v>
      </c>
      <c r="O156" s="7">
        <f t="shared" si="143"/>
        <v>39.825033136040972</v>
      </c>
      <c r="P156" s="7">
        <f t="shared" si="143"/>
        <v>40.800809373623004</v>
      </c>
      <c r="Q156" s="7">
        <f t="shared" si="143"/>
        <v>41.646065197601587</v>
      </c>
      <c r="R156" s="7">
        <f t="shared" si="143"/>
        <v>42.391633673281142</v>
      </c>
      <c r="S156" s="7">
        <f t="shared" si="143"/>
        <v>43.058567401199205</v>
      </c>
      <c r="T156" s="22">
        <f t="shared" si="143"/>
        <v>43.661882344454398</v>
      </c>
      <c r="U156" s="7">
        <f t="shared" si="143"/>
        <v>44.212665734841757</v>
      </c>
      <c r="V156" s="7">
        <f t="shared" si="143"/>
        <v>44.719337338412281</v>
      </c>
      <c r="W156" s="7">
        <f t="shared" si="143"/>
        <v>45.188441972423803</v>
      </c>
      <c r="X156" s="7">
        <f t="shared" si="143"/>
        <v>45.625167938439382</v>
      </c>
      <c r="Y156" s="7">
        <f t="shared" si="143"/>
        <v>46.033697796402379</v>
      </c>
      <c r="Z156" s="22">
        <f t="shared" si="143"/>
        <v>46.417452609856106</v>
      </c>
      <c r="AA156" s="22">
        <f>-32.413+26.825*LOG(AA$1)</f>
        <v>46.834555315709892</v>
      </c>
      <c r="AB156" s="22">
        <f t="shared" ref="AB156:AC156" si="144">-32.413+26.825*LOG(AB$1)</f>
        <v>47.464435711873335</v>
      </c>
      <c r="AC156" s="22">
        <f t="shared" si="144"/>
        <v>48.061999999999998</v>
      </c>
    </row>
    <row r="157" spans="1:30" x14ac:dyDescent="0.35">
      <c r="A157" s="2" t="s">
        <v>15</v>
      </c>
      <c r="B157" s="8">
        <v>2.8359901999187627</v>
      </c>
      <c r="C157" s="2" t="s">
        <v>40</v>
      </c>
      <c r="D157" s="7">
        <v>146.71911122737606</v>
      </c>
      <c r="E157" s="19">
        <v>52.734375</v>
      </c>
      <c r="F157" s="16">
        <v>63</v>
      </c>
      <c r="G157" s="7">
        <v>97.761449849409615</v>
      </c>
      <c r="H157" s="7">
        <f t="shared" si="121"/>
        <v>48.957661377966446</v>
      </c>
      <c r="I157" s="7">
        <f>10^((H157+5)/20.5)</f>
        <v>428.62849844468752</v>
      </c>
      <c r="K157" s="2"/>
      <c r="L157" s="2"/>
      <c r="M157" s="2"/>
      <c r="N157" s="2"/>
      <c r="O157" s="2"/>
      <c r="P157" s="2"/>
      <c r="Q157" s="2"/>
      <c r="R157" s="2"/>
      <c r="S157" s="2"/>
      <c r="T157" s="28"/>
      <c r="U157" s="2"/>
      <c r="V157" s="2"/>
      <c r="W157" s="2"/>
      <c r="X157" s="2"/>
      <c r="Y157" s="2"/>
      <c r="Z157" s="28"/>
      <c r="AA157" s="2"/>
      <c r="AB157" s="2"/>
      <c r="AC157" s="2"/>
    </row>
    <row r="158" spans="1:30" x14ac:dyDescent="0.35">
      <c r="A158" s="2" t="s">
        <v>15</v>
      </c>
      <c r="B158" s="8">
        <v>0.23167606017553277</v>
      </c>
      <c r="C158" s="2" t="s">
        <v>40</v>
      </c>
      <c r="D158" s="7">
        <v>148.22979327707026</v>
      </c>
      <c r="E158" s="19">
        <v>449.70703125</v>
      </c>
      <c r="F158" s="16">
        <v>500</v>
      </c>
      <c r="G158" s="7">
        <v>97.761449849409615</v>
      </c>
      <c r="H158" s="7">
        <f t="shared" si="121"/>
        <v>50.468343427660642</v>
      </c>
      <c r="I158" s="7">
        <f>10^((H158+32.413)/26.825)</f>
        <v>1229.4340968960419</v>
      </c>
      <c r="J158" s="7">
        <f>3.72 + 14.5754*LOG(J$1)</f>
        <v>28.483167401199207</v>
      </c>
      <c r="K158" s="7">
        <f t="shared" ref="K158:Z158" si="145">3.72 + 14.5754*LOG(K$1)</f>
        <v>32.870800000000003</v>
      </c>
      <c r="L158" s="7">
        <f t="shared" si="145"/>
        <v>35.43740053724018</v>
      </c>
      <c r="M158" s="7">
        <f t="shared" si="145"/>
        <v>37.258432598800795</v>
      </c>
      <c r="N158" s="7">
        <f t="shared" si="145"/>
        <v>38.670934802398413</v>
      </c>
      <c r="O158" s="7">
        <f t="shared" si="145"/>
        <v>39.825033136040972</v>
      </c>
      <c r="P158" s="7">
        <f t="shared" si="145"/>
        <v>40.800809373623004</v>
      </c>
      <c r="Q158" s="7">
        <f t="shared" si="145"/>
        <v>41.646065197601587</v>
      </c>
      <c r="R158" s="7">
        <f t="shared" si="145"/>
        <v>42.391633673281142</v>
      </c>
      <c r="S158" s="7">
        <f t="shared" si="145"/>
        <v>43.058567401199205</v>
      </c>
      <c r="T158" s="22">
        <f t="shared" si="145"/>
        <v>43.661882344454398</v>
      </c>
      <c r="U158" s="7">
        <f t="shared" si="145"/>
        <v>44.212665734841757</v>
      </c>
      <c r="V158" s="7">
        <f t="shared" si="145"/>
        <v>44.719337338412281</v>
      </c>
      <c r="W158" s="7">
        <f t="shared" si="145"/>
        <v>45.188441972423803</v>
      </c>
      <c r="X158" s="7">
        <f t="shared" si="145"/>
        <v>45.625167938439382</v>
      </c>
      <c r="Y158" s="7">
        <f t="shared" si="145"/>
        <v>46.033697796402379</v>
      </c>
      <c r="Z158" s="22">
        <f t="shared" si="145"/>
        <v>46.417452609856106</v>
      </c>
      <c r="AA158" s="22">
        <f>-32.413+26.825*LOG(AA$1)</f>
        <v>46.834555315709892</v>
      </c>
      <c r="AB158" s="22">
        <f t="shared" ref="AB158:AC158" si="146">-32.413+26.825*LOG(AB$1)</f>
        <v>47.464435711873335</v>
      </c>
      <c r="AC158" s="22">
        <f t="shared" si="146"/>
        <v>48.061999999999998</v>
      </c>
      <c r="AD158" s="20"/>
    </row>
    <row r="159" spans="1:30" x14ac:dyDescent="0.35">
      <c r="A159" s="2" t="s">
        <v>15</v>
      </c>
      <c r="B159" s="8">
        <v>3.1445915558574362</v>
      </c>
      <c r="C159" s="2" t="s">
        <v>40</v>
      </c>
      <c r="D159" s="7">
        <v>148.0916299751018</v>
      </c>
      <c r="E159" s="19">
        <v>99.609375</v>
      </c>
      <c r="F159" s="16">
        <v>125</v>
      </c>
      <c r="G159" s="7">
        <v>97.761449849409615</v>
      </c>
      <c r="H159" s="7">
        <f t="shared" si="121"/>
        <v>50.330180125692181</v>
      </c>
      <c r="I159" s="7">
        <f>10^((H159+16.14)/23.717)</f>
        <v>634.80248613354399</v>
      </c>
      <c r="J159" s="7">
        <f t="shared" ref="J159:T160" si="147">3.21+16.719*LOG(J$1)</f>
        <v>31.615079502493899</v>
      </c>
      <c r="K159" s="7">
        <f t="shared" si="147"/>
        <v>36.648000000000003</v>
      </c>
      <c r="L159" s="7">
        <f t="shared" si="147"/>
        <v>39.592069760151936</v>
      </c>
      <c r="M159" s="7">
        <f t="shared" si="147"/>
        <v>41.680920497506108</v>
      </c>
      <c r="N159" s="7">
        <f t="shared" si="147"/>
        <v>43.301159004987795</v>
      </c>
      <c r="O159" s="7">
        <f t="shared" si="147"/>
        <v>44.624990257658041</v>
      </c>
      <c r="P159" s="7">
        <f t="shared" si="147"/>
        <v>45.744273633492263</v>
      </c>
      <c r="Q159" s="7">
        <f t="shared" si="147"/>
        <v>46.713840995012212</v>
      </c>
      <c r="R159" s="7">
        <f t="shared" si="147"/>
        <v>47.569060017809974</v>
      </c>
      <c r="S159" s="7">
        <f t="shared" si="147"/>
        <v>48.3340795024939</v>
      </c>
      <c r="T159" s="22">
        <f t="shared" si="147"/>
        <v>49.026123805654265</v>
      </c>
      <c r="U159" s="22">
        <f t="shared" ref="U159:AC160" si="148">-16.14+23.717*LOG(U$1)</f>
        <v>49.749413205348873</v>
      </c>
      <c r="V159" s="13">
        <f t="shared" si="148"/>
        <v>50.5738660794986</v>
      </c>
      <c r="W159" s="7">
        <f t="shared" si="148"/>
        <v>51.337190215018126</v>
      </c>
      <c r="X159" s="7">
        <f t="shared" si="148"/>
        <v>52.047827983860941</v>
      </c>
      <c r="Y159" s="7">
        <f t="shared" si="148"/>
        <v>52.712585221487927</v>
      </c>
      <c r="Z159" s="22">
        <f t="shared" si="148"/>
        <v>53.337028661165874</v>
      </c>
      <c r="AA159" s="7">
        <f t="shared" si="148"/>
        <v>53.925769596372461</v>
      </c>
      <c r="AB159" s="7">
        <f t="shared" si="148"/>
        <v>54.482670746635591</v>
      </c>
      <c r="AC159" s="7">
        <f t="shared" si="148"/>
        <v>55.010999999999996</v>
      </c>
    </row>
    <row r="160" spans="1:30" x14ac:dyDescent="0.35">
      <c r="A160" s="2" t="s">
        <v>15</v>
      </c>
      <c r="B160" s="8">
        <v>3.4416342604541512</v>
      </c>
      <c r="C160" s="2" t="s">
        <v>40</v>
      </c>
      <c r="D160" s="7">
        <v>149.91757960767711</v>
      </c>
      <c r="E160" s="19">
        <v>104.00390625</v>
      </c>
      <c r="F160" s="16">
        <v>125</v>
      </c>
      <c r="G160" s="7">
        <v>97.761449849409615</v>
      </c>
      <c r="H160" s="7">
        <f t="shared" si="121"/>
        <v>52.156129758267497</v>
      </c>
      <c r="I160" s="7">
        <f>10^((H160+16.14)/23.717)</f>
        <v>757.92753158499795</v>
      </c>
      <c r="J160" s="7">
        <f t="shared" si="147"/>
        <v>31.615079502493899</v>
      </c>
      <c r="K160" s="7">
        <f t="shared" si="147"/>
        <v>36.648000000000003</v>
      </c>
      <c r="L160" s="7">
        <f t="shared" si="147"/>
        <v>39.592069760151936</v>
      </c>
      <c r="M160" s="7">
        <f t="shared" si="147"/>
        <v>41.680920497506108</v>
      </c>
      <c r="N160" s="7">
        <f t="shared" si="147"/>
        <v>43.301159004987795</v>
      </c>
      <c r="O160" s="7">
        <f t="shared" si="147"/>
        <v>44.624990257658041</v>
      </c>
      <c r="P160" s="7">
        <f t="shared" si="147"/>
        <v>45.744273633492263</v>
      </c>
      <c r="Q160" s="7">
        <f t="shared" si="147"/>
        <v>46.713840995012212</v>
      </c>
      <c r="R160" s="7">
        <f t="shared" si="147"/>
        <v>47.569060017809974</v>
      </c>
      <c r="S160" s="7">
        <f t="shared" si="147"/>
        <v>48.3340795024939</v>
      </c>
      <c r="T160" s="22">
        <f t="shared" si="147"/>
        <v>49.026123805654265</v>
      </c>
      <c r="U160" s="22">
        <f t="shared" si="148"/>
        <v>49.749413205348873</v>
      </c>
      <c r="V160" s="7">
        <f t="shared" si="148"/>
        <v>50.5738660794986</v>
      </c>
      <c r="W160" s="7">
        <f t="shared" si="148"/>
        <v>51.337190215018126</v>
      </c>
      <c r="X160" s="7">
        <f t="shared" si="148"/>
        <v>52.047827983860941</v>
      </c>
      <c r="Y160" s="13">
        <f t="shared" si="148"/>
        <v>52.712585221487927</v>
      </c>
      <c r="Z160" s="22">
        <f t="shared" si="148"/>
        <v>53.337028661165874</v>
      </c>
      <c r="AA160" s="7">
        <f t="shared" si="148"/>
        <v>53.925769596372461</v>
      </c>
      <c r="AB160" s="7">
        <f t="shared" si="148"/>
        <v>54.482670746635591</v>
      </c>
      <c r="AC160" s="7">
        <f t="shared" si="148"/>
        <v>55.010999999999996</v>
      </c>
    </row>
    <row r="161" spans="1:30" x14ac:dyDescent="0.35">
      <c r="A161" s="2" t="s">
        <v>15</v>
      </c>
      <c r="B161" s="8">
        <v>27.206317540568179</v>
      </c>
      <c r="C161" s="2" t="s">
        <v>40</v>
      </c>
      <c r="D161" s="7">
        <v>149.82364975708981</v>
      </c>
      <c r="E161" s="19">
        <v>74.70703125</v>
      </c>
      <c r="F161" s="16">
        <v>63</v>
      </c>
      <c r="G161" s="7">
        <v>97.761449849409615</v>
      </c>
      <c r="H161" s="7">
        <f t="shared" si="121"/>
        <v>52.062199907680196</v>
      </c>
      <c r="I161" s="7">
        <f>10^((H161+5)/20.5)</f>
        <v>607.46595988293268</v>
      </c>
      <c r="K161" s="2"/>
      <c r="L161" s="2"/>
      <c r="M161" s="2"/>
      <c r="N161" s="2"/>
      <c r="O161" s="2"/>
      <c r="P161" s="2"/>
      <c r="Q161" s="2"/>
      <c r="R161" s="2"/>
      <c r="S161" s="2"/>
      <c r="T161" s="28"/>
      <c r="U161" s="2"/>
      <c r="V161" s="2"/>
      <c r="W161" s="2"/>
      <c r="X161" s="2"/>
      <c r="Y161" s="2"/>
      <c r="Z161" s="28"/>
      <c r="AA161" s="2"/>
      <c r="AB161" s="2"/>
      <c r="AC161" s="2"/>
    </row>
    <row r="162" spans="1:30" x14ac:dyDescent="0.35">
      <c r="A162" s="2" t="s">
        <v>15</v>
      </c>
      <c r="B162" s="8">
        <v>27.765512561938237</v>
      </c>
      <c r="C162" s="2" t="s">
        <v>40</v>
      </c>
      <c r="D162" s="7">
        <v>145.83142804368828</v>
      </c>
      <c r="E162" s="19">
        <v>93.75</v>
      </c>
      <c r="F162" s="16">
        <v>125</v>
      </c>
      <c r="G162" s="7">
        <v>97.761449849409615</v>
      </c>
      <c r="H162" s="7">
        <f t="shared" ref="H162:H186" si="149">D162-G162</f>
        <v>48.069978194278661</v>
      </c>
      <c r="I162" s="7">
        <f>10^((H162-3.21)/16.719)</f>
        <v>482.14040325150251</v>
      </c>
      <c r="J162" s="7">
        <f>3.21+16.719*LOG(J$1)</f>
        <v>31.615079502493899</v>
      </c>
      <c r="K162" s="7">
        <f>3.21+16.719*LOG(K$1)</f>
        <v>36.648000000000003</v>
      </c>
      <c r="L162" s="7">
        <f t="shared" ref="L162:T162" si="150">3.21+16.719*LOG(L$1)</f>
        <v>39.592069760151936</v>
      </c>
      <c r="M162" s="7">
        <f t="shared" si="150"/>
        <v>41.680920497506108</v>
      </c>
      <c r="N162" s="7">
        <f t="shared" si="150"/>
        <v>43.301159004987795</v>
      </c>
      <c r="O162" s="7">
        <f t="shared" si="150"/>
        <v>44.624990257658041</v>
      </c>
      <c r="P162" s="7">
        <f t="shared" si="150"/>
        <v>45.744273633492263</v>
      </c>
      <c r="Q162" s="7">
        <f t="shared" si="150"/>
        <v>46.713840995012212</v>
      </c>
      <c r="R162" s="7">
        <f t="shared" si="150"/>
        <v>47.569060017809974</v>
      </c>
      <c r="S162" s="13">
        <f t="shared" si="150"/>
        <v>48.3340795024939</v>
      </c>
      <c r="T162" s="22">
        <f t="shared" si="150"/>
        <v>49.026123805654265</v>
      </c>
      <c r="U162" s="22">
        <f>-16.14+23.717*LOG(U$1)</f>
        <v>49.749413205348873</v>
      </c>
      <c r="V162" s="7">
        <f t="shared" ref="V162:AB162" si="151">-16.14+23.717*LOG(V$1)</f>
        <v>50.5738660794986</v>
      </c>
      <c r="W162" s="7">
        <f t="shared" si="151"/>
        <v>51.337190215018126</v>
      </c>
      <c r="X162" s="7">
        <f t="shared" si="151"/>
        <v>52.047827983860941</v>
      </c>
      <c r="Y162" s="7">
        <f t="shared" si="151"/>
        <v>52.712585221487927</v>
      </c>
      <c r="Z162" s="22">
        <f t="shared" si="151"/>
        <v>53.337028661165874</v>
      </c>
      <c r="AA162" s="7">
        <f t="shared" si="151"/>
        <v>53.925769596372461</v>
      </c>
      <c r="AB162" s="7">
        <f t="shared" si="151"/>
        <v>54.482670746635591</v>
      </c>
      <c r="AC162" s="7">
        <f>-16.14+23.717*LOG(AC$1)</f>
        <v>55.010999999999996</v>
      </c>
    </row>
    <row r="163" spans="1:30" x14ac:dyDescent="0.35">
      <c r="A163" s="2" t="s">
        <v>15</v>
      </c>
      <c r="B163" s="8">
        <v>33.879014687095307</v>
      </c>
      <c r="C163" s="2" t="s">
        <v>40</v>
      </c>
      <c r="D163" s="7">
        <v>160.43230144159725</v>
      </c>
      <c r="E163" s="19">
        <v>193.359375</v>
      </c>
      <c r="F163" s="16">
        <v>250</v>
      </c>
      <c r="G163" s="7">
        <v>97.759532421406874</v>
      </c>
      <c r="H163" s="7">
        <f t="shared" si="149"/>
        <v>62.672769020190373</v>
      </c>
      <c r="I163" s="7">
        <f>10^((H163+24.31)/25.052)</f>
        <v>2965.4377789937294</v>
      </c>
      <c r="J163" s="7">
        <f>- 4.25 + 18.2503*LOG(J$1)</f>
        <v>26.75671227013364</v>
      </c>
      <c r="K163" s="7">
        <f t="shared" ref="K163:Z163" si="152">- 4.25 + 18.2503*LOG(K$1)</f>
        <v>32.250599999999999</v>
      </c>
      <c r="L163" s="7">
        <f t="shared" si="152"/>
        <v>35.464318305143898</v>
      </c>
      <c r="M163" s="7">
        <f t="shared" si="152"/>
        <v>37.744487729866357</v>
      </c>
      <c r="N163" s="7">
        <f t="shared" si="152"/>
        <v>39.513124540267285</v>
      </c>
      <c r="O163" s="7">
        <f t="shared" si="152"/>
        <v>40.958206035010257</v>
      </c>
      <c r="P163" s="7">
        <f t="shared" si="152"/>
        <v>42.180005029805834</v>
      </c>
      <c r="Q163" s="7">
        <f t="shared" si="152"/>
        <v>43.238375459732715</v>
      </c>
      <c r="R163" s="7">
        <f t="shared" si="152"/>
        <v>44.171924340154149</v>
      </c>
      <c r="S163" s="7">
        <f t="shared" si="152"/>
        <v>45.007012270133643</v>
      </c>
      <c r="T163" s="22">
        <f t="shared" si="152"/>
        <v>45.762441192076793</v>
      </c>
      <c r="U163" s="7">
        <f t="shared" si="152"/>
        <v>46.452093764876608</v>
      </c>
      <c r="V163" s="7">
        <f t="shared" si="152"/>
        <v>47.086512632739108</v>
      </c>
      <c r="W163" s="7">
        <f t="shared" si="152"/>
        <v>47.673892759672192</v>
      </c>
      <c r="X163" s="7">
        <f t="shared" si="152"/>
        <v>48.220730575277543</v>
      </c>
      <c r="Y163" s="7">
        <f t="shared" si="152"/>
        <v>48.732263189599067</v>
      </c>
      <c r="Z163" s="22">
        <f t="shared" si="152"/>
        <v>49.212774219963556</v>
      </c>
      <c r="AA163" s="22">
        <f>-24.31 + 25.052*LOG(AA$1)</f>
        <v>49.699683346473961</v>
      </c>
      <c r="AB163" s="19">
        <f>-24.31 + 25.052*LOG(AB$1)</f>
        <v>50.287931759696207</v>
      </c>
      <c r="AC163" s="7">
        <f>-24.31 + 25.052*LOG(AC$1)</f>
        <v>50.846000000000004</v>
      </c>
      <c r="AD163" s="20"/>
    </row>
    <row r="164" spans="1:30" x14ac:dyDescent="0.35">
      <c r="A164" s="2" t="s">
        <v>15</v>
      </c>
      <c r="B164" s="8">
        <v>29.632164858759996</v>
      </c>
      <c r="C164" s="2" t="s">
        <v>40</v>
      </c>
      <c r="D164" s="7">
        <v>156.97871855530968</v>
      </c>
      <c r="E164" s="19">
        <v>120.1171875</v>
      </c>
      <c r="F164" s="16">
        <v>125</v>
      </c>
      <c r="G164" s="7">
        <v>97.759532421406874</v>
      </c>
      <c r="H164" s="7">
        <f t="shared" si="149"/>
        <v>59.219186133902809</v>
      </c>
      <c r="I164" s="7">
        <f>10^((H164+16.14)/23.717)</f>
        <v>1504.6424959079122</v>
      </c>
      <c r="J164" s="7">
        <f t="shared" ref="J164:T165" si="153">3.21+16.719*LOG(J$1)</f>
        <v>31.615079502493899</v>
      </c>
      <c r="K164" s="7">
        <f t="shared" si="153"/>
        <v>36.648000000000003</v>
      </c>
      <c r="L164" s="7">
        <f t="shared" si="153"/>
        <v>39.592069760151936</v>
      </c>
      <c r="M164" s="7">
        <f t="shared" si="153"/>
        <v>41.680920497506108</v>
      </c>
      <c r="N164" s="7">
        <f t="shared" si="153"/>
        <v>43.301159004987795</v>
      </c>
      <c r="O164" s="7">
        <f t="shared" si="153"/>
        <v>44.624990257658041</v>
      </c>
      <c r="P164" s="7">
        <f t="shared" si="153"/>
        <v>45.744273633492263</v>
      </c>
      <c r="Q164" s="7">
        <f t="shared" si="153"/>
        <v>46.713840995012212</v>
      </c>
      <c r="R164" s="7">
        <f t="shared" si="153"/>
        <v>47.569060017809974</v>
      </c>
      <c r="S164" s="7">
        <f t="shared" si="153"/>
        <v>48.3340795024939</v>
      </c>
      <c r="T164" s="22">
        <f t="shared" si="153"/>
        <v>49.026123805654265</v>
      </c>
      <c r="U164" s="22">
        <f t="shared" ref="U164:AC165" si="154">-16.14+23.717*LOG(U$1)</f>
        <v>49.749413205348873</v>
      </c>
      <c r="V164" s="7">
        <f t="shared" si="154"/>
        <v>50.5738660794986</v>
      </c>
      <c r="W164" s="7">
        <f t="shared" si="154"/>
        <v>51.337190215018126</v>
      </c>
      <c r="X164" s="7">
        <f t="shared" si="154"/>
        <v>52.047827983860941</v>
      </c>
      <c r="Y164" s="7">
        <f t="shared" si="154"/>
        <v>52.712585221487927</v>
      </c>
      <c r="Z164" s="22">
        <f t="shared" si="154"/>
        <v>53.337028661165874</v>
      </c>
      <c r="AA164" s="7">
        <f t="shared" si="154"/>
        <v>53.925769596372461</v>
      </c>
      <c r="AB164" s="7">
        <f t="shared" si="154"/>
        <v>54.482670746635591</v>
      </c>
      <c r="AC164" s="7">
        <f t="shared" si="154"/>
        <v>55.010999999999996</v>
      </c>
      <c r="AD164" s="20"/>
    </row>
    <row r="165" spans="1:30" x14ac:dyDescent="0.35">
      <c r="A165" s="2" t="s">
        <v>16</v>
      </c>
      <c r="B165" s="7">
        <v>0.84097542053426655</v>
      </c>
      <c r="C165" s="2" t="s">
        <v>39</v>
      </c>
      <c r="D165" s="7">
        <v>157.72277338826439</v>
      </c>
      <c r="E165" s="19">
        <v>153.80859375</v>
      </c>
      <c r="F165" s="16">
        <v>125</v>
      </c>
      <c r="G165" s="7">
        <v>101.60325548779633</v>
      </c>
      <c r="H165" s="7">
        <f t="shared" si="149"/>
        <v>56.119517900468054</v>
      </c>
      <c r="I165" s="7">
        <f>10^((H165+16.14)/23.717)</f>
        <v>1113.6260490497687</v>
      </c>
      <c r="J165" s="7">
        <f t="shared" si="153"/>
        <v>31.615079502493899</v>
      </c>
      <c r="K165" s="7">
        <f t="shared" si="153"/>
        <v>36.648000000000003</v>
      </c>
      <c r="L165" s="7">
        <f t="shared" si="153"/>
        <v>39.592069760151936</v>
      </c>
      <c r="M165" s="7">
        <f t="shared" si="153"/>
        <v>41.680920497506108</v>
      </c>
      <c r="N165" s="7">
        <f t="shared" si="153"/>
        <v>43.301159004987795</v>
      </c>
      <c r="O165" s="7">
        <f t="shared" si="153"/>
        <v>44.624990257658041</v>
      </c>
      <c r="P165" s="7">
        <f t="shared" si="153"/>
        <v>45.744273633492263</v>
      </c>
      <c r="Q165" s="7">
        <f t="shared" si="153"/>
        <v>46.713840995012212</v>
      </c>
      <c r="R165" s="7">
        <f t="shared" si="153"/>
        <v>47.569060017809974</v>
      </c>
      <c r="S165" s="7">
        <f t="shared" si="153"/>
        <v>48.3340795024939</v>
      </c>
      <c r="T165" s="22">
        <f t="shared" si="153"/>
        <v>49.026123805654265</v>
      </c>
      <c r="U165" s="22">
        <f t="shared" si="154"/>
        <v>49.749413205348873</v>
      </c>
      <c r="V165" s="7">
        <f t="shared" si="154"/>
        <v>50.5738660794986</v>
      </c>
      <c r="W165" s="7">
        <f t="shared" si="154"/>
        <v>51.337190215018126</v>
      </c>
      <c r="X165" s="7">
        <f t="shared" si="154"/>
        <v>52.047827983860941</v>
      </c>
      <c r="Y165" s="7">
        <f t="shared" si="154"/>
        <v>52.712585221487927</v>
      </c>
      <c r="Z165" s="22">
        <f t="shared" si="154"/>
        <v>53.337028661165874</v>
      </c>
      <c r="AA165" s="7">
        <f t="shared" si="154"/>
        <v>53.925769596372461</v>
      </c>
      <c r="AB165" s="7">
        <f t="shared" si="154"/>
        <v>54.482670746635591</v>
      </c>
      <c r="AC165" s="7">
        <f t="shared" si="154"/>
        <v>55.010999999999996</v>
      </c>
      <c r="AD165" s="20"/>
    </row>
    <row r="166" spans="1:30" x14ac:dyDescent="0.35">
      <c r="A166" s="2" t="s">
        <v>16</v>
      </c>
      <c r="B166" s="7">
        <v>0.6</v>
      </c>
      <c r="C166" s="2" t="s">
        <v>39</v>
      </c>
      <c r="D166" s="7">
        <v>172.81019828149249</v>
      </c>
      <c r="E166" s="19">
        <v>199.21875</v>
      </c>
      <c r="F166" s="16">
        <v>250</v>
      </c>
      <c r="G166" s="7">
        <v>101.60325548779633</v>
      </c>
      <c r="H166" s="7">
        <f t="shared" si="149"/>
        <v>71.206942793696157</v>
      </c>
      <c r="I166" s="7">
        <f>10^((H166+24.31)/25.052)</f>
        <v>6497.5136056474621</v>
      </c>
      <c r="J166" s="7">
        <f>- 4.25 + 18.2503*LOG(J$1)</f>
        <v>26.75671227013364</v>
      </c>
      <c r="K166" s="7">
        <f t="shared" ref="K166:Z166" si="155">- 4.25 + 18.2503*LOG(K$1)</f>
        <v>32.250599999999999</v>
      </c>
      <c r="L166" s="7">
        <f t="shared" si="155"/>
        <v>35.464318305143898</v>
      </c>
      <c r="M166" s="7">
        <f t="shared" si="155"/>
        <v>37.744487729866357</v>
      </c>
      <c r="N166" s="7">
        <f t="shared" si="155"/>
        <v>39.513124540267285</v>
      </c>
      <c r="O166" s="7">
        <f t="shared" si="155"/>
        <v>40.958206035010257</v>
      </c>
      <c r="P166" s="7">
        <f t="shared" si="155"/>
        <v>42.180005029805834</v>
      </c>
      <c r="Q166" s="7">
        <f t="shared" si="155"/>
        <v>43.238375459732715</v>
      </c>
      <c r="R166" s="7">
        <f t="shared" si="155"/>
        <v>44.171924340154149</v>
      </c>
      <c r="S166" s="7">
        <f t="shared" si="155"/>
        <v>45.007012270133643</v>
      </c>
      <c r="T166" s="22">
        <f t="shared" si="155"/>
        <v>45.762441192076793</v>
      </c>
      <c r="U166" s="7">
        <f t="shared" si="155"/>
        <v>46.452093764876608</v>
      </c>
      <c r="V166" s="7">
        <f t="shared" si="155"/>
        <v>47.086512632739108</v>
      </c>
      <c r="W166" s="7">
        <f t="shared" si="155"/>
        <v>47.673892759672192</v>
      </c>
      <c r="X166" s="7">
        <f t="shared" si="155"/>
        <v>48.220730575277543</v>
      </c>
      <c r="Y166" s="7">
        <f t="shared" si="155"/>
        <v>48.732263189599067</v>
      </c>
      <c r="Z166" s="22">
        <f t="shared" si="155"/>
        <v>49.212774219963556</v>
      </c>
      <c r="AA166" s="22">
        <f>-24.31 + 25.052*LOG(AA$1)</f>
        <v>49.699683346473961</v>
      </c>
      <c r="AB166" s="19">
        <f>-24.31 + 25.052*LOG(AB$1)</f>
        <v>50.287931759696207</v>
      </c>
      <c r="AC166" s="7">
        <f>-24.31 + 25.052*LOG(AC$1)</f>
        <v>50.846000000000004</v>
      </c>
      <c r="AD166" s="20"/>
    </row>
    <row r="167" spans="1:30" x14ac:dyDescent="0.35">
      <c r="A167" s="2" t="s">
        <v>16</v>
      </c>
      <c r="B167" s="7">
        <v>29.926472920365988</v>
      </c>
      <c r="C167" s="2" t="s">
        <v>39</v>
      </c>
      <c r="D167" s="7">
        <v>126.45601962838577</v>
      </c>
      <c r="E167" s="19">
        <v>436.5234375</v>
      </c>
      <c r="F167" s="16">
        <v>500</v>
      </c>
      <c r="G167" s="7">
        <v>101.60325548779633</v>
      </c>
      <c r="H167" s="7">
        <f t="shared" si="149"/>
        <v>24.852764140589443</v>
      </c>
      <c r="I167" s="7">
        <f>10^((H167-3.72)/14.5754)</f>
        <v>28.176858325874477</v>
      </c>
      <c r="J167" s="13">
        <f t="shared" ref="J167:Y168" si="156">3.72 + 14.5754*LOG(J$1)</f>
        <v>28.483167401199207</v>
      </c>
      <c r="K167" s="7">
        <f t="shared" si="156"/>
        <v>32.870800000000003</v>
      </c>
      <c r="L167" s="7">
        <f t="shared" si="156"/>
        <v>35.43740053724018</v>
      </c>
      <c r="M167" s="7">
        <f t="shared" si="156"/>
        <v>37.258432598800795</v>
      </c>
      <c r="N167" s="7">
        <f t="shared" si="156"/>
        <v>38.670934802398413</v>
      </c>
      <c r="O167" s="7">
        <f t="shared" si="156"/>
        <v>39.825033136040972</v>
      </c>
      <c r="P167" s="7">
        <f t="shared" si="156"/>
        <v>40.800809373623004</v>
      </c>
      <c r="Q167" s="7">
        <f t="shared" si="156"/>
        <v>41.646065197601587</v>
      </c>
      <c r="R167" s="7">
        <f t="shared" si="156"/>
        <v>42.391633673281142</v>
      </c>
      <c r="S167" s="7">
        <f t="shared" si="156"/>
        <v>43.058567401199205</v>
      </c>
      <c r="T167" s="22">
        <f t="shared" si="156"/>
        <v>43.661882344454398</v>
      </c>
      <c r="U167" s="7">
        <f t="shared" si="156"/>
        <v>44.212665734841757</v>
      </c>
      <c r="V167" s="7">
        <f t="shared" si="156"/>
        <v>44.719337338412281</v>
      </c>
      <c r="W167" s="7">
        <f t="shared" si="156"/>
        <v>45.188441972423803</v>
      </c>
      <c r="X167" s="7">
        <f t="shared" si="156"/>
        <v>45.625167938439382</v>
      </c>
      <c r="Y167" s="7">
        <f t="shared" si="156"/>
        <v>46.033697796402379</v>
      </c>
      <c r="Z167" s="22">
        <f t="shared" ref="K167:Z168" si="157">3.72 + 14.5754*LOG(Z$1)</f>
        <v>46.417452609856106</v>
      </c>
      <c r="AA167" s="22">
        <f t="shared" ref="AA167:AC168" si="158">-32.413+26.825*LOG(AA$1)</f>
        <v>46.834555315709892</v>
      </c>
      <c r="AB167" s="22">
        <f t="shared" si="158"/>
        <v>47.464435711873335</v>
      </c>
      <c r="AC167" s="22">
        <f t="shared" si="158"/>
        <v>48.061999999999998</v>
      </c>
    </row>
    <row r="168" spans="1:30" x14ac:dyDescent="0.35">
      <c r="A168" s="2" t="s">
        <v>16</v>
      </c>
      <c r="B168" s="7">
        <v>30.397665026871959</v>
      </c>
      <c r="C168" s="2" t="s">
        <v>39</v>
      </c>
      <c r="D168" s="7">
        <v>133.40313696377245</v>
      </c>
      <c r="E168" s="19">
        <v>575.68359375</v>
      </c>
      <c r="F168" s="16">
        <v>500</v>
      </c>
      <c r="G168" s="7">
        <v>101.60325548779633</v>
      </c>
      <c r="H168" s="7">
        <f t="shared" si="149"/>
        <v>31.799881475976122</v>
      </c>
      <c r="I168" s="7">
        <f>10^((H168-3.72)/14.5754)</f>
        <v>84.435604478077593</v>
      </c>
      <c r="J168" s="7">
        <f t="shared" si="156"/>
        <v>28.483167401199207</v>
      </c>
      <c r="K168" s="13">
        <f t="shared" si="157"/>
        <v>32.870800000000003</v>
      </c>
      <c r="L168" s="7">
        <f t="shared" si="157"/>
        <v>35.43740053724018</v>
      </c>
      <c r="M168" s="7">
        <f t="shared" si="157"/>
        <v>37.258432598800795</v>
      </c>
      <c r="N168" s="7">
        <f t="shared" si="157"/>
        <v>38.670934802398413</v>
      </c>
      <c r="O168" s="7">
        <f t="shared" si="157"/>
        <v>39.825033136040972</v>
      </c>
      <c r="P168" s="7">
        <f t="shared" si="157"/>
        <v>40.800809373623004</v>
      </c>
      <c r="Q168" s="7">
        <f t="shared" si="157"/>
        <v>41.646065197601587</v>
      </c>
      <c r="R168" s="7">
        <f t="shared" si="157"/>
        <v>42.391633673281142</v>
      </c>
      <c r="S168" s="7">
        <f t="shared" si="157"/>
        <v>43.058567401199205</v>
      </c>
      <c r="T168" s="22">
        <f t="shared" si="157"/>
        <v>43.661882344454398</v>
      </c>
      <c r="U168" s="7">
        <f t="shared" si="157"/>
        <v>44.212665734841757</v>
      </c>
      <c r="V168" s="7">
        <f t="shared" si="157"/>
        <v>44.719337338412281</v>
      </c>
      <c r="W168" s="7">
        <f t="shared" si="157"/>
        <v>45.188441972423803</v>
      </c>
      <c r="X168" s="7">
        <f t="shared" si="157"/>
        <v>45.625167938439382</v>
      </c>
      <c r="Y168" s="7">
        <f t="shared" si="157"/>
        <v>46.033697796402379</v>
      </c>
      <c r="Z168" s="22">
        <f t="shared" si="157"/>
        <v>46.417452609856106</v>
      </c>
      <c r="AA168" s="22">
        <f t="shared" si="158"/>
        <v>46.834555315709892</v>
      </c>
      <c r="AB168" s="22">
        <f t="shared" si="158"/>
        <v>47.464435711873335</v>
      </c>
      <c r="AC168" s="22">
        <f t="shared" si="158"/>
        <v>48.061999999999998</v>
      </c>
    </row>
    <row r="169" spans="1:30" x14ac:dyDescent="0.35">
      <c r="A169" s="2" t="s">
        <v>16</v>
      </c>
      <c r="B169" s="7">
        <v>30.128143507521123</v>
      </c>
      <c r="C169" s="2" t="s">
        <v>39</v>
      </c>
      <c r="D169" s="7">
        <v>149.42299358430841</v>
      </c>
      <c r="E169" s="19">
        <v>142.08984375</v>
      </c>
      <c r="F169" s="16">
        <v>125</v>
      </c>
      <c r="G169" s="7">
        <v>99.632744279142401</v>
      </c>
      <c r="H169" s="7">
        <f t="shared" si="149"/>
        <v>49.790249305166014</v>
      </c>
      <c r="I169" s="7">
        <f>10^((H169+16.14)/23.717)</f>
        <v>602.38348613647088</v>
      </c>
      <c r="J169" s="7">
        <f>3.21+16.719*LOG(J$1)</f>
        <v>31.615079502493899</v>
      </c>
      <c r="K169" s="7">
        <f>3.21+16.719*LOG(K$1)</f>
        <v>36.648000000000003</v>
      </c>
      <c r="L169" s="7">
        <f t="shared" ref="L169:T169" si="159">3.21+16.719*LOG(L$1)</f>
        <v>39.592069760151936</v>
      </c>
      <c r="M169" s="7">
        <f t="shared" si="159"/>
        <v>41.680920497506108</v>
      </c>
      <c r="N169" s="7">
        <f t="shared" si="159"/>
        <v>43.301159004987795</v>
      </c>
      <c r="O169" s="7">
        <f t="shared" si="159"/>
        <v>44.624990257658041</v>
      </c>
      <c r="P169" s="7">
        <f t="shared" si="159"/>
        <v>45.744273633492263</v>
      </c>
      <c r="Q169" s="7">
        <f t="shared" si="159"/>
        <v>46.713840995012212</v>
      </c>
      <c r="R169" s="7">
        <f t="shared" si="159"/>
        <v>47.569060017809974</v>
      </c>
      <c r="S169" s="7">
        <f t="shared" si="159"/>
        <v>48.3340795024939</v>
      </c>
      <c r="T169" s="22">
        <f t="shared" si="159"/>
        <v>49.026123805654265</v>
      </c>
      <c r="U169" s="22">
        <f>-16.14+23.717*LOG(U$1)</f>
        <v>49.749413205348873</v>
      </c>
      <c r="V169" s="13">
        <f t="shared" ref="V169:AB169" si="160">-16.14+23.717*LOG(V$1)</f>
        <v>50.5738660794986</v>
      </c>
      <c r="W169" s="7">
        <f t="shared" si="160"/>
        <v>51.337190215018126</v>
      </c>
      <c r="X169" s="7">
        <f t="shared" si="160"/>
        <v>52.047827983860941</v>
      </c>
      <c r="Y169" s="7">
        <f t="shared" si="160"/>
        <v>52.712585221487927</v>
      </c>
      <c r="Z169" s="22">
        <f t="shared" si="160"/>
        <v>53.337028661165874</v>
      </c>
      <c r="AA169" s="7">
        <f t="shared" si="160"/>
        <v>53.925769596372461</v>
      </c>
      <c r="AB169" s="7">
        <f t="shared" si="160"/>
        <v>54.482670746635591</v>
      </c>
      <c r="AC169" s="7">
        <f>-16.14+23.717*LOG(AC$1)</f>
        <v>55.010999999999996</v>
      </c>
    </row>
    <row r="170" spans="1:30" x14ac:dyDescent="0.35">
      <c r="A170" s="2" t="s">
        <v>16</v>
      </c>
      <c r="B170" s="7">
        <v>0.67957990125470058</v>
      </c>
      <c r="C170" s="2" t="s">
        <v>39</v>
      </c>
      <c r="D170" s="7">
        <v>144.07531962731593</v>
      </c>
      <c r="E170" s="19">
        <v>587.40234375</v>
      </c>
      <c r="F170" s="16">
        <v>500</v>
      </c>
      <c r="G170" s="7">
        <v>99.632744279142401</v>
      </c>
      <c r="H170" s="7">
        <f t="shared" si="149"/>
        <v>44.442575348173534</v>
      </c>
      <c r="I170" s="7">
        <f>10^((H170-3.72)/14.5754)</f>
        <v>622.19291577126705</v>
      </c>
      <c r="J170" s="7">
        <f>3.72 + 14.5754*LOG(J$1)</f>
        <v>28.483167401199207</v>
      </c>
      <c r="K170" s="7">
        <f t="shared" ref="K170:Z170" si="161">3.72 + 14.5754*LOG(K$1)</f>
        <v>32.870800000000003</v>
      </c>
      <c r="L170" s="7">
        <f t="shared" si="161"/>
        <v>35.43740053724018</v>
      </c>
      <c r="M170" s="7">
        <f t="shared" si="161"/>
        <v>37.258432598800795</v>
      </c>
      <c r="N170" s="7">
        <f t="shared" si="161"/>
        <v>38.670934802398413</v>
      </c>
      <c r="O170" s="7">
        <f t="shared" si="161"/>
        <v>39.825033136040972</v>
      </c>
      <c r="P170" s="7">
        <f t="shared" si="161"/>
        <v>40.800809373623004</v>
      </c>
      <c r="Q170" s="7">
        <f t="shared" si="161"/>
        <v>41.646065197601587</v>
      </c>
      <c r="R170" s="7">
        <f t="shared" si="161"/>
        <v>42.391633673281142</v>
      </c>
      <c r="S170" s="7">
        <f t="shared" si="161"/>
        <v>43.058567401199205</v>
      </c>
      <c r="T170" s="22">
        <f t="shared" si="161"/>
        <v>43.661882344454398</v>
      </c>
      <c r="U170" s="7">
        <f t="shared" si="161"/>
        <v>44.212665734841757</v>
      </c>
      <c r="V170" s="13">
        <f t="shared" si="161"/>
        <v>44.719337338412281</v>
      </c>
      <c r="W170" s="7">
        <f t="shared" si="161"/>
        <v>45.188441972423803</v>
      </c>
      <c r="X170" s="7">
        <f t="shared" si="161"/>
        <v>45.625167938439382</v>
      </c>
      <c r="Y170" s="7">
        <f t="shared" si="161"/>
        <v>46.033697796402379</v>
      </c>
      <c r="Z170" s="22">
        <f t="shared" si="161"/>
        <v>46.417452609856106</v>
      </c>
      <c r="AA170" s="22">
        <f>-32.413+26.825*LOG(AA$1)</f>
        <v>46.834555315709892</v>
      </c>
      <c r="AB170" s="22">
        <f t="shared" ref="AB170:AC170" si="162">-32.413+26.825*LOG(AB$1)</f>
        <v>47.464435711873335</v>
      </c>
      <c r="AC170" s="22">
        <f t="shared" si="162"/>
        <v>48.061999999999998</v>
      </c>
    </row>
    <row r="171" spans="1:30" x14ac:dyDescent="0.35">
      <c r="A171" s="2" t="s">
        <v>16</v>
      </c>
      <c r="B171" s="7">
        <v>4.0474616135155239</v>
      </c>
      <c r="C171" s="2" t="s">
        <v>39</v>
      </c>
      <c r="D171" s="7">
        <v>147.26888950301611</v>
      </c>
      <c r="E171" s="19">
        <v>102.5390625</v>
      </c>
      <c r="F171" s="16">
        <v>125</v>
      </c>
      <c r="G171" s="7">
        <v>97.225369105031362</v>
      </c>
      <c r="H171" s="7">
        <f t="shared" si="149"/>
        <v>50.04352039798475</v>
      </c>
      <c r="I171" s="7">
        <f>10^((H171+16.14)/23.717)</f>
        <v>617.37912593181579</v>
      </c>
      <c r="J171" s="7">
        <f t="shared" ref="J171:T172" si="163">3.21+16.719*LOG(J$1)</f>
        <v>31.615079502493899</v>
      </c>
      <c r="K171" s="7">
        <f t="shared" si="163"/>
        <v>36.648000000000003</v>
      </c>
      <c r="L171" s="7">
        <f t="shared" si="163"/>
        <v>39.592069760151936</v>
      </c>
      <c r="M171" s="7">
        <f t="shared" si="163"/>
        <v>41.680920497506108</v>
      </c>
      <c r="N171" s="7">
        <f t="shared" si="163"/>
        <v>43.301159004987795</v>
      </c>
      <c r="O171" s="7">
        <f t="shared" si="163"/>
        <v>44.624990257658041</v>
      </c>
      <c r="P171" s="7">
        <f t="shared" si="163"/>
        <v>45.744273633492263</v>
      </c>
      <c r="Q171" s="7">
        <f t="shared" si="163"/>
        <v>46.713840995012212</v>
      </c>
      <c r="R171" s="7">
        <f t="shared" si="163"/>
        <v>47.569060017809974</v>
      </c>
      <c r="S171" s="7">
        <f t="shared" si="163"/>
        <v>48.3340795024939</v>
      </c>
      <c r="T171" s="22">
        <f t="shared" si="163"/>
        <v>49.026123805654265</v>
      </c>
      <c r="U171" s="22">
        <f t="shared" ref="U171:AC172" si="164">-16.14+23.717*LOG(U$1)</f>
        <v>49.749413205348873</v>
      </c>
      <c r="V171" s="13">
        <f t="shared" si="164"/>
        <v>50.5738660794986</v>
      </c>
      <c r="W171" s="7">
        <f t="shared" si="164"/>
        <v>51.337190215018126</v>
      </c>
      <c r="X171" s="7">
        <f t="shared" si="164"/>
        <v>52.047827983860941</v>
      </c>
      <c r="Y171" s="7">
        <f t="shared" si="164"/>
        <v>52.712585221487927</v>
      </c>
      <c r="Z171" s="22">
        <f t="shared" si="164"/>
        <v>53.337028661165874</v>
      </c>
      <c r="AA171" s="7">
        <f t="shared" si="164"/>
        <v>53.925769596372461</v>
      </c>
      <c r="AB171" s="7">
        <f t="shared" si="164"/>
        <v>54.482670746635591</v>
      </c>
      <c r="AC171" s="7">
        <f t="shared" si="164"/>
        <v>55.010999999999996</v>
      </c>
    </row>
    <row r="172" spans="1:30" x14ac:dyDescent="0.35">
      <c r="A172" s="2" t="s">
        <v>16</v>
      </c>
      <c r="B172" s="7">
        <v>4.0474616135155239</v>
      </c>
      <c r="C172" s="2" t="s">
        <v>39</v>
      </c>
      <c r="D172" s="7">
        <v>146.11402888180896</v>
      </c>
      <c r="E172" s="19">
        <v>92.28515625</v>
      </c>
      <c r="F172" s="16">
        <v>125</v>
      </c>
      <c r="G172" s="7">
        <v>97.225369105031362</v>
      </c>
      <c r="H172" s="7">
        <f t="shared" si="149"/>
        <v>48.888659776777601</v>
      </c>
      <c r="I172" s="7">
        <f>10^((H172-3.21)/16.719)</f>
        <v>539.68539450177877</v>
      </c>
      <c r="J172" s="7">
        <f t="shared" si="163"/>
        <v>31.615079502493899</v>
      </c>
      <c r="K172" s="7">
        <f t="shared" si="163"/>
        <v>36.648000000000003</v>
      </c>
      <c r="L172" s="7">
        <f t="shared" si="163"/>
        <v>39.592069760151936</v>
      </c>
      <c r="M172" s="7">
        <f t="shared" si="163"/>
        <v>41.680920497506108</v>
      </c>
      <c r="N172" s="7">
        <f t="shared" si="163"/>
        <v>43.301159004987795</v>
      </c>
      <c r="O172" s="7">
        <f t="shared" si="163"/>
        <v>44.624990257658041</v>
      </c>
      <c r="P172" s="7">
        <f t="shared" si="163"/>
        <v>45.744273633492263</v>
      </c>
      <c r="Q172" s="7">
        <f t="shared" si="163"/>
        <v>46.713840995012212</v>
      </c>
      <c r="R172" s="7">
        <f t="shared" si="163"/>
        <v>47.569060017809974</v>
      </c>
      <c r="S172" s="7">
        <f t="shared" si="163"/>
        <v>48.3340795024939</v>
      </c>
      <c r="T172" s="24">
        <f t="shared" si="163"/>
        <v>49.026123805654265</v>
      </c>
      <c r="U172" s="22">
        <f t="shared" si="164"/>
        <v>49.749413205348873</v>
      </c>
      <c r="V172" s="7">
        <f t="shared" si="164"/>
        <v>50.5738660794986</v>
      </c>
      <c r="W172" s="7">
        <f t="shared" si="164"/>
        <v>51.337190215018126</v>
      </c>
      <c r="X172" s="7">
        <f t="shared" si="164"/>
        <v>52.047827983860941</v>
      </c>
      <c r="Y172" s="7">
        <f t="shared" si="164"/>
        <v>52.712585221487927</v>
      </c>
      <c r="Z172" s="22">
        <f t="shared" si="164"/>
        <v>53.337028661165874</v>
      </c>
      <c r="AA172" s="7">
        <f t="shared" si="164"/>
        <v>53.925769596372461</v>
      </c>
      <c r="AB172" s="7">
        <f t="shared" si="164"/>
        <v>54.482670746635591</v>
      </c>
      <c r="AC172" s="7">
        <f t="shared" si="164"/>
        <v>55.010999999999996</v>
      </c>
    </row>
    <row r="173" spans="1:30" x14ac:dyDescent="0.35">
      <c r="A173" s="2" t="s">
        <v>16</v>
      </c>
      <c r="B173" s="7">
        <v>3.21</v>
      </c>
      <c r="C173" s="2" t="s">
        <v>39</v>
      </c>
      <c r="D173" s="7">
        <v>136.4616503900877</v>
      </c>
      <c r="E173" s="19">
        <v>663.57421875</v>
      </c>
      <c r="F173" s="16">
        <v>500</v>
      </c>
      <c r="G173" s="7">
        <v>97.225369105031362</v>
      </c>
      <c r="H173" s="7">
        <f t="shared" si="149"/>
        <v>39.236281285056336</v>
      </c>
      <c r="I173" s="7">
        <f>10^((H173-3.72)/14.5754)</f>
        <v>273.35544252366174</v>
      </c>
      <c r="J173" s="7">
        <f t="shared" ref="J173:Y176" si="165">3.72 + 14.5754*LOG(J$1)</f>
        <v>28.483167401199207</v>
      </c>
      <c r="K173" s="7">
        <f t="shared" si="165"/>
        <v>32.870800000000003</v>
      </c>
      <c r="L173" s="7">
        <f t="shared" si="165"/>
        <v>35.43740053724018</v>
      </c>
      <c r="M173" s="7">
        <f t="shared" si="165"/>
        <v>37.258432598800795</v>
      </c>
      <c r="N173" s="7">
        <f t="shared" si="165"/>
        <v>38.670934802398413</v>
      </c>
      <c r="O173" s="13">
        <f t="shared" si="165"/>
        <v>39.825033136040972</v>
      </c>
      <c r="P173" s="7">
        <f t="shared" si="165"/>
        <v>40.800809373623004</v>
      </c>
      <c r="Q173" s="7">
        <f t="shared" si="165"/>
        <v>41.646065197601587</v>
      </c>
      <c r="R173" s="7">
        <f t="shared" si="165"/>
        <v>42.391633673281142</v>
      </c>
      <c r="S173" s="7">
        <f t="shared" si="165"/>
        <v>43.058567401199205</v>
      </c>
      <c r="T173" s="22">
        <f t="shared" si="165"/>
        <v>43.661882344454398</v>
      </c>
      <c r="U173" s="7">
        <f t="shared" si="165"/>
        <v>44.212665734841757</v>
      </c>
      <c r="V173" s="7">
        <f t="shared" si="165"/>
        <v>44.719337338412281</v>
      </c>
      <c r="W173" s="7">
        <f t="shared" si="165"/>
        <v>45.188441972423803</v>
      </c>
      <c r="X173" s="7">
        <f t="shared" si="165"/>
        <v>45.625167938439382</v>
      </c>
      <c r="Y173" s="7">
        <f t="shared" si="165"/>
        <v>46.033697796402379</v>
      </c>
      <c r="Z173" s="22">
        <f t="shared" ref="K173:Z176" si="166">3.72 + 14.5754*LOG(Z$1)</f>
        <v>46.417452609856106</v>
      </c>
      <c r="AA173" s="22">
        <f t="shared" ref="AA173:AC176" si="167">-32.413+26.825*LOG(AA$1)</f>
        <v>46.834555315709892</v>
      </c>
      <c r="AB173" s="22">
        <f t="shared" si="167"/>
        <v>47.464435711873335</v>
      </c>
      <c r="AC173" s="22">
        <f t="shared" si="167"/>
        <v>48.061999999999998</v>
      </c>
    </row>
    <row r="174" spans="1:30" x14ac:dyDescent="0.35">
      <c r="A174" s="2" t="s">
        <v>16</v>
      </c>
      <c r="B174" s="8">
        <v>23.844422425394363</v>
      </c>
      <c r="C174" s="3" t="s">
        <v>40</v>
      </c>
      <c r="D174" s="7">
        <v>132.69970967365964</v>
      </c>
      <c r="E174" s="19">
        <v>584.47265625</v>
      </c>
      <c r="F174" s="16">
        <v>500</v>
      </c>
      <c r="G174" s="7">
        <v>95.340552070798793</v>
      </c>
      <c r="H174" s="7">
        <f t="shared" si="149"/>
        <v>37.359157602860847</v>
      </c>
      <c r="I174" s="7">
        <f>10^((H174-3.72)/14.5754)</f>
        <v>203.2079115556991</v>
      </c>
      <c r="J174" s="7">
        <f t="shared" si="165"/>
        <v>28.483167401199207</v>
      </c>
      <c r="K174" s="7">
        <f t="shared" si="166"/>
        <v>32.870800000000003</v>
      </c>
      <c r="L174" s="7">
        <f t="shared" si="166"/>
        <v>35.43740053724018</v>
      </c>
      <c r="M174" s="7">
        <f t="shared" si="166"/>
        <v>37.258432598800795</v>
      </c>
      <c r="N174" s="13">
        <f t="shared" si="166"/>
        <v>38.670934802398413</v>
      </c>
      <c r="O174" s="7">
        <f t="shared" si="166"/>
        <v>39.825033136040972</v>
      </c>
      <c r="P174" s="7">
        <f t="shared" si="166"/>
        <v>40.800809373623004</v>
      </c>
      <c r="Q174" s="7">
        <f t="shared" si="166"/>
        <v>41.646065197601587</v>
      </c>
      <c r="R174" s="7">
        <f t="shared" si="166"/>
        <v>42.391633673281142</v>
      </c>
      <c r="S174" s="7">
        <f t="shared" si="166"/>
        <v>43.058567401199205</v>
      </c>
      <c r="T174" s="22">
        <f t="shared" si="166"/>
        <v>43.661882344454398</v>
      </c>
      <c r="U174" s="7">
        <f t="shared" si="166"/>
        <v>44.212665734841757</v>
      </c>
      <c r="V174" s="7">
        <f t="shared" si="166"/>
        <v>44.719337338412281</v>
      </c>
      <c r="W174" s="7">
        <f t="shared" si="166"/>
        <v>45.188441972423803</v>
      </c>
      <c r="X174" s="7">
        <f t="shared" si="166"/>
        <v>45.625167938439382</v>
      </c>
      <c r="Y174" s="7">
        <f t="shared" si="166"/>
        <v>46.033697796402379</v>
      </c>
      <c r="Z174" s="22">
        <f t="shared" si="166"/>
        <v>46.417452609856106</v>
      </c>
      <c r="AA174" s="22">
        <f t="shared" si="167"/>
        <v>46.834555315709892</v>
      </c>
      <c r="AB174" s="22">
        <f t="shared" si="167"/>
        <v>47.464435711873335</v>
      </c>
      <c r="AC174" s="22">
        <f t="shared" si="167"/>
        <v>48.061999999999998</v>
      </c>
    </row>
    <row r="175" spans="1:30" x14ac:dyDescent="0.35">
      <c r="A175" s="2" t="s">
        <v>16</v>
      </c>
      <c r="B175" s="8">
        <v>13.051031753646578</v>
      </c>
      <c r="C175" s="3" t="s">
        <v>40</v>
      </c>
      <c r="D175" s="7">
        <v>137.69395251775603</v>
      </c>
      <c r="E175" s="19">
        <v>528.80859375</v>
      </c>
      <c r="F175" s="16">
        <v>500</v>
      </c>
      <c r="G175" s="7">
        <v>95.340552070798793</v>
      </c>
      <c r="H175" s="7">
        <f t="shared" si="149"/>
        <v>42.353400446957238</v>
      </c>
      <c r="I175" s="7">
        <f>10^((H175-3.72)/14.5754)</f>
        <v>447.29019673844715</v>
      </c>
      <c r="J175" s="7">
        <f t="shared" si="165"/>
        <v>28.483167401199207</v>
      </c>
      <c r="K175" s="7">
        <f t="shared" si="166"/>
        <v>32.870800000000003</v>
      </c>
      <c r="L175" s="7">
        <f t="shared" si="166"/>
        <v>35.43740053724018</v>
      </c>
      <c r="M175" s="7">
        <f t="shared" si="166"/>
        <v>37.258432598800795</v>
      </c>
      <c r="N175" s="7">
        <f t="shared" si="166"/>
        <v>38.670934802398413</v>
      </c>
      <c r="O175" s="7">
        <f t="shared" si="166"/>
        <v>39.825033136040972</v>
      </c>
      <c r="P175" s="7">
        <f t="shared" si="166"/>
        <v>40.800809373623004</v>
      </c>
      <c r="Q175" s="7">
        <f t="shared" si="166"/>
        <v>41.646065197601587</v>
      </c>
      <c r="R175" s="13">
        <f t="shared" si="166"/>
        <v>42.391633673281142</v>
      </c>
      <c r="S175" s="7">
        <f t="shared" si="166"/>
        <v>43.058567401199205</v>
      </c>
      <c r="T175" s="22">
        <f t="shared" si="166"/>
        <v>43.661882344454398</v>
      </c>
      <c r="U175" s="7">
        <f t="shared" si="166"/>
        <v>44.212665734841757</v>
      </c>
      <c r="V175" s="7">
        <f t="shared" si="166"/>
        <v>44.719337338412281</v>
      </c>
      <c r="W175" s="7">
        <f t="shared" si="166"/>
        <v>45.188441972423803</v>
      </c>
      <c r="X175" s="7">
        <f t="shared" si="166"/>
        <v>45.625167938439382</v>
      </c>
      <c r="Y175" s="7">
        <f t="shared" si="166"/>
        <v>46.033697796402379</v>
      </c>
      <c r="Z175" s="22">
        <f t="shared" si="166"/>
        <v>46.417452609856106</v>
      </c>
      <c r="AA175" s="22">
        <f t="shared" si="167"/>
        <v>46.834555315709892</v>
      </c>
      <c r="AB175" s="22">
        <f t="shared" si="167"/>
        <v>47.464435711873335</v>
      </c>
      <c r="AC175" s="22">
        <f t="shared" si="167"/>
        <v>48.061999999999998</v>
      </c>
    </row>
    <row r="176" spans="1:30" x14ac:dyDescent="0.35">
      <c r="A176" s="2" t="s">
        <v>16</v>
      </c>
      <c r="B176" s="8">
        <v>2.1143030727803502</v>
      </c>
      <c r="C176" s="3" t="s">
        <v>40</v>
      </c>
      <c r="D176" s="7">
        <v>140.77298191827447</v>
      </c>
      <c r="E176" s="19">
        <v>691.40625</v>
      </c>
      <c r="F176" s="16">
        <v>500</v>
      </c>
      <c r="G176" s="7">
        <v>97.267038804979592</v>
      </c>
      <c r="H176" s="7">
        <f t="shared" si="149"/>
        <v>43.505943113294876</v>
      </c>
      <c r="I176" s="7">
        <f>10^((H176-3.72)/14.5754)</f>
        <v>536.6163408251183</v>
      </c>
      <c r="J176" s="7">
        <f t="shared" si="165"/>
        <v>28.483167401199207</v>
      </c>
      <c r="K176" s="7">
        <f t="shared" si="166"/>
        <v>32.870800000000003</v>
      </c>
      <c r="L176" s="7">
        <f t="shared" si="166"/>
        <v>35.43740053724018</v>
      </c>
      <c r="M176" s="7">
        <f t="shared" si="166"/>
        <v>37.258432598800795</v>
      </c>
      <c r="N176" s="7">
        <f t="shared" si="166"/>
        <v>38.670934802398413</v>
      </c>
      <c r="O176" s="7">
        <f t="shared" si="166"/>
        <v>39.825033136040972</v>
      </c>
      <c r="P176" s="7">
        <f t="shared" si="166"/>
        <v>40.800809373623004</v>
      </c>
      <c r="Q176" s="7">
        <f t="shared" si="166"/>
        <v>41.646065197601587</v>
      </c>
      <c r="R176" s="7">
        <f t="shared" si="166"/>
        <v>42.391633673281142</v>
      </c>
      <c r="S176" s="7">
        <f t="shared" si="166"/>
        <v>43.058567401199205</v>
      </c>
      <c r="T176" s="24">
        <f t="shared" si="166"/>
        <v>43.661882344454398</v>
      </c>
      <c r="U176" s="7">
        <f t="shared" si="166"/>
        <v>44.212665734841757</v>
      </c>
      <c r="V176" s="7">
        <f t="shared" si="166"/>
        <v>44.719337338412281</v>
      </c>
      <c r="W176" s="7">
        <f t="shared" si="166"/>
        <v>45.188441972423803</v>
      </c>
      <c r="X176" s="7">
        <f t="shared" si="166"/>
        <v>45.625167938439382</v>
      </c>
      <c r="Y176" s="7">
        <f t="shared" si="166"/>
        <v>46.033697796402379</v>
      </c>
      <c r="Z176" s="22">
        <f t="shared" si="166"/>
        <v>46.417452609856106</v>
      </c>
      <c r="AA176" s="22">
        <f t="shared" si="167"/>
        <v>46.834555315709892</v>
      </c>
      <c r="AB176" s="22">
        <f t="shared" si="167"/>
        <v>47.464435711873335</v>
      </c>
      <c r="AC176" s="22">
        <f t="shared" si="167"/>
        <v>48.061999999999998</v>
      </c>
    </row>
    <row r="177" spans="1:29" x14ac:dyDescent="0.35">
      <c r="A177" s="2" t="s">
        <v>16</v>
      </c>
      <c r="B177" s="8">
        <v>9.4793031999385526</v>
      </c>
      <c r="C177" s="3" t="s">
        <v>40</v>
      </c>
      <c r="D177" s="7">
        <v>146.11824288550241</v>
      </c>
      <c r="E177" s="19">
        <v>191.89453125</v>
      </c>
      <c r="F177" s="16">
        <v>250</v>
      </c>
      <c r="G177" s="7">
        <v>97.267038804979592</v>
      </c>
      <c r="H177" s="7">
        <f t="shared" si="149"/>
        <v>48.85120408052282</v>
      </c>
      <c r="I177" s="7">
        <f>10^((H177+4.25)/18.2503)</f>
        <v>812.09565889842861</v>
      </c>
      <c r="J177" s="7">
        <f>- 4.25 + 18.2503*LOG(J$1)</f>
        <v>26.75671227013364</v>
      </c>
      <c r="K177" s="7">
        <f t="shared" ref="K177:Z177" si="168">- 4.25 + 18.2503*LOG(K$1)</f>
        <v>32.250599999999999</v>
      </c>
      <c r="L177" s="7">
        <f t="shared" si="168"/>
        <v>35.464318305143898</v>
      </c>
      <c r="M177" s="7">
        <f t="shared" si="168"/>
        <v>37.744487729866357</v>
      </c>
      <c r="N177" s="7">
        <f t="shared" si="168"/>
        <v>39.513124540267285</v>
      </c>
      <c r="O177" s="7">
        <f t="shared" si="168"/>
        <v>40.958206035010257</v>
      </c>
      <c r="P177" s="7">
        <f t="shared" si="168"/>
        <v>42.180005029805834</v>
      </c>
      <c r="Q177" s="7">
        <f t="shared" si="168"/>
        <v>43.238375459732715</v>
      </c>
      <c r="R177" s="7">
        <f t="shared" si="168"/>
        <v>44.171924340154149</v>
      </c>
      <c r="S177" s="7">
        <f t="shared" si="168"/>
        <v>45.007012270133643</v>
      </c>
      <c r="T177" s="22">
        <f t="shared" si="168"/>
        <v>45.762441192076793</v>
      </c>
      <c r="U177" s="7">
        <f t="shared" si="168"/>
        <v>46.452093764876608</v>
      </c>
      <c r="V177" s="7">
        <f t="shared" si="168"/>
        <v>47.086512632739108</v>
      </c>
      <c r="W177" s="7">
        <f t="shared" si="168"/>
        <v>47.673892759672192</v>
      </c>
      <c r="X177" s="7">
        <f t="shared" si="168"/>
        <v>48.220730575277543</v>
      </c>
      <c r="Y177" s="7">
        <f t="shared" si="168"/>
        <v>48.732263189599067</v>
      </c>
      <c r="Z177" s="24">
        <f t="shared" si="168"/>
        <v>49.212774219963556</v>
      </c>
      <c r="AA177" s="22">
        <f>-24.31 + 25.052*LOG(AA$1)</f>
        <v>49.699683346473961</v>
      </c>
      <c r="AB177" s="19">
        <f>-24.31 + 25.052*LOG(AB$1)</f>
        <v>50.287931759696207</v>
      </c>
      <c r="AC177" s="7">
        <f>-24.31 + 25.052*LOG(AC$1)</f>
        <v>50.846000000000004</v>
      </c>
    </row>
    <row r="178" spans="1:29" x14ac:dyDescent="0.35">
      <c r="A178" s="2" t="s">
        <v>16</v>
      </c>
      <c r="B178" s="8">
        <v>23.738784988812906</v>
      </c>
      <c r="C178" s="3" t="s">
        <v>39</v>
      </c>
      <c r="D178" s="7">
        <v>126.80584554790983</v>
      </c>
      <c r="E178" s="19">
        <v>1185.05859375</v>
      </c>
      <c r="F178" s="16">
        <v>1000</v>
      </c>
      <c r="G178" s="7">
        <v>95.670922162105967</v>
      </c>
      <c r="H178" s="7">
        <f t="shared" si="149"/>
        <v>31.134923385803859</v>
      </c>
      <c r="I178" s="7">
        <f>10^((H178-2)/15.034)</f>
        <v>86.68332701940507</v>
      </c>
      <c r="J178" s="7">
        <f>2+15.034*LOG(J$1)</f>
        <v>27.542315045187706</v>
      </c>
      <c r="K178" s="13">
        <f t="shared" ref="K178:AC178" si="169">2+15.034*LOG(K$1)</f>
        <v>32.067999999999998</v>
      </c>
      <c r="L178" s="7">
        <f t="shared" si="169"/>
        <v>34.715355988643118</v>
      </c>
      <c r="M178" s="7">
        <f t="shared" si="169"/>
        <v>36.593684954812296</v>
      </c>
      <c r="N178" s="7">
        <f t="shared" si="169"/>
        <v>38.050630090375414</v>
      </c>
      <c r="O178" s="7">
        <f t="shared" si="169"/>
        <v>39.24104094345541</v>
      </c>
      <c r="P178" s="7">
        <f t="shared" si="169"/>
        <v>40.247518978762045</v>
      </c>
      <c r="Q178" s="7">
        <f t="shared" si="169"/>
        <v>41.119369909624588</v>
      </c>
      <c r="R178" s="7">
        <f t="shared" si="169"/>
        <v>41.888396932098516</v>
      </c>
      <c r="S178" s="7">
        <f t="shared" si="169"/>
        <v>42.576315045187705</v>
      </c>
      <c r="T178" s="22">
        <f t="shared" si="169"/>
        <v>43.198612673856459</v>
      </c>
      <c r="U178" s="7">
        <f t="shared" si="169"/>
        <v>43.766725898267694</v>
      </c>
      <c r="V178" s="7">
        <f t="shared" si="169"/>
        <v>44.289339403768693</v>
      </c>
      <c r="W178" s="7">
        <f t="shared" si="169"/>
        <v>44.773203933574344</v>
      </c>
      <c r="X178" s="7">
        <f t="shared" si="169"/>
        <v>45.223671033830819</v>
      </c>
      <c r="Y178" s="7">
        <f t="shared" si="169"/>
        <v>45.645054864436887</v>
      </c>
      <c r="Z178" s="22">
        <f t="shared" si="169"/>
        <v>46.040884129188683</v>
      </c>
      <c r="AA178" s="7">
        <f t="shared" si="169"/>
        <v>46.414081886910807</v>
      </c>
      <c r="AB178" s="7">
        <f t="shared" si="169"/>
        <v>46.767096681912534</v>
      </c>
      <c r="AC178" s="7">
        <f t="shared" si="169"/>
        <v>47.102000000000004</v>
      </c>
    </row>
    <row r="179" spans="1:29" x14ac:dyDescent="0.35">
      <c r="A179" s="2" t="s">
        <v>16</v>
      </c>
      <c r="B179" s="8">
        <v>22.204867095343737</v>
      </c>
      <c r="C179" s="3" t="s">
        <v>39</v>
      </c>
      <c r="D179" s="7">
        <v>127.43168174246591</v>
      </c>
      <c r="E179" s="19">
        <v>102.5390625</v>
      </c>
      <c r="F179" s="16">
        <v>125</v>
      </c>
      <c r="G179" s="7">
        <v>95.670922162105967</v>
      </c>
      <c r="H179" s="7">
        <f t="shared" si="149"/>
        <v>31.760759580359945</v>
      </c>
      <c r="I179" s="7">
        <f>10^((H179-3.21)/16.719)</f>
        <v>51.013303555743533</v>
      </c>
      <c r="J179" s="7">
        <f t="shared" ref="J179:T180" si="170">3.21+16.719*LOG(J$1)</f>
        <v>31.615079502493899</v>
      </c>
      <c r="K179" s="13">
        <f t="shared" si="170"/>
        <v>36.648000000000003</v>
      </c>
      <c r="L179" s="7">
        <f t="shared" si="170"/>
        <v>39.592069760151936</v>
      </c>
      <c r="M179" s="7">
        <f t="shared" si="170"/>
        <v>41.680920497506108</v>
      </c>
      <c r="N179" s="7">
        <f t="shared" si="170"/>
        <v>43.301159004987795</v>
      </c>
      <c r="O179" s="7">
        <f t="shared" si="170"/>
        <v>44.624990257658041</v>
      </c>
      <c r="P179" s="7">
        <f t="shared" si="170"/>
        <v>45.744273633492263</v>
      </c>
      <c r="Q179" s="7">
        <f t="shared" si="170"/>
        <v>46.713840995012212</v>
      </c>
      <c r="R179" s="7">
        <f t="shared" si="170"/>
        <v>47.569060017809974</v>
      </c>
      <c r="S179" s="7">
        <f t="shared" si="170"/>
        <v>48.3340795024939</v>
      </c>
      <c r="T179" s="22">
        <f t="shared" si="170"/>
        <v>49.026123805654265</v>
      </c>
      <c r="U179" s="22">
        <f t="shared" ref="U179:AC180" si="171">-16.14+23.717*LOG(U$1)</f>
        <v>49.749413205348873</v>
      </c>
      <c r="V179" s="7">
        <f t="shared" si="171"/>
        <v>50.5738660794986</v>
      </c>
      <c r="W179" s="7">
        <f t="shared" si="171"/>
        <v>51.337190215018126</v>
      </c>
      <c r="X179" s="7">
        <f t="shared" si="171"/>
        <v>52.047827983860941</v>
      </c>
      <c r="Y179" s="7">
        <f t="shared" si="171"/>
        <v>52.712585221487927</v>
      </c>
      <c r="Z179" s="22">
        <f t="shared" si="171"/>
        <v>53.337028661165874</v>
      </c>
      <c r="AA179" s="7">
        <f t="shared" si="171"/>
        <v>53.925769596372461</v>
      </c>
      <c r="AB179" s="7">
        <f t="shared" si="171"/>
        <v>54.482670746635591</v>
      </c>
      <c r="AC179" s="7">
        <f t="shared" si="171"/>
        <v>55.010999999999996</v>
      </c>
    </row>
    <row r="180" spans="1:29" x14ac:dyDescent="0.35">
      <c r="A180" s="2" t="s">
        <v>16</v>
      </c>
      <c r="B180" s="8">
        <v>22.355268142520018</v>
      </c>
      <c r="C180" s="3" t="s">
        <v>39</v>
      </c>
      <c r="D180" s="7">
        <v>140.95043415166401</v>
      </c>
      <c r="E180" s="19">
        <v>143.5546875</v>
      </c>
      <c r="F180" s="16">
        <v>125</v>
      </c>
      <c r="G180" s="7">
        <v>95.670922162105967</v>
      </c>
      <c r="H180" s="7">
        <f t="shared" si="149"/>
        <v>45.279511989558046</v>
      </c>
      <c r="I180" s="7">
        <f>10^((H180-3.21)/16.719)</f>
        <v>328.2990550760224</v>
      </c>
      <c r="J180" s="7">
        <f t="shared" si="170"/>
        <v>31.615079502493899</v>
      </c>
      <c r="K180" s="7">
        <f t="shared" si="170"/>
        <v>36.648000000000003</v>
      </c>
      <c r="L180" s="7">
        <f t="shared" si="170"/>
        <v>39.592069760151936</v>
      </c>
      <c r="M180" s="7">
        <f t="shared" si="170"/>
        <v>41.680920497506108</v>
      </c>
      <c r="N180" s="7">
        <f t="shared" si="170"/>
        <v>43.301159004987795</v>
      </c>
      <c r="O180" s="7">
        <f t="shared" si="170"/>
        <v>44.624990257658041</v>
      </c>
      <c r="P180" s="13">
        <f t="shared" si="170"/>
        <v>45.744273633492263</v>
      </c>
      <c r="Q180" s="7">
        <f t="shared" si="170"/>
        <v>46.713840995012212</v>
      </c>
      <c r="R180" s="7">
        <f t="shared" si="170"/>
        <v>47.569060017809974</v>
      </c>
      <c r="S180" s="7">
        <f t="shared" si="170"/>
        <v>48.3340795024939</v>
      </c>
      <c r="T180" s="22">
        <f t="shared" si="170"/>
        <v>49.026123805654265</v>
      </c>
      <c r="U180" s="22">
        <f t="shared" si="171"/>
        <v>49.749413205348873</v>
      </c>
      <c r="V180" s="7">
        <f t="shared" si="171"/>
        <v>50.5738660794986</v>
      </c>
      <c r="W180" s="7">
        <f t="shared" si="171"/>
        <v>51.337190215018126</v>
      </c>
      <c r="X180" s="7">
        <f t="shared" si="171"/>
        <v>52.047827983860941</v>
      </c>
      <c r="Y180" s="7">
        <f t="shared" si="171"/>
        <v>52.712585221487927</v>
      </c>
      <c r="Z180" s="22">
        <f t="shared" si="171"/>
        <v>53.337028661165874</v>
      </c>
      <c r="AA180" s="7">
        <f t="shared" si="171"/>
        <v>53.925769596372461</v>
      </c>
      <c r="AB180" s="7">
        <f t="shared" si="171"/>
        <v>54.482670746635591</v>
      </c>
      <c r="AC180" s="7">
        <f t="shared" si="171"/>
        <v>55.010999999999996</v>
      </c>
    </row>
    <row r="181" spans="1:29" x14ac:dyDescent="0.35">
      <c r="A181" s="2" t="s">
        <v>16</v>
      </c>
      <c r="B181" s="8">
        <v>3.2951035903135257</v>
      </c>
      <c r="C181" s="3" t="s">
        <v>39</v>
      </c>
      <c r="D181" s="7">
        <v>134.22867706461744</v>
      </c>
      <c r="E181" s="19">
        <v>673.828125</v>
      </c>
      <c r="F181" s="16">
        <v>500</v>
      </c>
      <c r="G181" s="7">
        <v>96.319744073934316</v>
      </c>
      <c r="H181" s="7">
        <f t="shared" si="149"/>
        <v>37.908932990683127</v>
      </c>
      <c r="I181" s="7">
        <f>10^((H181-3.72)/14.5754)</f>
        <v>221.64605995185582</v>
      </c>
      <c r="J181" s="7">
        <f>3.72 + 14.5754*LOG(J$1)</f>
        <v>28.483167401199207</v>
      </c>
      <c r="K181" s="7">
        <f t="shared" ref="K181:Z181" si="172">3.72 + 14.5754*LOG(K$1)</f>
        <v>32.870800000000003</v>
      </c>
      <c r="L181" s="7">
        <f t="shared" si="172"/>
        <v>35.43740053724018</v>
      </c>
      <c r="M181" s="7">
        <f t="shared" si="172"/>
        <v>37.258432598800795</v>
      </c>
      <c r="N181" s="13">
        <f t="shared" si="172"/>
        <v>38.670934802398413</v>
      </c>
      <c r="O181" s="7">
        <f t="shared" si="172"/>
        <v>39.825033136040972</v>
      </c>
      <c r="P181" s="7">
        <f t="shared" si="172"/>
        <v>40.800809373623004</v>
      </c>
      <c r="Q181" s="7">
        <f t="shared" si="172"/>
        <v>41.646065197601587</v>
      </c>
      <c r="R181" s="7">
        <f t="shared" si="172"/>
        <v>42.391633673281142</v>
      </c>
      <c r="S181" s="7">
        <f t="shared" si="172"/>
        <v>43.058567401199205</v>
      </c>
      <c r="T181" s="22">
        <f t="shared" si="172"/>
        <v>43.661882344454398</v>
      </c>
      <c r="U181" s="7">
        <f t="shared" si="172"/>
        <v>44.212665734841757</v>
      </c>
      <c r="V181" s="7">
        <f t="shared" si="172"/>
        <v>44.719337338412281</v>
      </c>
      <c r="W181" s="7">
        <f t="shared" si="172"/>
        <v>45.188441972423803</v>
      </c>
      <c r="X181" s="7">
        <f t="shared" si="172"/>
        <v>45.625167938439382</v>
      </c>
      <c r="Y181" s="7">
        <f t="shared" si="172"/>
        <v>46.033697796402379</v>
      </c>
      <c r="Z181" s="22">
        <f t="shared" si="172"/>
        <v>46.417452609856106</v>
      </c>
      <c r="AA181" s="22">
        <f>-32.413+26.825*LOG(AA$1)</f>
        <v>46.834555315709892</v>
      </c>
      <c r="AB181" s="22">
        <f t="shared" ref="AB181:AC181" si="173">-32.413+26.825*LOG(AB$1)</f>
        <v>47.464435711873335</v>
      </c>
      <c r="AC181" s="22">
        <f t="shared" si="173"/>
        <v>48.061999999999998</v>
      </c>
    </row>
    <row r="182" spans="1:29" x14ac:dyDescent="0.35">
      <c r="A182" s="2" t="s">
        <v>16</v>
      </c>
      <c r="B182" s="8">
        <v>4.0315242891851701</v>
      </c>
      <c r="C182" s="3" t="s">
        <v>39</v>
      </c>
      <c r="D182" s="7">
        <v>144.07092859411529</v>
      </c>
      <c r="E182" s="19">
        <v>202.1484375</v>
      </c>
      <c r="F182" s="16">
        <v>250</v>
      </c>
      <c r="G182" s="7">
        <v>96.319744073934316</v>
      </c>
      <c r="H182" s="7">
        <f t="shared" si="149"/>
        <v>47.751184520180971</v>
      </c>
      <c r="I182" s="7">
        <f>10^((H182+4.25)/18.2503)</f>
        <v>706.85955888966248</v>
      </c>
      <c r="J182" s="7">
        <f t="shared" ref="J182:Y183" si="174">- 4.25 + 18.2503*LOG(J$1)</f>
        <v>26.75671227013364</v>
      </c>
      <c r="K182" s="7">
        <f t="shared" si="174"/>
        <v>32.250599999999999</v>
      </c>
      <c r="L182" s="7">
        <f t="shared" si="174"/>
        <v>35.464318305143898</v>
      </c>
      <c r="M182" s="7">
        <f t="shared" si="174"/>
        <v>37.744487729866357</v>
      </c>
      <c r="N182" s="7">
        <f t="shared" si="174"/>
        <v>39.513124540267285</v>
      </c>
      <c r="O182" s="7">
        <f t="shared" si="174"/>
        <v>40.958206035010257</v>
      </c>
      <c r="P182" s="7">
        <f t="shared" si="174"/>
        <v>42.180005029805834</v>
      </c>
      <c r="Q182" s="7">
        <f t="shared" si="174"/>
        <v>43.238375459732715</v>
      </c>
      <c r="R182" s="7">
        <f t="shared" si="174"/>
        <v>44.171924340154149</v>
      </c>
      <c r="S182" s="7">
        <f t="shared" si="174"/>
        <v>45.007012270133643</v>
      </c>
      <c r="T182" s="22">
        <f t="shared" si="174"/>
        <v>45.762441192076793</v>
      </c>
      <c r="U182" s="7">
        <f t="shared" si="174"/>
        <v>46.452093764876608</v>
      </c>
      <c r="V182" s="7">
        <f t="shared" si="174"/>
        <v>47.086512632739108</v>
      </c>
      <c r="W182" s="7">
        <f t="shared" si="174"/>
        <v>47.673892759672192</v>
      </c>
      <c r="X182" s="13">
        <f t="shared" si="174"/>
        <v>48.220730575277543</v>
      </c>
      <c r="Y182" s="7">
        <f t="shared" si="174"/>
        <v>48.732263189599067</v>
      </c>
      <c r="Z182" s="22">
        <f t="shared" ref="K182:Z183" si="175">- 4.25 + 18.2503*LOG(Z$1)</f>
        <v>49.212774219963556</v>
      </c>
      <c r="AA182" s="22">
        <f t="shared" ref="AA182:AC183" si="176">-24.31 + 25.052*LOG(AA$1)</f>
        <v>49.699683346473961</v>
      </c>
      <c r="AB182" s="19">
        <f t="shared" si="176"/>
        <v>50.287931759696207</v>
      </c>
      <c r="AC182" s="7">
        <f t="shared" si="176"/>
        <v>50.846000000000004</v>
      </c>
    </row>
    <row r="183" spans="1:29" x14ac:dyDescent="0.35">
      <c r="A183" s="2" t="s">
        <v>16</v>
      </c>
      <c r="B183" s="8">
        <v>4.0315242891851701</v>
      </c>
      <c r="C183" s="3" t="s">
        <v>39</v>
      </c>
      <c r="D183" s="7">
        <v>143.69158046216165</v>
      </c>
      <c r="E183" s="19">
        <v>202.1484375</v>
      </c>
      <c r="F183" s="16">
        <v>250</v>
      </c>
      <c r="G183" s="7">
        <v>96.319744073934316</v>
      </c>
      <c r="H183" s="7">
        <f t="shared" si="149"/>
        <v>47.371836388227337</v>
      </c>
      <c r="I183" s="7">
        <f>10^((H183+4.25)/18.2503)</f>
        <v>673.82524523072755</v>
      </c>
      <c r="J183" s="7">
        <f t="shared" si="174"/>
        <v>26.75671227013364</v>
      </c>
      <c r="K183" s="7">
        <f t="shared" si="175"/>
        <v>32.250599999999999</v>
      </c>
      <c r="L183" s="7">
        <f t="shared" si="175"/>
        <v>35.464318305143898</v>
      </c>
      <c r="M183" s="7">
        <f t="shared" si="175"/>
        <v>37.744487729866357</v>
      </c>
      <c r="N183" s="7">
        <f t="shared" si="175"/>
        <v>39.513124540267285</v>
      </c>
      <c r="O183" s="7">
        <f t="shared" si="175"/>
        <v>40.958206035010257</v>
      </c>
      <c r="P183" s="7">
        <f t="shared" si="175"/>
        <v>42.180005029805834</v>
      </c>
      <c r="Q183" s="7">
        <f t="shared" si="175"/>
        <v>43.238375459732715</v>
      </c>
      <c r="R183" s="7">
        <f t="shared" si="175"/>
        <v>44.171924340154149</v>
      </c>
      <c r="S183" s="7">
        <f t="shared" si="175"/>
        <v>45.007012270133643</v>
      </c>
      <c r="T183" s="22">
        <f t="shared" si="175"/>
        <v>45.762441192076793</v>
      </c>
      <c r="U183" s="7">
        <f t="shared" si="175"/>
        <v>46.452093764876608</v>
      </c>
      <c r="V183" s="7">
        <f t="shared" si="175"/>
        <v>47.086512632739108</v>
      </c>
      <c r="W183" s="13">
        <f t="shared" si="175"/>
        <v>47.673892759672192</v>
      </c>
      <c r="X183" s="7">
        <f t="shared" si="175"/>
        <v>48.220730575277543</v>
      </c>
      <c r="Y183" s="7">
        <f t="shared" si="175"/>
        <v>48.732263189599067</v>
      </c>
      <c r="Z183" s="22">
        <f t="shared" si="175"/>
        <v>49.212774219963556</v>
      </c>
      <c r="AA183" s="22">
        <f t="shared" si="176"/>
        <v>49.699683346473961</v>
      </c>
      <c r="AB183" s="19">
        <f t="shared" si="176"/>
        <v>50.287931759696207</v>
      </c>
      <c r="AC183" s="7">
        <f t="shared" si="176"/>
        <v>50.846000000000004</v>
      </c>
    </row>
    <row r="184" spans="1:29" x14ac:dyDescent="0.35">
      <c r="A184" s="2" t="s">
        <v>16</v>
      </c>
      <c r="B184" s="8">
        <v>31.24260539350966</v>
      </c>
      <c r="C184" s="3" t="s">
        <v>40</v>
      </c>
      <c r="D184" s="7">
        <v>131.89328605698358</v>
      </c>
      <c r="E184" s="19">
        <v>131.8359375</v>
      </c>
      <c r="F184" s="16">
        <v>125</v>
      </c>
      <c r="G184" s="7">
        <v>95.269970270295715</v>
      </c>
      <c r="H184" s="7">
        <f t="shared" si="149"/>
        <v>36.623315786687868</v>
      </c>
      <c r="I184" s="7">
        <f>10^((H184-3.21)/16.719)</f>
        <v>99.660619658445924</v>
      </c>
      <c r="J184" s="7">
        <f>3.21+16.719*LOG(J$1)</f>
        <v>31.615079502493899</v>
      </c>
      <c r="K184" s="13">
        <f>3.21+16.719*LOG(K$1)</f>
        <v>36.648000000000003</v>
      </c>
      <c r="L184" s="7">
        <f t="shared" ref="L184:T184" si="177">3.21+16.719*LOG(L$1)</f>
        <v>39.592069760151936</v>
      </c>
      <c r="M184" s="7">
        <f t="shared" si="177"/>
        <v>41.680920497506108</v>
      </c>
      <c r="N184" s="7">
        <f t="shared" si="177"/>
        <v>43.301159004987795</v>
      </c>
      <c r="O184" s="7">
        <f t="shared" si="177"/>
        <v>44.624990257658041</v>
      </c>
      <c r="P184" s="7">
        <f t="shared" si="177"/>
        <v>45.744273633492263</v>
      </c>
      <c r="Q184" s="7">
        <f t="shared" si="177"/>
        <v>46.713840995012212</v>
      </c>
      <c r="R184" s="7">
        <f t="shared" si="177"/>
        <v>47.569060017809974</v>
      </c>
      <c r="S184" s="7">
        <f t="shared" si="177"/>
        <v>48.3340795024939</v>
      </c>
      <c r="T184" s="22">
        <f t="shared" si="177"/>
        <v>49.026123805654265</v>
      </c>
      <c r="U184" s="22">
        <f>-16.14+23.717*LOG(U$1)</f>
        <v>49.749413205348873</v>
      </c>
      <c r="V184" s="7">
        <f t="shared" ref="V184:AB184" si="178">-16.14+23.717*LOG(V$1)</f>
        <v>50.5738660794986</v>
      </c>
      <c r="W184" s="7">
        <f t="shared" si="178"/>
        <v>51.337190215018126</v>
      </c>
      <c r="X184" s="7">
        <f t="shared" si="178"/>
        <v>52.047827983860941</v>
      </c>
      <c r="Y184" s="7">
        <f t="shared" si="178"/>
        <v>52.712585221487927</v>
      </c>
      <c r="Z184" s="22">
        <f t="shared" si="178"/>
        <v>53.337028661165874</v>
      </c>
      <c r="AA184" s="7">
        <f t="shared" si="178"/>
        <v>53.925769596372461</v>
      </c>
      <c r="AB184" s="7">
        <f t="shared" si="178"/>
        <v>54.482670746635591</v>
      </c>
      <c r="AC184" s="7">
        <f>-16.14+23.717*LOG(AC$1)</f>
        <v>55.010999999999996</v>
      </c>
    </row>
    <row r="185" spans="1:29" x14ac:dyDescent="0.35">
      <c r="A185" s="2" t="s">
        <v>16</v>
      </c>
      <c r="B185" s="8">
        <v>21.729727779379431</v>
      </c>
      <c r="C185" s="3" t="s">
        <v>40</v>
      </c>
      <c r="D185" s="7">
        <v>132.4202316186952</v>
      </c>
      <c r="E185" s="19">
        <v>454.1015625</v>
      </c>
      <c r="F185" s="16">
        <v>500</v>
      </c>
      <c r="G185" s="7">
        <v>95.116471894506162</v>
      </c>
      <c r="H185" s="7">
        <f t="shared" si="149"/>
        <v>37.303759724189035</v>
      </c>
      <c r="I185" s="7">
        <f>10^((H185-3.72)/14.5754)</f>
        <v>201.43727286408881</v>
      </c>
      <c r="J185" s="7">
        <f>3.72 + 14.5754*LOG(J$1)</f>
        <v>28.483167401199207</v>
      </c>
      <c r="K185" s="7">
        <f t="shared" ref="K185:Z185" si="179">3.72 + 14.5754*LOG(K$1)</f>
        <v>32.870800000000003</v>
      </c>
      <c r="L185" s="7">
        <f t="shared" si="179"/>
        <v>35.43740053724018</v>
      </c>
      <c r="M185" s="7">
        <f t="shared" si="179"/>
        <v>37.258432598800795</v>
      </c>
      <c r="N185" s="13">
        <f t="shared" si="179"/>
        <v>38.670934802398413</v>
      </c>
      <c r="O185" s="7">
        <f t="shared" si="179"/>
        <v>39.825033136040972</v>
      </c>
      <c r="P185" s="7">
        <f t="shared" si="179"/>
        <v>40.800809373623004</v>
      </c>
      <c r="Q185" s="7">
        <f t="shared" si="179"/>
        <v>41.646065197601587</v>
      </c>
      <c r="R185" s="7">
        <f t="shared" si="179"/>
        <v>42.391633673281142</v>
      </c>
      <c r="S185" s="7">
        <f t="shared" si="179"/>
        <v>43.058567401199205</v>
      </c>
      <c r="T185" s="22">
        <f t="shared" si="179"/>
        <v>43.661882344454398</v>
      </c>
      <c r="U185" s="7">
        <f t="shared" si="179"/>
        <v>44.212665734841757</v>
      </c>
      <c r="V185" s="7">
        <f t="shared" si="179"/>
        <v>44.719337338412281</v>
      </c>
      <c r="W185" s="7">
        <f t="shared" si="179"/>
        <v>45.188441972423803</v>
      </c>
      <c r="X185" s="7">
        <f t="shared" si="179"/>
        <v>45.625167938439382</v>
      </c>
      <c r="Y185" s="7">
        <f t="shared" si="179"/>
        <v>46.033697796402379</v>
      </c>
      <c r="Z185" s="22">
        <f t="shared" si="179"/>
        <v>46.417452609856106</v>
      </c>
      <c r="AA185" s="22">
        <f>-32.413+26.825*LOG(AA$1)</f>
        <v>46.834555315709892</v>
      </c>
      <c r="AB185" s="22">
        <f t="shared" ref="AB185:AC185" si="180">-32.413+26.825*LOG(AB$1)</f>
        <v>47.464435711873335</v>
      </c>
      <c r="AC185" s="22">
        <f t="shared" si="180"/>
        <v>48.061999999999998</v>
      </c>
    </row>
    <row r="186" spans="1:29" x14ac:dyDescent="0.35">
      <c r="A186" s="2" t="s">
        <v>16</v>
      </c>
      <c r="B186" s="8">
        <v>20.92317871432838</v>
      </c>
      <c r="C186" s="3" t="s">
        <v>39</v>
      </c>
      <c r="D186" s="7">
        <v>135.98045178484915</v>
      </c>
      <c r="E186" s="19">
        <v>83.49609375</v>
      </c>
      <c r="F186" s="16">
        <v>63</v>
      </c>
      <c r="G186" s="7">
        <v>95.116471894506162</v>
      </c>
      <c r="H186" s="7">
        <f t="shared" si="149"/>
        <v>40.863979890342989</v>
      </c>
      <c r="I186" s="7">
        <f>10^((H186+5)/20.5)</f>
        <v>172.69004859878552</v>
      </c>
      <c r="K186" s="2"/>
      <c r="L186" s="2"/>
      <c r="M186" s="2"/>
      <c r="N186" s="2"/>
      <c r="O186" s="2"/>
      <c r="P186" s="2"/>
      <c r="Q186" s="2"/>
      <c r="R186" s="2"/>
      <c r="S186" s="2"/>
      <c r="T186" s="28"/>
      <c r="U186" s="2"/>
      <c r="V186" s="2"/>
      <c r="W186" s="2"/>
      <c r="X186" s="2"/>
      <c r="Y186" s="2"/>
      <c r="Z186" s="28"/>
      <c r="AA186" s="2"/>
      <c r="AB186" s="2"/>
      <c r="AC186" s="2"/>
    </row>
  </sheetData>
  <autoFilter ref="A1:I186" xr:uid="{00000000-0009-0000-0000-000000000000}"/>
  <pageMargins left="0.7" right="0.7" top="0.75" bottom="0.75" header="0.3" footer="0.3"/>
  <pageSetup paperSize="9" orientation="portrait" horizontalDpi="4294967293" verticalDpi="0" r:id="rId1"/>
  <ignoredErrors>
    <ignoredError sqref="J20 K20:AC20 I19:AC19 I37 J163:AC163 I105:I106 I15:I16 J7:AC7 I50:AC50 J95:AC97 I147:AC147 I170:AC170 I101 I95 J99:AC101 J152:AC152 I120 I49:AC49 I57:AC57 J81:AC81 I87:AC87 I127:AC127 I169:AC16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ColWidth="8.90625" defaultRowHeight="14.5" x14ac:dyDescent="0.35"/>
  <cols>
    <col min="1" max="1" width="6.453125" style="2" bestFit="1" customWidth="1"/>
    <col min="2" max="2" width="10.54296875" style="2" bestFit="1" customWidth="1"/>
    <col min="3" max="3" width="9.81640625" style="2" bestFit="1" customWidth="1"/>
    <col min="4" max="4" width="8.90625" style="2"/>
    <col min="5" max="6" width="23.453125" style="2" bestFit="1" customWidth="1"/>
    <col min="7" max="16384" width="8.90625" style="2"/>
  </cols>
  <sheetData>
    <row r="1" spans="1:6" x14ac:dyDescent="0.35">
      <c r="A1" s="2" t="s">
        <v>17</v>
      </c>
      <c r="B1" s="2" t="s">
        <v>34</v>
      </c>
      <c r="C1" s="2" t="s">
        <v>35</v>
      </c>
      <c r="E1" s="2" t="s">
        <v>42</v>
      </c>
      <c r="F1" s="2" t="s">
        <v>43</v>
      </c>
    </row>
    <row r="2" spans="1:6" x14ac:dyDescent="0.35">
      <c r="A2" s="2">
        <v>63</v>
      </c>
      <c r="C2" s="2" t="s">
        <v>18</v>
      </c>
      <c r="E2" s="2" t="s">
        <v>19</v>
      </c>
      <c r="F2" s="2" t="s">
        <v>19</v>
      </c>
    </row>
    <row r="3" spans="1:6" x14ac:dyDescent="0.35">
      <c r="A3" s="21">
        <v>125</v>
      </c>
      <c r="B3" s="21" t="s">
        <v>20</v>
      </c>
      <c r="C3" s="21">
        <v>580</v>
      </c>
      <c r="D3" s="21"/>
      <c r="E3" s="21" t="s">
        <v>21</v>
      </c>
      <c r="F3" s="21" t="s">
        <v>22</v>
      </c>
    </row>
    <row r="4" spans="1:6" x14ac:dyDescent="0.35">
      <c r="A4" s="21">
        <v>250</v>
      </c>
      <c r="B4" s="21" t="s">
        <v>23</v>
      </c>
      <c r="C4" s="21">
        <v>890</v>
      </c>
      <c r="D4" s="21"/>
      <c r="E4" s="21" t="s">
        <v>24</v>
      </c>
      <c r="F4" s="21" t="s">
        <v>25</v>
      </c>
    </row>
    <row r="5" spans="1:6" x14ac:dyDescent="0.35">
      <c r="A5" s="21">
        <v>500</v>
      </c>
      <c r="B5" s="21" t="s">
        <v>26</v>
      </c>
      <c r="C5" s="21">
        <v>890</v>
      </c>
      <c r="D5" s="21"/>
      <c r="E5" s="21" t="s">
        <v>27</v>
      </c>
      <c r="F5" s="21" t="s">
        <v>28</v>
      </c>
    </row>
    <row r="6" spans="1:6" x14ac:dyDescent="0.35">
      <c r="A6" s="25">
        <v>1000</v>
      </c>
      <c r="B6" s="25" t="s">
        <v>36</v>
      </c>
      <c r="C6" s="25">
        <v>1100</v>
      </c>
      <c r="D6" s="25"/>
      <c r="E6" s="25" t="s">
        <v>29</v>
      </c>
      <c r="F6" s="25" t="s">
        <v>30</v>
      </c>
    </row>
    <row r="7" spans="1:6" x14ac:dyDescent="0.35">
      <c r="A7" s="2">
        <v>2000</v>
      </c>
      <c r="B7" s="2" t="s">
        <v>31</v>
      </c>
      <c r="C7" s="2">
        <v>1700</v>
      </c>
      <c r="E7" s="2" t="s">
        <v>32</v>
      </c>
      <c r="F7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Indeck</dc:creator>
  <cp:lastModifiedBy>Kate Indeck</cp:lastModifiedBy>
  <dcterms:created xsi:type="dcterms:W3CDTF">2019-06-24T23:21:29Z</dcterms:created>
  <dcterms:modified xsi:type="dcterms:W3CDTF">2022-01-24T15:19:07Z</dcterms:modified>
</cp:coreProperties>
</file>