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1_MPSIIIBvQ96-RNAseq-7dpfLarve/data/meta/"/>
    </mc:Choice>
  </mc:AlternateContent>
  <xr:revisionPtr revIDLastSave="0" documentId="13_ncr:1_{ABDD5C2F-EA8B-8A47-9C6B-B7B71E0FA275}" xr6:coauthVersionLast="45" xr6:coauthVersionMax="47" xr10:uidLastSave="{00000000-0000-0000-0000-000000000000}"/>
  <bookViews>
    <workbookView xWindow="0" yWindow="460" windowWidth="25600" windowHeight="15540" activeTab="4" xr2:uid="{5B515868-FE78-1D4E-B1DC-13AC94CEFEC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_xlnm._FilterDatabase" localSheetId="0" hidden="1">Sheet1!$A$1:$E$98</definedName>
    <definedName name="_xlnm._FilterDatabase" localSheetId="2" hidden="1">Sheet2!$A$1:$Q$30</definedName>
    <definedName name="_xlnm.Print_Area" localSheetId="2">Table2[[#All],[sample_name]:[vol h20]]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2" i="2"/>
  <c r="Q2" i="2" s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</calcChain>
</file>

<file path=xl/sharedStrings.xml><?xml version="1.0" encoding="utf-8"?>
<sst xmlns="http://schemas.openxmlformats.org/spreadsheetml/2006/main" count="733" uniqueCount="121">
  <si>
    <t>fish</t>
  </si>
  <si>
    <t>naglu genotype</t>
  </si>
  <si>
    <t>psen1 genotype</t>
  </si>
  <si>
    <t>usable genotype?</t>
  </si>
  <si>
    <t>RNAextracted?</t>
  </si>
  <si>
    <t>RNA-id</t>
  </si>
  <si>
    <t>het</t>
  </si>
  <si>
    <t>wt</t>
  </si>
  <si>
    <t>y</t>
  </si>
  <si>
    <t>Q96_K97del/+</t>
  </si>
  <si>
    <t>A603fs/A603fs</t>
  </si>
  <si>
    <t>-</t>
  </si>
  <si>
    <t>Batch RNA</t>
  </si>
  <si>
    <t>A260/280</t>
  </si>
  <si>
    <t>conc after Dnase</t>
  </si>
  <si>
    <t>A260/2802</t>
  </si>
  <si>
    <t>volume aqueos layer</t>
  </si>
  <si>
    <t>Colume of EtOH</t>
  </si>
  <si>
    <t>vol to 500ng</t>
  </si>
  <si>
    <t>ConcBeforeDnase</t>
  </si>
  <si>
    <t>vol to 400 ng</t>
  </si>
  <si>
    <t>volto 200ng</t>
  </si>
  <si>
    <t>vol remaining</t>
  </si>
  <si>
    <t>ng remaining</t>
  </si>
  <si>
    <t>sample_name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</si>
  <si>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</si>
  <si>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</si>
  <si>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</si>
  <si>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</si>
  <si>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</si>
  <si>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</si>
  <si>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</si>
  <si>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</si>
  <si>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</si>
  <si>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</si>
  <si>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</si>
  <si>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</si>
  <si>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</si>
  <si>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</si>
  <si>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</si>
  <si>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</si>
  <si>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</si>
  <si>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</si>
  <si>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</si>
  <si>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</si>
  <si>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</si>
  <si>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</si>
  <si>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</si>
  <si>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</si>
  <si>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</si>
  <si>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</si>
  <si>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</si>
  <si>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</si>
  <si>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</si>
  <si>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vol to 400 ng2</t>
  </si>
  <si>
    <t>vol h20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</si>
  <si>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</si>
  <si>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</si>
  <si>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</si>
  <si>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</si>
  <si>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</si>
  <si>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</si>
  <si>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</si>
  <si>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</si>
  <si>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</si>
  <si>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</si>
  <si>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</si>
  <si>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</si>
  <si>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</si>
  <si>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</si>
  <si>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</si>
  <si>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</si>
  <si>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</si>
  <si>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</si>
  <si>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</si>
  <si>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</si>
  <si>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</si>
  <si>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</si>
  <si>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</si>
  <si>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</si>
  <si>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</si>
  <si>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</si>
  <si>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</si>
  <si>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</si>
  <si>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</si>
  <si>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SAGC QC (ng/ul)</t>
  </si>
  <si>
    <t>RIN/DIN</t>
  </si>
  <si>
    <t>Seq?</t>
  </si>
  <si>
    <t>ng in NGS plate</t>
  </si>
  <si>
    <t>Sample Name</t>
  </si>
  <si>
    <t>Well position</t>
  </si>
  <si>
    <t>B7</t>
  </si>
  <si>
    <t>Quantity* (ng/ul)</t>
  </si>
  <si>
    <t>Volume (ul)</t>
  </si>
  <si>
    <t>No</t>
  </si>
  <si>
    <t>21-01544 sample_17 7.46 9.2 GGTATCGA +CAGTACTG 401 64</t>
  </si>
  <si>
    <t>Total</t>
  </si>
  <si>
    <t>21-01528 sample_1 7.17 8 ATTGGTGG +ACCACCAA 417 70.9</t>
  </si>
  <si>
    <t>21-01529 sample_2 6.57 9.1 TAGCTTGG +TGCCATGT 413 71.1</t>
  </si>
  <si>
    <t>21-01530 sample_3 6.29 8.8 TGGTGCTA +CTAGCCTA 410 68.3</t>
  </si>
  <si>
    <t>21-01531 sample_4 5.28 7 GACATTGG +CGCAATCA 406 72.9</t>
  </si>
  <si>
    <t>21-01532 sample_5 7.12 9.4 CGTTATCG +CGACAACT 414 72.7</t>
  </si>
  <si>
    <t>21-01533 sample_6 6.53 9.5 GTTCTTGC +AGAGCCTA 417 76</t>
  </si>
  <si>
    <t>21-01534 sample_7 4.63 9.8 TGTGTAGC +CCTCACAT 420 68</t>
  </si>
  <si>
    <t>21-01535 sample_8 5.82 9.7 GAGTGATG +GAACAGCA 409 74.9</t>
  </si>
  <si>
    <t>21-01536 sample_9 6.1 9.8 GGAACGTA +GATGTGGA 418 67</t>
  </si>
  <si>
    <t>21-01539 sample_12 3.6 9.1 CGATCCTT +AAGTCGCA 419 74.4</t>
  </si>
  <si>
    <t>21-01540 sample_13 6.93 9.2 TCTGCTGT +TGAGAGAC 438 76.1</t>
  </si>
  <si>
    <t>21-01541 sample_14 6.58 8.7 AGAGCTGA +CCAGCATT 417 65.9</t>
  </si>
  <si>
    <t>21-01542 sample_15 7.08 9 GCTTCCTA +GACAATGC 404 68</t>
  </si>
  <si>
    <t>21-01543 sample_16 5.76 9.9 GTACTCCT +GTCATTGC 402 71.3</t>
  </si>
  <si>
    <t>21-01545 sample_18 6.59 9.8 CGACATAG +CGCATATG 426 63.5</t>
  </si>
  <si>
    <t>21-01548 sample_22 5.92 9.4 TAGGTAGG +ACCACAAC 388 60.1</t>
  </si>
  <si>
    <t>21-01549 sample_23 6.31 10 TTGCTTCG +CCACAATC 400 72.3</t>
  </si>
  <si>
    <t>21-01551 sample_25 5.72 9.9 CTCATGTC +CAGAGAGT 391 69.2</t>
  </si>
  <si>
    <t>21-01552 sample_26 6.72 8.8 GTGTTCAG +ATGAAGCC 384 66.7</t>
  </si>
  <si>
    <t>21-01553 sample_27 7.1 9.4 ATCCTTCG +AGTCGCAA 385 68.5</t>
  </si>
  <si>
    <t>21-01554 sample_28 5.63 9.5 TGGTCTTC +ACTGCCAT 395 69.6</t>
  </si>
  <si>
    <t>21-01555 sample_29 6.95 9.5 TACGCTTG +TGACGTCA 395 66.7</t>
  </si>
  <si>
    <t>21-01556 sample_30 4.29 8.7 TAGTGCGA +AATCCGCA 398 61.1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</si>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</sst>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thick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14" fontId="1" fillId="5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top" wrapText="1"/>
    </xf>
    <xf numFmtId="0" fontId="5" fillId="8" borderId="9" xfId="0" applyFont="1" applyFill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 vertical="top" wrapText="1"/>
    </xf>
    <xf numFmtId="0" fontId="5" fillId="8" borderId="11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9" formatCode="d/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9" formatCode="d/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130D9-64DB-1141-9944-2ECEBA885284}" name="Table1" displayName="Table1" ref="A1:R98" totalsRowShown="0" headerRowDxfId="73" dataDxfId="72">
  <autoFilter ref="A1:R98" xr:uid="{A7A7F4F4-83BC-8842-888E-82999CCC990F}">
    <filterColumn colId="5">
      <customFilters>
        <customFilter operator="notEqual" val=" "/>
      </customFilters>
    </filterColumn>
  </autoFilter>
  <tableColumns count="18">
    <tableColumn id="1" xr3:uid="{D4017B04-B9DC-FE41-97DD-A8676DAC4C99}" name="fish" dataDxfId="71"/>
    <tableColumn id="2" xr3:uid="{4DED95A5-7D6F-9C4F-874C-FFA85AA60B98}" name="naglu genotype" dataDxfId="70"/>
    <tableColumn id="3" xr3:uid="{6FED545B-9976-7D44-B86F-D1C5C590EC1F}" name="psen1 genotype" dataDxfId="69"/>
    <tableColumn id="4" xr3:uid="{33175DED-5394-1E40-88D9-FDD5965B641D}" name="usable genotype?" dataDxfId="68"/>
    <tableColumn id="5" xr3:uid="{03C655DB-C70B-EA4A-B2D1-0FA6261FD14C}" name="RNAextracted?" dataDxfId="67"/>
    <tableColumn id="6" xr3:uid="{F6E03442-CA3B-6C4D-AC0C-CD06A567A13C}" name="RNA-id" dataDxfId="66"/>
    <tableColumn id="7" xr3:uid="{D2B1941C-778B-B948-95C8-B1AC102F918E}" name="Batch RNA" dataDxfId="65"/>
    <tableColumn id="13" xr3:uid="{B87809C0-231D-F143-8488-979EB9C9F80B}" name="volume aqueos layer" dataDxfId="64"/>
    <tableColumn id="12" xr3:uid="{7DD3C02B-AF1C-284B-BAF0-28B736B32365}" name="Colume of EtOH" dataDxfId="63">
      <calculatedColumnFormula>Table1[[#This Row],[volume aqueos layer]]*1.25</calculatedColumnFormula>
    </tableColumn>
    <tableColumn id="8" xr3:uid="{02472A70-3722-504A-944A-2E4725947544}" name="ConcBeforeDnase" dataDxfId="62"/>
    <tableColumn id="9" xr3:uid="{BD6E3EDF-07DD-D64A-B5DD-61B000B064A2}" name="A260/280" dataDxfId="61"/>
    <tableColumn id="10" xr3:uid="{5A8C796A-3634-5443-A14E-A48337F1F4B4}" name="conc after Dnase" dataDxfId="60"/>
    <tableColumn id="11" xr3:uid="{690A15F7-98DB-564A-A47C-541298408103}" name="A260/2802" dataDxfId="59"/>
    <tableColumn id="14" xr3:uid="{BF06A6BC-440B-D04F-801E-E949C0456683}" name="vol to 500ng" dataDxfId="58">
      <calculatedColumnFormula>500/Table1[[#This Row],[conc after Dnase]]</calculatedColumnFormula>
    </tableColumn>
    <tableColumn id="15" xr3:uid="{6C9A3D4A-B512-8A47-A9CE-DDA3E72014A5}" name="vol to 400 ng" dataDxfId="57">
      <calculatedColumnFormula>400/Table1[[#This Row],[conc after Dnase]]</calculatedColumnFormula>
    </tableColumn>
    <tableColumn id="16" xr3:uid="{7678A562-C241-A545-A877-DD563C75AB30}" name="volto 200ng" dataDxfId="56">
      <calculatedColumnFormula>200/Table1[[#This Row],[conc after Dnase]]</calculatedColumnFormula>
    </tableColumn>
    <tableColumn id="17" xr3:uid="{3364FFFE-A524-AC48-9B39-402595C2A02F}" name="vol remaining" dataDxfId="55">
      <calculatedColumnFormula>65-Table1[[#This Row],[vol to 400 ng]]</calculatedColumnFormula>
    </tableColumn>
    <tableColumn id="18" xr3:uid="{67105C54-AE88-7147-9F32-55CBF72067A3}" name="ng remaining" dataDxfId="54">
      <calculatedColumnFormula>Table1[[#This Row],[vol remaining]]*Table1[[#This Row],[conc after Dnase]]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E6E398-3FD5-4844-8000-3ACB34F0313E}" name="Table3" displayName="Table3" ref="A1:M30" totalsRowShown="0" headerRowDxfId="14" dataDxfId="13">
  <autoFilter ref="A1:M30" xr:uid="{B6958B50-F2EB-4843-B537-327094715292}"/>
  <tableColumns count="13">
    <tableColumn id="1" xr3:uid="{F342DDBF-A06C-764C-976B-43BEE8793A06}" name="fish" dataDxfId="12"/>
    <tableColumn id="2" xr3:uid="{12AE36FE-BE0B-3140-BE91-9BCBDDBFEBDE}" name="naglu genotype" dataDxfId="11"/>
    <tableColumn id="3" xr3:uid="{6535BE86-002B-5F40-B1EA-CE7EB0646BD5}" name="psen1 genotype" dataDxfId="10"/>
    <tableColumn id="4" xr3:uid="{161A1F39-4C58-9B4C-B53B-654E905AB808}" name="usable genotype?" dataDxfId="9"/>
    <tableColumn id="5" xr3:uid="{677D42CC-2690-0D41-AB0E-8943EDA99D12}" name="RNAextracted?" dataDxfId="8"/>
    <tableColumn id="6" xr3:uid="{57CE6B6D-2B7C-CF40-814A-E19E78FD6585}" name="RNA-id" dataDxfId="7"/>
    <tableColumn id="7" xr3:uid="{222EDA02-051C-C04D-8948-BF7F664D818D}" name="Batch RNA" dataDxfId="6"/>
    <tableColumn id="19" xr3:uid="{C47B82BF-A4D9-3F49-BA29-D9DF4B7A78BE}" name="Sample Name" dataDxfId="5"/>
    <tableColumn id="20" xr3:uid="{0593E582-3E28-1D42-A5C2-FDC5FD59E8E8}" name="Well position" dataDxfId="4"/>
    <tableColumn id="21" xr3:uid="{05E237E5-DFBC-C44F-B2F0-366B626BE75E}" name="Quantity* (ng/ul)" dataDxfId="3"/>
    <tableColumn id="22" xr3:uid="{F6F4687D-F36E-B34A-923D-B180FD23E5B1}" name="Volume (ul)" dataDxfId="2"/>
    <tableColumn id="23" xr3:uid="{BB99A30D-9E59-A040-A86F-C937B430B240}" name="SAGC QC (ng/ul)" dataDxfId="1"/>
    <tableColumn id="24" xr3:uid="{A99FBB22-FC0D-A64F-9976-224DF2BC8BFB}" name="RIN/DIN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219A00-7937-7C44-8E51-FA9B4D5EDE83}" name="Table2" displayName="Table2" ref="A1:Y30" totalsRowShown="0" headerRowDxfId="52" dataDxfId="50" headerRowBorderDxfId="51" tableBorderDxfId="49">
  <autoFilter ref="A1:Y30" xr:uid="{47056B54-FDD1-FE46-B52E-53C0C2749427}">
    <filterColumn colId="24">
      <filters blank="1"/>
    </filterColumn>
  </autoFilter>
  <tableColumns count="25">
    <tableColumn id="1" xr3:uid="{D32B9F54-F572-4C47-BBAB-8466D61A3B86}" name="fish" dataDxfId="48"/>
    <tableColumn id="2" xr3:uid="{A632BA8A-51AF-5A4B-9EC5-81E7BD401582}" name="naglu genotype" dataDxfId="47"/>
    <tableColumn id="3" xr3:uid="{46E26462-ED83-B848-A0A5-6327E74995CA}" name="psen1 genotype" dataDxfId="46"/>
    <tableColumn id="4" xr3:uid="{20C063B0-28C0-5046-8684-4A7DEC07D0B5}" name="usable genotype?" dataDxfId="45"/>
    <tableColumn id="5" xr3:uid="{368622BA-597A-024C-9ECC-6D6C273104C2}" name="RNAextracted?" dataDxfId="44"/>
    <tableColumn id="6" xr3:uid="{039C6D33-B640-E043-A159-A2C46022F30E}" name="RNA-id" dataDxfId="43"/>
    <tableColumn id="7" xr3:uid="{F5ECF9F0-6068-A84A-87A6-65C9496422A0}" name="Batch RNA" dataDxfId="42"/>
    <tableColumn id="8" xr3:uid="{1976C1B0-2BF8-7F44-A415-B47606FC0FCF}" name="volume aqueos layer" dataDxfId="41"/>
    <tableColumn id="9" xr3:uid="{CC341CFC-9DC6-1847-90D5-CB682209F091}" name="Colume of EtOH" dataDxfId="40"/>
    <tableColumn id="10" xr3:uid="{2AAF4191-E1E7-2440-AE64-0AA0BE4EF21C}" name="ConcBeforeDnase" dataDxfId="39"/>
    <tableColumn id="11" xr3:uid="{2A6613AA-BDDD-ED46-99D4-38E88D1FB952}" name="A260/280" dataDxfId="38"/>
    <tableColumn id="12" xr3:uid="{2CB037BD-DB03-544C-A59E-18F05C1378C6}" name="conc after Dnase" dataDxfId="37"/>
    <tableColumn id="13" xr3:uid="{159703A0-E73F-C24D-89A8-5D7E7D57D2B6}" name="A260/2802" dataDxfId="36"/>
    <tableColumn id="14" xr3:uid="{E64E6A85-C396-7341-9DF1-9F121ED5FC70}" name="vol to 400 ng" dataDxfId="35"/>
    <tableColumn id="15" xr3:uid="{3985568C-5BC4-9643-9D10-215312F1CF3C}" name="volto 200ng" dataDxfId="34"/>
    <tableColumn id="16" xr3:uid="{802E94A7-5A72-7A42-A80C-2E93E6B3A9C1}" name="vol remaining" dataDxfId="33">
      <calculatedColumnFormula>70-N2-5</calculatedColumnFormula>
    </tableColumn>
    <tableColumn id="17" xr3:uid="{D76F3126-E190-1C48-BA33-01D512A6D401}" name="ng remaining" dataDxfId="32">
      <calculatedColumnFormula>P2*L2</calculatedColumnFormula>
    </tableColumn>
    <tableColumn id="18" xr3:uid="{83B76232-D462-D341-BDFB-966A2CAA6143}" name="sample_name" dataDxfId="31"/>
    <tableColumn id="19" xr3:uid="{7DE06CC8-3EBE-CF42-9EA7-494CDCD42F22}" name="vol to 400 ng2" dataDxfId="30"/>
    <tableColumn id="20" xr3:uid="{A6B9B3F8-A457-6141-83DD-20A33E467213}" name="vol h20" dataDxfId="29">
      <calculatedColumnFormula>50-Table2[[#This Row],[vol to 400 ng2]]</calculatedColumnFormula>
    </tableColumn>
    <tableColumn id="21" xr3:uid="{CF04F037-4316-E741-B969-E17C07F5A8F5}" name="Position" dataDxfId="28"/>
    <tableColumn id="22" xr3:uid="{CD4400C0-10F1-3E40-8EDB-79DB79EF814C}" name="SAGC QC (ng/ul)" dataDxfId="27"/>
    <tableColumn id="23" xr3:uid="{B217731E-1166-694E-9B3A-5528B8EEC613}" name="RIN/DIN" dataDxfId="26"/>
    <tableColumn id="24" xr3:uid="{30DDB0F8-9940-B148-92D5-BBE62261E979}" name="ng in NGS plate" dataDxfId="25">
      <calculatedColumnFormula>Table2[[#This Row],[SAGC QC (ng/ul)]]*50</calculatedColumnFormula>
    </tableColumn>
    <tableColumn id="25" xr3:uid="{76AAE18D-6178-944A-8F31-D1B6D4C4485F}" name="Seq?" dataDxfId="2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6ECCFC-7C05-BA45-BB48-6165D4807ED2}" name="Table4" displayName="Table4" ref="A1:E6" totalsRowShown="0" headerRowDxfId="23" dataDxfId="21" headerRowBorderDxfId="22" tableBorderDxfId="20">
  <autoFilter ref="A1:E6" xr:uid="{A5E87B24-FB91-0348-B74E-17ADD5E2AB53}"/>
  <tableColumns count="5">
    <tableColumn id="1" xr3:uid="{F742CCC0-FB37-0245-8829-7019ACFB289D}" name="sample_name" dataDxfId="19"/>
    <tableColumn id="4" xr3:uid="{1EA13C8D-B159-1744-9689-45AB27D6EFD9}" name="Position" dataDxfId="18"/>
    <tableColumn id="5" xr3:uid="{0F184C72-C984-B947-9361-ED2723B73103}" name="SAGC QC (ng/ul)" dataDxfId="17"/>
    <tableColumn id="6" xr3:uid="{6890E264-ED5B-B141-8769-78BB0E6299FA}" name="RIN/DIN" dataDxfId="16"/>
    <tableColumn id="8" xr3:uid="{7FA14B84-710A-0442-9787-1102CFCBE94E}" name="Seq?" dataDxfId="1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264B-37E6-B84E-8D83-48C11CDDBAB9}">
  <dimension ref="A1:R98"/>
  <sheetViews>
    <sheetView zoomScale="99" zoomScaleNormal="100" workbookViewId="0">
      <selection sqref="A1:R97"/>
    </sheetView>
  </sheetViews>
  <sheetFormatPr baseColWidth="10" defaultColWidth="11" defaultRowHeight="16" x14ac:dyDescent="0.2"/>
  <cols>
    <col min="2" max="2" width="17" customWidth="1"/>
    <col min="3" max="3" width="16.33203125" customWidth="1"/>
    <col min="4" max="4" width="7.1640625" customWidth="1"/>
    <col min="5" max="5" width="5.33203125" customWidth="1"/>
    <col min="6" max="6" width="7" customWidth="1"/>
    <col min="8" max="9" width="11" style="4"/>
  </cols>
  <sheetData>
    <row r="1" spans="1:18" s="9" customFormat="1" ht="6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12</v>
      </c>
      <c r="H1" s="8" t="s">
        <v>16</v>
      </c>
      <c r="I1" s="8" t="s">
        <v>17</v>
      </c>
      <c r="J1" s="7" t="s">
        <v>19</v>
      </c>
      <c r="K1" s="7" t="s">
        <v>13</v>
      </c>
      <c r="L1" s="7" t="s">
        <v>14</v>
      </c>
      <c r="M1" s="7" t="s">
        <v>15</v>
      </c>
      <c r="N1" s="7" t="s">
        <v>18</v>
      </c>
      <c r="O1" s="7" t="s">
        <v>20</v>
      </c>
      <c r="P1" s="7" t="s">
        <v>21</v>
      </c>
      <c r="Q1" s="7" t="s">
        <v>22</v>
      </c>
      <c r="R1" s="7" t="s">
        <v>23</v>
      </c>
    </row>
    <row r="2" spans="1:18" hidden="1" x14ac:dyDescent="0.2">
      <c r="A2" s="1">
        <v>1</v>
      </c>
      <c r="B2" s="1" t="s">
        <v>6</v>
      </c>
      <c r="C2" s="1" t="s">
        <v>7</v>
      </c>
      <c r="D2" s="1"/>
      <c r="E2" s="1"/>
      <c r="F2" s="1"/>
      <c r="G2" s="1"/>
      <c r="H2" s="1"/>
      <c r="I2" s="2">
        <f>Table1[[#This Row],[volume aqueos layer]]*1.25</f>
        <v>0</v>
      </c>
      <c r="J2" s="1"/>
      <c r="K2" s="1"/>
      <c r="L2" s="1"/>
      <c r="M2" s="1"/>
      <c r="N2" s="1" t="e">
        <f>500/Table1[[#This Row],[conc after Dnase]]</f>
        <v>#DIV/0!</v>
      </c>
      <c r="O2" s="1" t="e">
        <f>400/Table1[[#This Row],[conc after Dnase]]</f>
        <v>#DIV/0!</v>
      </c>
      <c r="P2" s="1" t="e">
        <f>200/Table1[[#This Row],[conc after Dnase]]</f>
        <v>#DIV/0!</v>
      </c>
      <c r="Q2" s="5" t="e">
        <f>65-Table1[[#This Row],[vol to 400 ng]]</f>
        <v>#DIV/0!</v>
      </c>
      <c r="R2" s="3" t="e">
        <f>Table1[[#This Row],[vol remaining]]*Table1[[#This Row],[conc after Dnase]]</f>
        <v>#DIV/0!</v>
      </c>
    </row>
    <row r="3" spans="1:18" x14ac:dyDescent="0.2">
      <c r="A3" s="1">
        <v>2</v>
      </c>
      <c r="B3" s="1" t="s">
        <v>7</v>
      </c>
      <c r="C3" s="1" t="s">
        <v>7</v>
      </c>
      <c r="D3" s="1" t="s">
        <v>8</v>
      </c>
      <c r="E3" s="1" t="s">
        <v>8</v>
      </c>
      <c r="F3" s="1">
        <v>1</v>
      </c>
      <c r="G3" s="2">
        <v>44482</v>
      </c>
      <c r="H3" s="3">
        <v>405</v>
      </c>
      <c r="I3" s="3">
        <f>Table1[[#This Row],[volume aqueos layer]]*1.25</f>
        <v>506.25</v>
      </c>
      <c r="J3" s="1">
        <v>20</v>
      </c>
      <c r="K3" s="1">
        <v>2.2799999999999998</v>
      </c>
      <c r="L3" s="1">
        <v>16.600000000000001</v>
      </c>
      <c r="M3" s="1">
        <v>2.2400000000000002</v>
      </c>
      <c r="N3" s="5">
        <f>500/Table1[[#This Row],[conc after Dnase]]</f>
        <v>30.120481927710841</v>
      </c>
      <c r="O3" s="5">
        <f>400/Table1[[#This Row],[conc after Dnase]]</f>
        <v>24.096385542168672</v>
      </c>
      <c r="P3" s="5">
        <f>200/Table1[[#This Row],[conc after Dnase]]</f>
        <v>12.048192771084336</v>
      </c>
      <c r="Q3" s="5">
        <f>65-Table1[[#This Row],[vol to 400 ng]]</f>
        <v>40.903614457831324</v>
      </c>
      <c r="R3" s="3">
        <f>Table1[[#This Row],[vol remaining]]*Table1[[#This Row],[conc after Dnase]]</f>
        <v>679</v>
      </c>
    </row>
    <row r="4" spans="1:18" x14ac:dyDescent="0.2">
      <c r="A4" s="1">
        <v>4</v>
      </c>
      <c r="B4" s="1" t="s">
        <v>7</v>
      </c>
      <c r="C4" s="1" t="s">
        <v>9</v>
      </c>
      <c r="D4" s="1" t="s">
        <v>8</v>
      </c>
      <c r="E4" s="1" t="s">
        <v>8</v>
      </c>
      <c r="F4" s="1">
        <v>2</v>
      </c>
      <c r="G4" s="2">
        <v>44482</v>
      </c>
      <c r="H4" s="3">
        <v>370</v>
      </c>
      <c r="I4" s="3">
        <f>Table1[[#This Row],[volume aqueos layer]]*1.25</f>
        <v>462.5</v>
      </c>
      <c r="J4" s="1">
        <v>17.5</v>
      </c>
      <c r="K4" s="1">
        <v>2.2000000000000002</v>
      </c>
      <c r="L4" s="1">
        <v>13.6</v>
      </c>
      <c r="M4" s="1">
        <v>2.0299999999999998</v>
      </c>
      <c r="N4" s="5">
        <f>500/Table1[[#This Row],[conc after Dnase]]</f>
        <v>36.764705882352942</v>
      </c>
      <c r="O4" s="5">
        <f>400/Table1[[#This Row],[conc after Dnase]]</f>
        <v>29.411764705882355</v>
      </c>
      <c r="P4" s="5">
        <f>200/Table1[[#This Row],[conc after Dnase]]</f>
        <v>14.705882352941178</v>
      </c>
      <c r="Q4" s="5">
        <f>65-Table1[[#This Row],[vol to 400 ng]]</f>
        <v>35.588235294117645</v>
      </c>
      <c r="R4" s="3">
        <f>Table1[[#This Row],[vol remaining]]*Table1[[#This Row],[conc after Dnase]]</f>
        <v>483.99999999999994</v>
      </c>
    </row>
    <row r="5" spans="1:18" x14ac:dyDescent="0.2">
      <c r="A5" s="1">
        <v>5</v>
      </c>
      <c r="B5" s="1" t="s">
        <v>10</v>
      </c>
      <c r="C5" s="1" t="s">
        <v>7</v>
      </c>
      <c r="D5" s="1" t="s">
        <v>8</v>
      </c>
      <c r="E5" s="1" t="s">
        <v>8</v>
      </c>
      <c r="F5" s="1">
        <v>3</v>
      </c>
      <c r="G5" s="2">
        <v>44482</v>
      </c>
      <c r="H5" s="3">
        <v>440</v>
      </c>
      <c r="I5" s="3">
        <f>Table1[[#This Row],[volume aqueos layer]]*1.25</f>
        <v>550</v>
      </c>
      <c r="J5" s="1">
        <v>15.9</v>
      </c>
      <c r="K5" s="1">
        <v>2.0299999999999998</v>
      </c>
      <c r="L5" s="1">
        <v>12.6</v>
      </c>
      <c r="M5" s="1">
        <v>2.08</v>
      </c>
      <c r="N5" s="5">
        <f>500/Table1[[#This Row],[conc after Dnase]]</f>
        <v>39.682539682539684</v>
      </c>
      <c r="O5" s="5">
        <f>400/Table1[[#This Row],[conc after Dnase]]</f>
        <v>31.746031746031747</v>
      </c>
      <c r="P5" s="5">
        <f>200/Table1[[#This Row],[conc after Dnase]]</f>
        <v>15.873015873015873</v>
      </c>
      <c r="Q5" s="5">
        <f>65-Table1[[#This Row],[vol to 400 ng]]</f>
        <v>33.253968253968253</v>
      </c>
      <c r="R5" s="3">
        <f>Table1[[#This Row],[vol remaining]]*Table1[[#This Row],[conc after Dnase]]</f>
        <v>419</v>
      </c>
    </row>
    <row r="6" spans="1:18" x14ac:dyDescent="0.2">
      <c r="A6" s="1">
        <v>6</v>
      </c>
      <c r="B6" s="1" t="s">
        <v>10</v>
      </c>
      <c r="C6" s="1" t="s">
        <v>7</v>
      </c>
      <c r="D6" s="1" t="s">
        <v>8</v>
      </c>
      <c r="E6" s="1" t="s">
        <v>8</v>
      </c>
      <c r="F6" s="1">
        <v>4</v>
      </c>
      <c r="G6" s="2">
        <v>44482</v>
      </c>
      <c r="H6" s="3">
        <v>380</v>
      </c>
      <c r="I6" s="3">
        <f>Table1[[#This Row],[volume aqueos layer]]*1.25</f>
        <v>475</v>
      </c>
      <c r="J6" s="1">
        <v>13.9</v>
      </c>
      <c r="K6" s="1">
        <v>2.11</v>
      </c>
      <c r="L6" s="1">
        <v>11.3</v>
      </c>
      <c r="M6" s="1">
        <v>2.1</v>
      </c>
      <c r="N6" s="5">
        <f>500/Table1[[#This Row],[conc after Dnase]]</f>
        <v>44.247787610619469</v>
      </c>
      <c r="O6" s="5">
        <f>400/Table1[[#This Row],[conc after Dnase]]</f>
        <v>35.398230088495573</v>
      </c>
      <c r="P6" s="5">
        <f>200/Table1[[#This Row],[conc after Dnase]]</f>
        <v>17.699115044247787</v>
      </c>
      <c r="Q6" s="5">
        <f>65-Table1[[#This Row],[vol to 400 ng]]</f>
        <v>29.601769911504427</v>
      </c>
      <c r="R6" s="3">
        <f>Table1[[#This Row],[vol remaining]]*Table1[[#This Row],[conc after Dnase]]</f>
        <v>334.50000000000006</v>
      </c>
    </row>
    <row r="7" spans="1:18" hidden="1" x14ac:dyDescent="0.2">
      <c r="A7" s="1">
        <v>7</v>
      </c>
      <c r="B7" s="1" t="s">
        <v>10</v>
      </c>
      <c r="C7" s="1" t="s">
        <v>9</v>
      </c>
      <c r="D7" s="1"/>
      <c r="E7" s="1"/>
      <c r="F7" s="1"/>
      <c r="G7" s="1"/>
      <c r="H7" s="1"/>
      <c r="I7" s="2">
        <f>Table1[[#This Row],[volume aqueos layer]]*1.25</f>
        <v>0</v>
      </c>
      <c r="J7" s="1"/>
      <c r="K7" s="1"/>
      <c r="L7" s="1"/>
      <c r="M7" s="1"/>
      <c r="N7" s="1" t="e">
        <f>500/Table1[[#This Row],[conc after Dnase]]</f>
        <v>#DIV/0!</v>
      </c>
      <c r="O7" s="1" t="e">
        <f>400/Table1[[#This Row],[conc after Dnase]]</f>
        <v>#DIV/0!</v>
      </c>
      <c r="P7" s="1" t="e">
        <f>200/Table1[[#This Row],[conc after Dnase]]</f>
        <v>#DIV/0!</v>
      </c>
      <c r="Q7" s="5" t="e">
        <f>65-Table1[[#This Row],[vol to 400 ng]]</f>
        <v>#DIV/0!</v>
      </c>
      <c r="R7" s="3" t="e">
        <f>Table1[[#This Row],[vol remaining]]*Table1[[#This Row],[conc after Dnase]]</f>
        <v>#DIV/0!</v>
      </c>
    </row>
    <row r="8" spans="1:18" hidden="1" x14ac:dyDescent="0.2">
      <c r="A8" s="1">
        <v>10</v>
      </c>
      <c r="B8" s="1" t="s">
        <v>6</v>
      </c>
      <c r="C8" s="1" t="s">
        <v>7</v>
      </c>
      <c r="D8" s="1"/>
      <c r="E8" s="1"/>
      <c r="F8" s="1"/>
      <c r="G8" s="1"/>
      <c r="H8" s="1"/>
      <c r="I8" s="2">
        <f>Table1[[#This Row],[volume aqueos layer]]*1.25</f>
        <v>0</v>
      </c>
      <c r="J8" s="1"/>
      <c r="K8" s="1"/>
      <c r="L8" s="1"/>
      <c r="M8" s="1"/>
      <c r="N8" s="1" t="e">
        <f>500/Table1[[#This Row],[conc after Dnase]]</f>
        <v>#DIV/0!</v>
      </c>
      <c r="O8" s="1" t="e">
        <f>400/Table1[[#This Row],[conc after Dnase]]</f>
        <v>#DIV/0!</v>
      </c>
      <c r="P8" s="1" t="e">
        <f>200/Table1[[#This Row],[conc after Dnase]]</f>
        <v>#DIV/0!</v>
      </c>
      <c r="Q8" s="5" t="e">
        <f>65-Table1[[#This Row],[vol to 400 ng]]</f>
        <v>#DIV/0!</v>
      </c>
      <c r="R8" s="3" t="e">
        <f>Table1[[#This Row],[vol remaining]]*Table1[[#This Row],[conc after Dnase]]</f>
        <v>#DIV/0!</v>
      </c>
    </row>
    <row r="9" spans="1:18" hidden="1" x14ac:dyDescent="0.2">
      <c r="A9" s="1">
        <v>11</v>
      </c>
      <c r="B9" s="1" t="s">
        <v>6</v>
      </c>
      <c r="C9" s="1" t="s">
        <v>7</v>
      </c>
      <c r="D9" s="1"/>
      <c r="E9" s="1"/>
      <c r="F9" s="1"/>
      <c r="G9" s="1"/>
      <c r="H9" s="1"/>
      <c r="I9" s="2">
        <f>Table1[[#This Row],[volume aqueos layer]]*1.25</f>
        <v>0</v>
      </c>
      <c r="J9" s="1"/>
      <c r="K9" s="1"/>
      <c r="L9" s="1"/>
      <c r="M9" s="1"/>
      <c r="N9" s="1" t="e">
        <f>500/Table1[[#This Row],[conc after Dnase]]</f>
        <v>#DIV/0!</v>
      </c>
      <c r="O9" s="1" t="e">
        <f>400/Table1[[#This Row],[conc after Dnase]]</f>
        <v>#DIV/0!</v>
      </c>
      <c r="P9" s="1" t="e">
        <f>200/Table1[[#This Row],[conc after Dnase]]</f>
        <v>#DIV/0!</v>
      </c>
      <c r="Q9" s="5" t="e">
        <f>65-Table1[[#This Row],[vol to 400 ng]]</f>
        <v>#DIV/0!</v>
      </c>
      <c r="R9" s="3" t="e">
        <f>Table1[[#This Row],[vol remaining]]*Table1[[#This Row],[conc after Dnase]]</f>
        <v>#DIV/0!</v>
      </c>
    </row>
    <row r="10" spans="1:18" hidden="1" x14ac:dyDescent="0.2">
      <c r="A10" s="1">
        <v>12</v>
      </c>
      <c r="B10" s="1" t="s">
        <v>10</v>
      </c>
      <c r="C10" s="1" t="s">
        <v>9</v>
      </c>
      <c r="D10" s="1"/>
      <c r="E10" s="1"/>
      <c r="F10" s="1"/>
      <c r="G10" s="1"/>
      <c r="H10" s="1"/>
      <c r="I10" s="2">
        <f>Table1[[#This Row],[volume aqueos layer]]*1.25</f>
        <v>0</v>
      </c>
      <c r="J10" s="1"/>
      <c r="K10" s="1"/>
      <c r="L10" s="1"/>
      <c r="M10" s="1"/>
      <c r="N10" s="1" t="e">
        <f>500/Table1[[#This Row],[conc after Dnase]]</f>
        <v>#DIV/0!</v>
      </c>
      <c r="O10" s="1" t="e">
        <f>400/Table1[[#This Row],[conc after Dnase]]</f>
        <v>#DIV/0!</v>
      </c>
      <c r="P10" s="1" t="e">
        <f>200/Table1[[#This Row],[conc after Dnase]]</f>
        <v>#DIV/0!</v>
      </c>
      <c r="Q10" s="5" t="e">
        <f>65-Table1[[#This Row],[vol to 400 ng]]</f>
        <v>#DIV/0!</v>
      </c>
      <c r="R10" s="3" t="e">
        <f>Table1[[#This Row],[vol remaining]]*Table1[[#This Row],[conc after Dnase]]</f>
        <v>#DIV/0!</v>
      </c>
    </row>
    <row r="11" spans="1:18" hidden="1" x14ac:dyDescent="0.2">
      <c r="A11" s="1">
        <v>13</v>
      </c>
      <c r="B11" s="1" t="s">
        <v>10</v>
      </c>
      <c r="C11" s="1" t="s">
        <v>9</v>
      </c>
      <c r="D11" s="1"/>
      <c r="E11" s="1"/>
      <c r="F11" s="1"/>
      <c r="G11" s="1"/>
      <c r="H11" s="1"/>
      <c r="I11" s="2">
        <f>Table1[[#This Row],[volume aqueos layer]]*1.25</f>
        <v>0</v>
      </c>
      <c r="J11" s="1"/>
      <c r="K11" s="1"/>
      <c r="L11" s="1"/>
      <c r="M11" s="1"/>
      <c r="N11" s="1" t="e">
        <f>500/Table1[[#This Row],[conc after Dnase]]</f>
        <v>#DIV/0!</v>
      </c>
      <c r="O11" s="1" t="e">
        <f>400/Table1[[#This Row],[conc after Dnase]]</f>
        <v>#DIV/0!</v>
      </c>
      <c r="P11" s="1" t="e">
        <f>200/Table1[[#This Row],[conc after Dnase]]</f>
        <v>#DIV/0!</v>
      </c>
      <c r="Q11" s="5" t="e">
        <f>65-Table1[[#This Row],[vol to 400 ng]]</f>
        <v>#DIV/0!</v>
      </c>
      <c r="R11" s="3" t="e">
        <f>Table1[[#This Row],[vol remaining]]*Table1[[#This Row],[conc after Dnase]]</f>
        <v>#DIV/0!</v>
      </c>
    </row>
    <row r="12" spans="1:18" hidden="1" x14ac:dyDescent="0.2">
      <c r="A12" s="1">
        <v>14</v>
      </c>
      <c r="B12" s="1" t="s">
        <v>6</v>
      </c>
      <c r="C12" s="1" t="s">
        <v>9</v>
      </c>
      <c r="D12" s="1"/>
      <c r="E12" s="1"/>
      <c r="F12" s="1"/>
      <c r="G12" s="1"/>
      <c r="H12" s="1"/>
      <c r="I12" s="2">
        <f>Table1[[#This Row],[volume aqueos layer]]*1.25</f>
        <v>0</v>
      </c>
      <c r="J12" s="1"/>
      <c r="K12" s="1"/>
      <c r="L12" s="1"/>
      <c r="M12" s="1"/>
      <c r="N12" s="1" t="e">
        <f>500/Table1[[#This Row],[conc after Dnase]]</f>
        <v>#DIV/0!</v>
      </c>
      <c r="O12" s="1" t="e">
        <f>400/Table1[[#This Row],[conc after Dnase]]</f>
        <v>#DIV/0!</v>
      </c>
      <c r="P12" s="1" t="e">
        <f>200/Table1[[#This Row],[conc after Dnase]]</f>
        <v>#DIV/0!</v>
      </c>
      <c r="Q12" s="5" t="e">
        <f>65-Table1[[#This Row],[vol to 400 ng]]</f>
        <v>#DIV/0!</v>
      </c>
      <c r="R12" s="3" t="e">
        <f>Table1[[#This Row],[vol remaining]]*Table1[[#This Row],[conc after Dnase]]</f>
        <v>#DIV/0!</v>
      </c>
    </row>
    <row r="13" spans="1:18" hidden="1" x14ac:dyDescent="0.2">
      <c r="A13" s="1">
        <v>15</v>
      </c>
      <c r="B13" s="1" t="s">
        <v>6</v>
      </c>
      <c r="C13" s="1" t="s">
        <v>7</v>
      </c>
      <c r="D13" s="1"/>
      <c r="E13" s="1"/>
      <c r="F13" s="1"/>
      <c r="G13" s="1"/>
      <c r="H13" s="1"/>
      <c r="I13" s="2">
        <f>Table1[[#This Row],[volume aqueos layer]]*1.25</f>
        <v>0</v>
      </c>
      <c r="J13" s="1"/>
      <c r="K13" s="1"/>
      <c r="L13" s="1"/>
      <c r="M13" s="1"/>
      <c r="N13" s="1" t="e">
        <f>500/Table1[[#This Row],[conc after Dnase]]</f>
        <v>#DIV/0!</v>
      </c>
      <c r="O13" s="1" t="e">
        <f>400/Table1[[#This Row],[conc after Dnase]]</f>
        <v>#DIV/0!</v>
      </c>
      <c r="P13" s="1" t="e">
        <f>200/Table1[[#This Row],[conc after Dnase]]</f>
        <v>#DIV/0!</v>
      </c>
      <c r="Q13" s="5" t="e">
        <f>65-Table1[[#This Row],[vol to 400 ng]]</f>
        <v>#DIV/0!</v>
      </c>
      <c r="R13" s="3" t="e">
        <f>Table1[[#This Row],[vol remaining]]*Table1[[#This Row],[conc after Dnase]]</f>
        <v>#DIV/0!</v>
      </c>
    </row>
    <row r="14" spans="1:18" hidden="1" x14ac:dyDescent="0.2">
      <c r="A14" s="1">
        <v>16</v>
      </c>
      <c r="B14" s="1" t="s">
        <v>6</v>
      </c>
      <c r="C14" s="1" t="s">
        <v>9</v>
      </c>
      <c r="D14" s="1"/>
      <c r="E14" s="1"/>
      <c r="F14" s="1"/>
      <c r="G14" s="1"/>
      <c r="H14" s="1"/>
      <c r="I14" s="2">
        <f>Table1[[#This Row],[volume aqueos layer]]*1.25</f>
        <v>0</v>
      </c>
      <c r="J14" s="1"/>
      <c r="K14" s="1"/>
      <c r="L14" s="1"/>
      <c r="M14" s="1"/>
      <c r="N14" s="1" t="e">
        <f>500/Table1[[#This Row],[conc after Dnase]]</f>
        <v>#DIV/0!</v>
      </c>
      <c r="O14" s="1" t="e">
        <f>400/Table1[[#This Row],[conc after Dnase]]</f>
        <v>#DIV/0!</v>
      </c>
      <c r="P14" s="1" t="e">
        <f>200/Table1[[#This Row],[conc after Dnase]]</f>
        <v>#DIV/0!</v>
      </c>
      <c r="Q14" s="5" t="e">
        <f>65-Table1[[#This Row],[vol to 400 ng]]</f>
        <v>#DIV/0!</v>
      </c>
      <c r="R14" s="3" t="e">
        <f>Table1[[#This Row],[vol remaining]]*Table1[[#This Row],[conc after Dnase]]</f>
        <v>#DIV/0!</v>
      </c>
    </row>
    <row r="15" spans="1:18" x14ac:dyDescent="0.2">
      <c r="A15" s="1">
        <v>17</v>
      </c>
      <c r="B15" s="1" t="s">
        <v>7</v>
      </c>
      <c r="C15" s="1" t="s">
        <v>9</v>
      </c>
      <c r="D15" s="1" t="s">
        <v>8</v>
      </c>
      <c r="E15" s="1" t="s">
        <v>8</v>
      </c>
      <c r="F15" s="1">
        <v>5</v>
      </c>
      <c r="G15" s="2">
        <v>44482</v>
      </c>
      <c r="H15" s="3">
        <v>390</v>
      </c>
      <c r="I15" s="3">
        <f>Table1[[#This Row],[volume aqueos layer]]*1.25</f>
        <v>487.5</v>
      </c>
      <c r="J15" s="1">
        <v>16.100000000000001</v>
      </c>
      <c r="K15" s="1">
        <v>2.04</v>
      </c>
      <c r="L15" s="1">
        <v>12.7</v>
      </c>
      <c r="M15" s="1">
        <v>2.12</v>
      </c>
      <c r="N15" s="5">
        <f>500/Table1[[#This Row],[conc after Dnase]]</f>
        <v>39.370078740157481</v>
      </c>
      <c r="O15" s="5">
        <f>400/Table1[[#This Row],[conc after Dnase]]</f>
        <v>31.496062992125985</v>
      </c>
      <c r="P15" s="5">
        <f>200/Table1[[#This Row],[conc after Dnase]]</f>
        <v>15.748031496062993</v>
      </c>
      <c r="Q15" s="5">
        <f>65-Table1[[#This Row],[vol to 400 ng]]</f>
        <v>33.503937007874015</v>
      </c>
      <c r="R15" s="3">
        <f>Table1[[#This Row],[vol remaining]]*Table1[[#This Row],[conc after Dnase]]</f>
        <v>425.49999999999994</v>
      </c>
    </row>
    <row r="16" spans="1:18" x14ac:dyDescent="0.2">
      <c r="A16" s="1">
        <v>18</v>
      </c>
      <c r="B16" s="1" t="s">
        <v>7</v>
      </c>
      <c r="C16" s="1" t="s">
        <v>7</v>
      </c>
      <c r="D16" s="1" t="s">
        <v>8</v>
      </c>
      <c r="E16" s="1" t="s">
        <v>8</v>
      </c>
      <c r="F16" s="1">
        <v>6</v>
      </c>
      <c r="G16" s="2">
        <v>44482</v>
      </c>
      <c r="H16" s="3">
        <v>300</v>
      </c>
      <c r="I16" s="3">
        <f>Table1[[#This Row],[volume aqueos layer]]*1.25</f>
        <v>375</v>
      </c>
      <c r="J16" s="1">
        <v>13.5</v>
      </c>
      <c r="K16" s="1">
        <v>2.12</v>
      </c>
      <c r="L16" s="1">
        <v>10.4</v>
      </c>
      <c r="M16" s="1">
        <v>2.2200000000000002</v>
      </c>
      <c r="N16" s="5">
        <f>500/Table1[[#This Row],[conc after Dnase]]</f>
        <v>48.076923076923073</v>
      </c>
      <c r="O16" s="5">
        <f>400/Table1[[#This Row],[conc after Dnase]]</f>
        <v>38.46153846153846</v>
      </c>
      <c r="P16" s="5">
        <f>200/Table1[[#This Row],[conc after Dnase]]</f>
        <v>19.23076923076923</v>
      </c>
      <c r="Q16" s="5">
        <f>65-Table1[[#This Row],[vol to 400 ng]]</f>
        <v>26.53846153846154</v>
      </c>
      <c r="R16" s="3">
        <f>Table1[[#This Row],[vol remaining]]*Table1[[#This Row],[conc after Dnase]]</f>
        <v>276</v>
      </c>
    </row>
    <row r="17" spans="1:18" x14ac:dyDescent="0.2">
      <c r="A17" s="1">
        <v>19</v>
      </c>
      <c r="B17" s="1" t="s">
        <v>10</v>
      </c>
      <c r="C17" s="1" t="s">
        <v>7</v>
      </c>
      <c r="D17" s="1" t="s">
        <v>8</v>
      </c>
      <c r="E17" s="1" t="s">
        <v>8</v>
      </c>
      <c r="F17" s="1">
        <v>7</v>
      </c>
      <c r="G17" s="2">
        <v>44482</v>
      </c>
      <c r="H17" s="3">
        <v>320</v>
      </c>
      <c r="I17" s="3">
        <f>Table1[[#This Row],[volume aqueos layer]]*1.25</f>
        <v>400</v>
      </c>
      <c r="J17" s="1">
        <v>12.9</v>
      </c>
      <c r="K17" s="1">
        <v>2.11</v>
      </c>
      <c r="L17" s="1">
        <v>9.6</v>
      </c>
      <c r="M17" s="1">
        <v>2.04</v>
      </c>
      <c r="N17" s="5">
        <f>500/Table1[[#This Row],[conc after Dnase]]</f>
        <v>52.083333333333336</v>
      </c>
      <c r="O17" s="5">
        <f>400/Table1[[#This Row],[conc after Dnase]]</f>
        <v>41.666666666666671</v>
      </c>
      <c r="P17" s="5">
        <f>200/Table1[[#This Row],[conc after Dnase]]</f>
        <v>20.833333333333336</v>
      </c>
      <c r="Q17" s="5">
        <f>65-Table1[[#This Row],[vol to 400 ng]]</f>
        <v>23.333333333333329</v>
      </c>
      <c r="R17" s="3">
        <f>Table1[[#This Row],[vol remaining]]*Table1[[#This Row],[conc after Dnase]]</f>
        <v>223.99999999999994</v>
      </c>
    </row>
    <row r="18" spans="1:18" hidden="1" x14ac:dyDescent="0.2">
      <c r="A18" s="1">
        <v>20</v>
      </c>
      <c r="B18" s="1" t="s">
        <v>6</v>
      </c>
      <c r="C18" s="1" t="s">
        <v>9</v>
      </c>
      <c r="D18" s="1"/>
      <c r="E18" s="1"/>
      <c r="F18" s="1"/>
      <c r="G18" s="1"/>
      <c r="H18" s="1"/>
      <c r="I18" s="2">
        <f>Table1[[#This Row],[volume aqueos layer]]*1.25</f>
        <v>0</v>
      </c>
      <c r="J18" s="1"/>
      <c r="K18" s="1"/>
      <c r="L18" s="1"/>
      <c r="M18" s="1"/>
      <c r="N18" s="1" t="e">
        <f>500/Table1[[#This Row],[conc after Dnase]]</f>
        <v>#DIV/0!</v>
      </c>
      <c r="O18" s="1" t="e">
        <f>400/Table1[[#This Row],[conc after Dnase]]</f>
        <v>#DIV/0!</v>
      </c>
      <c r="P18" s="1" t="e">
        <f>200/Table1[[#This Row],[conc after Dnase]]</f>
        <v>#DIV/0!</v>
      </c>
      <c r="Q18" s="5" t="e">
        <f>65-Table1[[#This Row],[vol to 400 ng]]</f>
        <v>#DIV/0!</v>
      </c>
      <c r="R18" s="3" t="e">
        <f>Table1[[#This Row],[vol remaining]]*Table1[[#This Row],[conc after Dnase]]</f>
        <v>#DIV/0!</v>
      </c>
    </row>
    <row r="19" spans="1:18" x14ac:dyDescent="0.2">
      <c r="A19" s="1">
        <v>21</v>
      </c>
      <c r="B19" s="1" t="s">
        <v>7</v>
      </c>
      <c r="C19" s="1" t="s">
        <v>9</v>
      </c>
      <c r="D19" s="1" t="s">
        <v>8</v>
      </c>
      <c r="E19" s="1" t="s">
        <v>8</v>
      </c>
      <c r="F19" s="1">
        <v>8</v>
      </c>
      <c r="G19" s="2">
        <v>44482</v>
      </c>
      <c r="H19" s="3">
        <v>355</v>
      </c>
      <c r="I19" s="3">
        <f>Table1[[#This Row],[volume aqueos layer]]*1.25</f>
        <v>443.75</v>
      </c>
      <c r="J19" s="1">
        <v>12.8</v>
      </c>
      <c r="K19" s="1">
        <v>2.2200000000000002</v>
      </c>
      <c r="L19" s="1">
        <v>10.6</v>
      </c>
      <c r="M19" s="1">
        <v>2.19</v>
      </c>
      <c r="N19" s="5">
        <f>500/Table1[[#This Row],[conc after Dnase]]</f>
        <v>47.169811320754718</v>
      </c>
      <c r="O19" s="5">
        <f>400/Table1[[#This Row],[conc after Dnase]]</f>
        <v>37.735849056603776</v>
      </c>
      <c r="P19" s="5">
        <f>200/Table1[[#This Row],[conc after Dnase]]</f>
        <v>18.867924528301888</v>
      </c>
      <c r="Q19" s="5">
        <f>65-Table1[[#This Row],[vol to 400 ng]]</f>
        <v>27.264150943396224</v>
      </c>
      <c r="R19" s="3">
        <f>Table1[[#This Row],[vol remaining]]*Table1[[#This Row],[conc after Dnase]]</f>
        <v>288.99999999999994</v>
      </c>
    </row>
    <row r="20" spans="1:18" hidden="1" x14ac:dyDescent="0.2">
      <c r="A20" s="1">
        <v>22</v>
      </c>
      <c r="B20" s="1" t="s">
        <v>10</v>
      </c>
      <c r="C20" s="1" t="s">
        <v>9</v>
      </c>
      <c r="D20" s="1"/>
      <c r="E20" s="1"/>
      <c r="F20" s="1"/>
      <c r="G20" s="1"/>
      <c r="H20" s="1"/>
      <c r="I20" s="2">
        <f>Table1[[#This Row],[volume aqueos layer]]*1.25</f>
        <v>0</v>
      </c>
      <c r="J20" s="1"/>
      <c r="K20" s="1"/>
      <c r="L20" s="1"/>
      <c r="M20" s="1"/>
      <c r="N20" s="1" t="e">
        <f>500/Table1[[#This Row],[conc after Dnase]]</f>
        <v>#DIV/0!</v>
      </c>
      <c r="O20" s="1" t="e">
        <f>400/Table1[[#This Row],[conc after Dnase]]</f>
        <v>#DIV/0!</v>
      </c>
      <c r="P20" s="1" t="e">
        <f>200/Table1[[#This Row],[conc after Dnase]]</f>
        <v>#DIV/0!</v>
      </c>
      <c r="Q20" s="5" t="e">
        <f>65-Table1[[#This Row],[vol to 400 ng]]</f>
        <v>#DIV/0!</v>
      </c>
      <c r="R20" s="3" t="e">
        <f>Table1[[#This Row],[vol remaining]]*Table1[[#This Row],[conc after Dnase]]</f>
        <v>#DIV/0!</v>
      </c>
    </row>
    <row r="21" spans="1:18" hidden="1" x14ac:dyDescent="0.2">
      <c r="A21" s="1">
        <v>23</v>
      </c>
      <c r="B21" s="1" t="s">
        <v>10</v>
      </c>
      <c r="C21" s="1" t="s">
        <v>9</v>
      </c>
      <c r="D21" s="1"/>
      <c r="E21" s="1"/>
      <c r="F21" s="1"/>
      <c r="G21" s="1"/>
      <c r="H21" s="1"/>
      <c r="I21" s="2">
        <f>Table1[[#This Row],[volume aqueos layer]]*1.25</f>
        <v>0</v>
      </c>
      <c r="J21" s="1"/>
      <c r="K21" s="1"/>
      <c r="L21" s="1"/>
      <c r="M21" s="1"/>
      <c r="N21" s="1" t="e">
        <f>500/Table1[[#This Row],[conc after Dnase]]</f>
        <v>#DIV/0!</v>
      </c>
      <c r="O21" s="1" t="e">
        <f>400/Table1[[#This Row],[conc after Dnase]]</f>
        <v>#DIV/0!</v>
      </c>
      <c r="P21" s="1" t="e">
        <f>200/Table1[[#This Row],[conc after Dnase]]</f>
        <v>#DIV/0!</v>
      </c>
      <c r="Q21" s="5" t="e">
        <f>65-Table1[[#This Row],[vol to 400 ng]]</f>
        <v>#DIV/0!</v>
      </c>
      <c r="R21" s="3" t="e">
        <f>Table1[[#This Row],[vol remaining]]*Table1[[#This Row],[conc after Dnase]]</f>
        <v>#DIV/0!</v>
      </c>
    </row>
    <row r="22" spans="1:18" hidden="1" x14ac:dyDescent="0.2">
      <c r="A22" s="1">
        <v>24</v>
      </c>
      <c r="B22" s="1" t="s">
        <v>11</v>
      </c>
      <c r="C22" s="1" t="s">
        <v>11</v>
      </c>
      <c r="D22" s="1" t="s">
        <v>11</v>
      </c>
      <c r="E22" s="1"/>
      <c r="F22" s="1"/>
      <c r="G22" s="1"/>
      <c r="H22" s="1"/>
      <c r="I22" s="2">
        <f>Table1[[#This Row],[volume aqueos layer]]*1.25</f>
        <v>0</v>
      </c>
      <c r="J22" s="1"/>
      <c r="K22" s="1"/>
      <c r="L22" s="1"/>
      <c r="M22" s="1"/>
      <c r="N22" s="1" t="e">
        <f>500/Table1[[#This Row],[conc after Dnase]]</f>
        <v>#DIV/0!</v>
      </c>
      <c r="O22" s="1" t="e">
        <f>400/Table1[[#This Row],[conc after Dnase]]</f>
        <v>#DIV/0!</v>
      </c>
      <c r="P22" s="1" t="e">
        <f>200/Table1[[#This Row],[conc after Dnase]]</f>
        <v>#DIV/0!</v>
      </c>
      <c r="Q22" s="5" t="e">
        <f>65-Table1[[#This Row],[vol to 400 ng]]</f>
        <v>#DIV/0!</v>
      </c>
      <c r="R22" s="3" t="e">
        <f>Table1[[#This Row],[vol remaining]]*Table1[[#This Row],[conc after Dnase]]</f>
        <v>#DIV/0!</v>
      </c>
    </row>
    <row r="23" spans="1:18" hidden="1" x14ac:dyDescent="0.2">
      <c r="A23" s="1">
        <v>25</v>
      </c>
      <c r="B23" s="1" t="s">
        <v>6</v>
      </c>
      <c r="C23" s="1" t="s">
        <v>7</v>
      </c>
      <c r="D23" s="1"/>
      <c r="E23" s="1"/>
      <c r="F23" s="1"/>
      <c r="G23" s="1"/>
      <c r="H23" s="1"/>
      <c r="I23" s="2">
        <f>Table1[[#This Row],[volume aqueos layer]]*1.25</f>
        <v>0</v>
      </c>
      <c r="J23" s="1"/>
      <c r="K23" s="1"/>
      <c r="L23" s="1"/>
      <c r="M23" s="1"/>
      <c r="N23" s="1" t="e">
        <f>500/Table1[[#This Row],[conc after Dnase]]</f>
        <v>#DIV/0!</v>
      </c>
      <c r="O23" s="1" t="e">
        <f>400/Table1[[#This Row],[conc after Dnase]]</f>
        <v>#DIV/0!</v>
      </c>
      <c r="P23" s="1" t="e">
        <f>200/Table1[[#This Row],[conc after Dnase]]</f>
        <v>#DIV/0!</v>
      </c>
      <c r="Q23" s="5" t="e">
        <f>65-Table1[[#This Row],[vol to 400 ng]]</f>
        <v>#DIV/0!</v>
      </c>
      <c r="R23" s="3" t="e">
        <f>Table1[[#This Row],[vol remaining]]*Table1[[#This Row],[conc after Dnase]]</f>
        <v>#DIV/0!</v>
      </c>
    </row>
    <row r="24" spans="1:18" x14ac:dyDescent="0.2">
      <c r="A24" s="1">
        <v>26</v>
      </c>
      <c r="B24" s="1" t="s">
        <v>7</v>
      </c>
      <c r="C24" s="1" t="s">
        <v>7</v>
      </c>
      <c r="D24" s="1" t="s">
        <v>8</v>
      </c>
      <c r="E24" s="1" t="s">
        <v>8</v>
      </c>
      <c r="F24" s="1">
        <v>9</v>
      </c>
      <c r="G24" s="2">
        <v>44482</v>
      </c>
      <c r="H24" s="3">
        <v>340</v>
      </c>
      <c r="I24" s="3">
        <f>Table1[[#This Row],[volume aqueos layer]]*1.25</f>
        <v>425</v>
      </c>
      <c r="J24" s="1">
        <v>17.899999999999999</v>
      </c>
      <c r="K24" s="1">
        <v>1.95</v>
      </c>
      <c r="L24" s="1">
        <v>14.3</v>
      </c>
      <c r="M24" s="1">
        <v>2.0299999999999998</v>
      </c>
      <c r="N24" s="5">
        <f>500/Table1[[#This Row],[conc after Dnase]]</f>
        <v>34.965034965034967</v>
      </c>
      <c r="O24" s="5">
        <f>400/Table1[[#This Row],[conc after Dnase]]</f>
        <v>27.97202797202797</v>
      </c>
      <c r="P24" s="5">
        <f>200/Table1[[#This Row],[conc after Dnase]]</f>
        <v>13.986013986013985</v>
      </c>
      <c r="Q24" s="5">
        <f>65-Table1[[#This Row],[vol to 400 ng]]</f>
        <v>37.027972027972027</v>
      </c>
      <c r="R24" s="3">
        <f>Table1[[#This Row],[vol remaining]]*Table1[[#This Row],[conc after Dnase]]</f>
        <v>529.5</v>
      </c>
    </row>
    <row r="25" spans="1:18" hidden="1" x14ac:dyDescent="0.2">
      <c r="A25" s="1">
        <v>27</v>
      </c>
      <c r="B25" s="1" t="s">
        <v>10</v>
      </c>
      <c r="C25" s="1" t="s">
        <v>9</v>
      </c>
      <c r="D25" s="1"/>
      <c r="E25" s="1"/>
      <c r="F25" s="1"/>
      <c r="G25" s="1"/>
      <c r="H25" s="1"/>
      <c r="I25" s="2">
        <f>Table1[[#This Row],[volume aqueos layer]]*1.25</f>
        <v>0</v>
      </c>
      <c r="J25" s="1"/>
      <c r="K25" s="1"/>
      <c r="L25" s="1"/>
      <c r="M25" s="1"/>
      <c r="N25" s="1" t="e">
        <f>500/Table1[[#This Row],[conc after Dnase]]</f>
        <v>#DIV/0!</v>
      </c>
      <c r="O25" s="1" t="e">
        <f>400/Table1[[#This Row],[conc after Dnase]]</f>
        <v>#DIV/0!</v>
      </c>
      <c r="P25" s="1" t="e">
        <f>200/Table1[[#This Row],[conc after Dnase]]</f>
        <v>#DIV/0!</v>
      </c>
      <c r="Q25" s="5" t="e">
        <f>65-Table1[[#This Row],[vol to 400 ng]]</f>
        <v>#DIV/0!</v>
      </c>
      <c r="R25" s="3" t="e">
        <f>Table1[[#This Row],[vol remaining]]*Table1[[#This Row],[conc after Dnase]]</f>
        <v>#DIV/0!</v>
      </c>
    </row>
    <row r="26" spans="1:18" hidden="1" x14ac:dyDescent="0.2">
      <c r="A26" s="1">
        <v>28</v>
      </c>
      <c r="B26" s="1" t="s">
        <v>6</v>
      </c>
      <c r="C26" s="1" t="s">
        <v>7</v>
      </c>
      <c r="D26" s="1"/>
      <c r="E26" s="1"/>
      <c r="F26" s="1"/>
      <c r="G26" s="1"/>
      <c r="H26" s="1"/>
      <c r="I26" s="2">
        <f>Table1[[#This Row],[volume aqueos layer]]*1.25</f>
        <v>0</v>
      </c>
      <c r="J26" s="1"/>
      <c r="K26" s="1"/>
      <c r="L26" s="1"/>
      <c r="M26" s="1"/>
      <c r="N26" s="1" t="e">
        <f>500/Table1[[#This Row],[conc after Dnase]]</f>
        <v>#DIV/0!</v>
      </c>
      <c r="O26" s="1" t="e">
        <f>400/Table1[[#This Row],[conc after Dnase]]</f>
        <v>#DIV/0!</v>
      </c>
      <c r="P26" s="1" t="e">
        <f>200/Table1[[#This Row],[conc after Dnase]]</f>
        <v>#DIV/0!</v>
      </c>
      <c r="Q26" s="5" t="e">
        <f>65-Table1[[#This Row],[vol to 400 ng]]</f>
        <v>#DIV/0!</v>
      </c>
      <c r="R26" s="3" t="e">
        <f>Table1[[#This Row],[vol remaining]]*Table1[[#This Row],[conc after Dnase]]</f>
        <v>#DIV/0!</v>
      </c>
    </row>
    <row r="27" spans="1:18" x14ac:dyDescent="0.2">
      <c r="A27" s="1">
        <v>29</v>
      </c>
      <c r="B27" s="1" t="s">
        <v>7</v>
      </c>
      <c r="C27" s="1" t="s">
        <v>7</v>
      </c>
      <c r="D27" s="1" t="s">
        <v>8</v>
      </c>
      <c r="E27" s="1" t="s">
        <v>8</v>
      </c>
      <c r="F27" s="1">
        <v>10</v>
      </c>
      <c r="G27" s="2">
        <v>44482</v>
      </c>
      <c r="H27" s="3">
        <v>370</v>
      </c>
      <c r="I27" s="3">
        <f>Table1[[#This Row],[volume aqueos layer]]*1.25</f>
        <v>462.5</v>
      </c>
      <c r="J27" s="1">
        <v>13.1</v>
      </c>
      <c r="K27" s="1">
        <v>2.08</v>
      </c>
      <c r="L27" s="1">
        <v>9.5</v>
      </c>
      <c r="M27" s="1">
        <v>2.2799999999999998</v>
      </c>
      <c r="N27" s="5">
        <f>500/Table1[[#This Row],[conc after Dnase]]</f>
        <v>52.631578947368418</v>
      </c>
      <c r="O27" s="5">
        <f>400/Table1[[#This Row],[conc after Dnase]]</f>
        <v>42.10526315789474</v>
      </c>
      <c r="P27" s="5">
        <f>200/Table1[[#This Row],[conc after Dnase]]</f>
        <v>21.05263157894737</v>
      </c>
      <c r="Q27" s="5">
        <f>65-Table1[[#This Row],[vol to 400 ng]]</f>
        <v>22.89473684210526</v>
      </c>
      <c r="R27" s="3">
        <f>Table1[[#This Row],[vol remaining]]*Table1[[#This Row],[conc after Dnase]]</f>
        <v>217.49999999999997</v>
      </c>
    </row>
    <row r="28" spans="1:18" hidden="1" x14ac:dyDescent="0.2">
      <c r="A28" s="1">
        <v>30</v>
      </c>
      <c r="B28" s="1" t="s">
        <v>6</v>
      </c>
      <c r="C28" s="1" t="s">
        <v>9</v>
      </c>
      <c r="D28" s="1"/>
      <c r="E28" s="1"/>
      <c r="F28" s="1"/>
      <c r="G28" s="1"/>
      <c r="H28" s="1"/>
      <c r="I28" s="2">
        <f>Table1[[#This Row],[volume aqueos layer]]*1.25</f>
        <v>0</v>
      </c>
      <c r="J28" s="1"/>
      <c r="K28" s="1"/>
      <c r="L28" s="1"/>
      <c r="M28" s="1"/>
      <c r="N28" s="1" t="e">
        <f>500/Table1[[#This Row],[conc after Dnase]]</f>
        <v>#DIV/0!</v>
      </c>
      <c r="O28" s="1" t="e">
        <f>400/Table1[[#This Row],[conc after Dnase]]</f>
        <v>#DIV/0!</v>
      </c>
      <c r="P28" s="1" t="e">
        <f>200/Table1[[#This Row],[conc after Dnase]]</f>
        <v>#DIV/0!</v>
      </c>
      <c r="Q28" s="5" t="e">
        <f>65-Table1[[#This Row],[vol to 400 ng]]</f>
        <v>#DIV/0!</v>
      </c>
      <c r="R28" s="3" t="e">
        <f>Table1[[#This Row],[vol remaining]]*Table1[[#This Row],[conc after Dnase]]</f>
        <v>#DIV/0!</v>
      </c>
    </row>
    <row r="29" spans="1:18" hidden="1" x14ac:dyDescent="0.2">
      <c r="A29" s="1">
        <v>31</v>
      </c>
      <c r="B29" s="1" t="s">
        <v>6</v>
      </c>
      <c r="C29" s="1" t="s">
        <v>7</v>
      </c>
      <c r="D29" s="1"/>
      <c r="E29" s="1"/>
      <c r="F29" s="1"/>
      <c r="G29" s="1"/>
      <c r="H29" s="1"/>
      <c r="I29" s="2">
        <f>Table1[[#This Row],[volume aqueos layer]]*1.25</f>
        <v>0</v>
      </c>
      <c r="J29" s="1"/>
      <c r="K29" s="1"/>
      <c r="L29" s="1"/>
      <c r="M29" s="1"/>
      <c r="N29" s="1" t="e">
        <f>500/Table1[[#This Row],[conc after Dnase]]</f>
        <v>#DIV/0!</v>
      </c>
      <c r="O29" s="1" t="e">
        <f>400/Table1[[#This Row],[conc after Dnase]]</f>
        <v>#DIV/0!</v>
      </c>
      <c r="P29" s="1" t="e">
        <f>200/Table1[[#This Row],[conc after Dnase]]</f>
        <v>#DIV/0!</v>
      </c>
      <c r="Q29" s="5" t="e">
        <f>65-Table1[[#This Row],[vol to 400 ng]]</f>
        <v>#DIV/0!</v>
      </c>
      <c r="R29" s="3" t="e">
        <f>Table1[[#This Row],[vol remaining]]*Table1[[#This Row],[conc after Dnase]]</f>
        <v>#DIV/0!</v>
      </c>
    </row>
    <row r="30" spans="1:18" hidden="1" x14ac:dyDescent="0.2">
      <c r="A30" s="1">
        <v>32</v>
      </c>
      <c r="B30" s="1" t="s">
        <v>6</v>
      </c>
      <c r="C30" s="1" t="s">
        <v>9</v>
      </c>
      <c r="D30" s="1"/>
      <c r="E30" s="1"/>
      <c r="F30" s="1"/>
      <c r="G30" s="1"/>
      <c r="H30" s="1"/>
      <c r="I30" s="2">
        <f>Table1[[#This Row],[volume aqueos layer]]*1.25</f>
        <v>0</v>
      </c>
      <c r="J30" s="1"/>
      <c r="K30" s="1"/>
      <c r="L30" s="1"/>
      <c r="M30" s="1"/>
      <c r="N30" s="1" t="e">
        <f>500/Table1[[#This Row],[conc after Dnase]]</f>
        <v>#DIV/0!</v>
      </c>
      <c r="O30" s="1" t="e">
        <f>400/Table1[[#This Row],[conc after Dnase]]</f>
        <v>#DIV/0!</v>
      </c>
      <c r="P30" s="1" t="e">
        <f>200/Table1[[#This Row],[conc after Dnase]]</f>
        <v>#DIV/0!</v>
      </c>
      <c r="Q30" s="5" t="e">
        <f>65-Table1[[#This Row],[vol to 400 ng]]</f>
        <v>#DIV/0!</v>
      </c>
      <c r="R30" s="3" t="e">
        <f>Table1[[#This Row],[vol remaining]]*Table1[[#This Row],[conc after Dnase]]</f>
        <v>#DIV/0!</v>
      </c>
    </row>
    <row r="31" spans="1:18" hidden="1" x14ac:dyDescent="0.2">
      <c r="A31" s="1">
        <v>33</v>
      </c>
      <c r="B31" s="1" t="s">
        <v>6</v>
      </c>
      <c r="C31" s="1" t="s">
        <v>9</v>
      </c>
      <c r="D31" s="1"/>
      <c r="E31" s="1"/>
      <c r="F31" s="1"/>
      <c r="G31" s="1"/>
      <c r="H31" s="1"/>
      <c r="I31" s="2">
        <f>Table1[[#This Row],[volume aqueos layer]]*1.25</f>
        <v>0</v>
      </c>
      <c r="J31" s="1"/>
      <c r="K31" s="1"/>
      <c r="L31" s="1"/>
      <c r="M31" s="1"/>
      <c r="N31" s="1" t="e">
        <f>500/Table1[[#This Row],[conc after Dnase]]</f>
        <v>#DIV/0!</v>
      </c>
      <c r="O31" s="1" t="e">
        <f>400/Table1[[#This Row],[conc after Dnase]]</f>
        <v>#DIV/0!</v>
      </c>
      <c r="P31" s="1" t="e">
        <f>200/Table1[[#This Row],[conc after Dnase]]</f>
        <v>#DIV/0!</v>
      </c>
      <c r="Q31" s="5" t="e">
        <f>65-Table1[[#This Row],[vol to 400 ng]]</f>
        <v>#DIV/0!</v>
      </c>
      <c r="R31" s="3" t="e">
        <f>Table1[[#This Row],[vol remaining]]*Table1[[#This Row],[conc after Dnase]]</f>
        <v>#DIV/0!</v>
      </c>
    </row>
    <row r="32" spans="1:18" x14ac:dyDescent="0.2">
      <c r="A32" s="1">
        <v>34</v>
      </c>
      <c r="B32" s="1" t="s">
        <v>7</v>
      </c>
      <c r="C32" s="1" t="s">
        <v>7</v>
      </c>
      <c r="D32" s="1" t="s">
        <v>8</v>
      </c>
      <c r="E32" s="1" t="s">
        <v>8</v>
      </c>
      <c r="F32" s="1">
        <v>11</v>
      </c>
      <c r="G32" s="2">
        <v>44483</v>
      </c>
      <c r="H32" s="3">
        <v>510</v>
      </c>
      <c r="I32" s="3">
        <f>Table1[[#This Row],[volume aqueos layer]]*1.25</f>
        <v>637.5</v>
      </c>
      <c r="J32" s="1">
        <v>13.6</v>
      </c>
      <c r="K32" s="1">
        <v>1.99</v>
      </c>
      <c r="L32" s="1">
        <v>10.4</v>
      </c>
      <c r="M32" s="1">
        <v>1.9</v>
      </c>
      <c r="N32" s="5">
        <f>500/Table1[[#This Row],[conc after Dnase]]</f>
        <v>48.076923076923073</v>
      </c>
      <c r="O32" s="5">
        <f>400/Table1[[#This Row],[conc after Dnase]]</f>
        <v>38.46153846153846</v>
      </c>
      <c r="P32" s="5">
        <f>200/Table1[[#This Row],[conc after Dnase]]</f>
        <v>19.23076923076923</v>
      </c>
      <c r="Q32" s="5">
        <f>65-Table1[[#This Row],[vol to 400 ng]]</f>
        <v>26.53846153846154</v>
      </c>
      <c r="R32" s="3">
        <f>Table1[[#This Row],[vol remaining]]*Table1[[#This Row],[conc after Dnase]]</f>
        <v>276</v>
      </c>
    </row>
    <row r="33" spans="1:18" hidden="1" x14ac:dyDescent="0.2">
      <c r="A33" s="1">
        <v>35</v>
      </c>
      <c r="B33" s="1" t="s">
        <v>6</v>
      </c>
      <c r="C33" s="1" t="s">
        <v>9</v>
      </c>
      <c r="D33" s="1"/>
      <c r="E33" s="1"/>
      <c r="F33" s="1"/>
      <c r="G33" s="1"/>
      <c r="H33" s="1"/>
      <c r="I33" s="2">
        <f>Table1[[#This Row],[volume aqueos layer]]*1.25</f>
        <v>0</v>
      </c>
      <c r="J33" s="1"/>
      <c r="K33" s="1"/>
      <c r="L33" s="1"/>
      <c r="M33" s="1"/>
      <c r="N33" s="1" t="e">
        <f>500/Table1[[#This Row],[conc after Dnase]]</f>
        <v>#DIV/0!</v>
      </c>
      <c r="O33" s="1" t="e">
        <f>400/Table1[[#This Row],[conc after Dnase]]</f>
        <v>#DIV/0!</v>
      </c>
      <c r="P33" s="1" t="e">
        <f>200/Table1[[#This Row],[conc after Dnase]]</f>
        <v>#DIV/0!</v>
      </c>
      <c r="Q33" s="5" t="e">
        <f>65-Table1[[#This Row],[vol to 400 ng]]</f>
        <v>#DIV/0!</v>
      </c>
      <c r="R33" s="3" t="e">
        <f>Table1[[#This Row],[vol remaining]]*Table1[[#This Row],[conc after Dnase]]</f>
        <v>#DIV/0!</v>
      </c>
    </row>
    <row r="34" spans="1:18" hidden="1" x14ac:dyDescent="0.2">
      <c r="A34" s="1">
        <v>36</v>
      </c>
      <c r="B34" s="1" t="s">
        <v>6</v>
      </c>
      <c r="C34" s="1" t="s">
        <v>7</v>
      </c>
      <c r="D34" s="1"/>
      <c r="E34" s="1"/>
      <c r="F34" s="1"/>
      <c r="G34" s="1"/>
      <c r="H34" s="1"/>
      <c r="I34" s="2">
        <f>Table1[[#This Row],[volume aqueos layer]]*1.25</f>
        <v>0</v>
      </c>
      <c r="J34" s="1"/>
      <c r="K34" s="1"/>
      <c r="L34" s="1"/>
      <c r="M34" s="1"/>
      <c r="N34" s="1" t="e">
        <f>500/Table1[[#This Row],[conc after Dnase]]</f>
        <v>#DIV/0!</v>
      </c>
      <c r="O34" s="1" t="e">
        <f>400/Table1[[#This Row],[conc after Dnase]]</f>
        <v>#DIV/0!</v>
      </c>
      <c r="P34" s="1" t="e">
        <f>200/Table1[[#This Row],[conc after Dnase]]</f>
        <v>#DIV/0!</v>
      </c>
      <c r="Q34" s="5" t="e">
        <f>65-Table1[[#This Row],[vol to 400 ng]]</f>
        <v>#DIV/0!</v>
      </c>
      <c r="R34" s="3" t="e">
        <f>Table1[[#This Row],[vol remaining]]*Table1[[#This Row],[conc after Dnase]]</f>
        <v>#DIV/0!</v>
      </c>
    </row>
    <row r="35" spans="1:18" x14ac:dyDescent="0.2">
      <c r="A35" s="1">
        <v>37</v>
      </c>
      <c r="B35" s="1" t="s">
        <v>7</v>
      </c>
      <c r="C35" s="1" t="s">
        <v>9</v>
      </c>
      <c r="D35" s="1" t="s">
        <v>8</v>
      </c>
      <c r="E35" s="1" t="s">
        <v>8</v>
      </c>
      <c r="F35" s="1">
        <v>12</v>
      </c>
      <c r="G35" s="2">
        <v>44483</v>
      </c>
      <c r="H35" s="3">
        <v>520</v>
      </c>
      <c r="I35" s="3">
        <f>Table1[[#This Row],[volume aqueos layer]]*1.25</f>
        <v>650</v>
      </c>
      <c r="J35" s="1">
        <v>11.6</v>
      </c>
      <c r="K35" s="1">
        <v>2.0099999999999998</v>
      </c>
      <c r="L35" s="1">
        <v>8.3000000000000007</v>
      </c>
      <c r="M35" s="1">
        <v>1.98</v>
      </c>
      <c r="N35" s="5">
        <f>500/Table1[[#This Row],[conc after Dnase]]</f>
        <v>60.240963855421683</v>
      </c>
      <c r="O35" s="5">
        <f>400/Table1[[#This Row],[conc after Dnase]]</f>
        <v>48.192771084337345</v>
      </c>
      <c r="P35" s="5">
        <f>200/Table1[[#This Row],[conc after Dnase]]</f>
        <v>24.096385542168672</v>
      </c>
      <c r="Q35" s="5">
        <f>65-Table1[[#This Row],[vol to 400 ng]]</f>
        <v>16.807228915662655</v>
      </c>
      <c r="R35" s="3">
        <f>Table1[[#This Row],[vol remaining]]*Table1[[#This Row],[conc after Dnase]]</f>
        <v>139.50000000000006</v>
      </c>
    </row>
    <row r="36" spans="1:18" hidden="1" x14ac:dyDescent="0.2">
      <c r="A36" s="1">
        <v>38</v>
      </c>
      <c r="B36" s="1" t="s">
        <v>6</v>
      </c>
      <c r="C36" s="1" t="s">
        <v>7</v>
      </c>
      <c r="D36" s="1"/>
      <c r="E36" s="1"/>
      <c r="F36" s="1"/>
      <c r="G36" s="1"/>
      <c r="H36" s="1"/>
      <c r="I36" s="2">
        <f>Table1[[#This Row],[volume aqueos layer]]*1.25</f>
        <v>0</v>
      </c>
      <c r="J36" s="1"/>
      <c r="K36" s="1"/>
      <c r="L36" s="1"/>
      <c r="M36" s="1"/>
      <c r="N36" s="1" t="e">
        <f>500/Table1[[#This Row],[conc after Dnase]]</f>
        <v>#DIV/0!</v>
      </c>
      <c r="O36" s="1" t="e">
        <f>400/Table1[[#This Row],[conc after Dnase]]</f>
        <v>#DIV/0!</v>
      </c>
      <c r="P36" s="1" t="e">
        <f>200/Table1[[#This Row],[conc after Dnase]]</f>
        <v>#DIV/0!</v>
      </c>
      <c r="Q36" s="5" t="e">
        <f>65-Table1[[#This Row],[vol to 400 ng]]</f>
        <v>#DIV/0!</v>
      </c>
      <c r="R36" s="3" t="e">
        <f>Table1[[#This Row],[vol remaining]]*Table1[[#This Row],[conc after Dnase]]</f>
        <v>#DIV/0!</v>
      </c>
    </row>
    <row r="37" spans="1:18" hidden="1" x14ac:dyDescent="0.2">
      <c r="A37" s="1">
        <v>39</v>
      </c>
      <c r="B37" s="1" t="s">
        <v>6</v>
      </c>
      <c r="C37" s="1" t="s">
        <v>7</v>
      </c>
      <c r="D37" s="1"/>
      <c r="E37" s="1"/>
      <c r="F37" s="1"/>
      <c r="G37" s="1"/>
      <c r="H37" s="1"/>
      <c r="I37" s="2">
        <f>Table1[[#This Row],[volume aqueos layer]]*1.25</f>
        <v>0</v>
      </c>
      <c r="J37" s="1"/>
      <c r="K37" s="1"/>
      <c r="L37" s="1"/>
      <c r="M37" s="1"/>
      <c r="N37" s="1" t="e">
        <f>500/Table1[[#This Row],[conc after Dnase]]</f>
        <v>#DIV/0!</v>
      </c>
      <c r="O37" s="1" t="e">
        <f>400/Table1[[#This Row],[conc after Dnase]]</f>
        <v>#DIV/0!</v>
      </c>
      <c r="P37" s="1" t="e">
        <f>200/Table1[[#This Row],[conc after Dnase]]</f>
        <v>#DIV/0!</v>
      </c>
      <c r="Q37" s="5" t="e">
        <f>65-Table1[[#This Row],[vol to 400 ng]]</f>
        <v>#DIV/0!</v>
      </c>
      <c r="R37" s="3" t="e">
        <f>Table1[[#This Row],[vol remaining]]*Table1[[#This Row],[conc after Dnase]]</f>
        <v>#DIV/0!</v>
      </c>
    </row>
    <row r="38" spans="1:18" hidden="1" x14ac:dyDescent="0.2">
      <c r="A38" s="1">
        <v>40</v>
      </c>
      <c r="B38" s="1" t="s">
        <v>6</v>
      </c>
      <c r="C38" s="1" t="s">
        <v>9</v>
      </c>
      <c r="D38" s="1"/>
      <c r="E38" s="1"/>
      <c r="F38" s="1"/>
      <c r="G38" s="1"/>
      <c r="H38" s="1"/>
      <c r="I38" s="2">
        <f>Table1[[#This Row],[volume aqueos layer]]*1.25</f>
        <v>0</v>
      </c>
      <c r="J38" s="1"/>
      <c r="K38" s="1"/>
      <c r="L38" s="1"/>
      <c r="M38" s="1"/>
      <c r="N38" s="1" t="e">
        <f>500/Table1[[#This Row],[conc after Dnase]]</f>
        <v>#DIV/0!</v>
      </c>
      <c r="O38" s="1" t="e">
        <f>400/Table1[[#This Row],[conc after Dnase]]</f>
        <v>#DIV/0!</v>
      </c>
      <c r="P38" s="1" t="e">
        <f>200/Table1[[#This Row],[conc after Dnase]]</f>
        <v>#DIV/0!</v>
      </c>
      <c r="Q38" s="5" t="e">
        <f>65-Table1[[#This Row],[vol to 400 ng]]</f>
        <v>#DIV/0!</v>
      </c>
      <c r="R38" s="3" t="e">
        <f>Table1[[#This Row],[vol remaining]]*Table1[[#This Row],[conc after Dnase]]</f>
        <v>#DIV/0!</v>
      </c>
    </row>
    <row r="39" spans="1:18" hidden="1" x14ac:dyDescent="0.2">
      <c r="A39" s="1">
        <v>41</v>
      </c>
      <c r="B39" s="1" t="s">
        <v>6</v>
      </c>
      <c r="C39" s="1" t="s">
        <v>9</v>
      </c>
      <c r="D39" s="1"/>
      <c r="E39" s="1"/>
      <c r="F39" s="1"/>
      <c r="G39" s="1"/>
      <c r="H39" s="1"/>
      <c r="I39" s="2">
        <f>Table1[[#This Row],[volume aqueos layer]]*1.25</f>
        <v>0</v>
      </c>
      <c r="J39" s="1"/>
      <c r="K39" s="1"/>
      <c r="L39" s="1"/>
      <c r="M39" s="1"/>
      <c r="N39" s="1" t="e">
        <f>500/Table1[[#This Row],[conc after Dnase]]</f>
        <v>#DIV/0!</v>
      </c>
      <c r="O39" s="1" t="e">
        <f>400/Table1[[#This Row],[conc after Dnase]]</f>
        <v>#DIV/0!</v>
      </c>
      <c r="P39" s="1" t="e">
        <f>200/Table1[[#This Row],[conc after Dnase]]</f>
        <v>#DIV/0!</v>
      </c>
      <c r="Q39" s="5" t="e">
        <f>65-Table1[[#This Row],[vol to 400 ng]]</f>
        <v>#DIV/0!</v>
      </c>
      <c r="R39" s="3" t="e">
        <f>Table1[[#This Row],[vol remaining]]*Table1[[#This Row],[conc after Dnase]]</f>
        <v>#DIV/0!</v>
      </c>
    </row>
    <row r="40" spans="1:18" x14ac:dyDescent="0.2">
      <c r="A40" s="1">
        <v>42</v>
      </c>
      <c r="B40" s="1" t="s">
        <v>10</v>
      </c>
      <c r="C40" s="1" t="s">
        <v>7</v>
      </c>
      <c r="D40" s="1" t="s">
        <v>8</v>
      </c>
      <c r="E40" s="1" t="s">
        <v>8</v>
      </c>
      <c r="F40" s="1">
        <v>13</v>
      </c>
      <c r="G40" s="2">
        <v>44483</v>
      </c>
      <c r="H40" s="3">
        <v>550</v>
      </c>
      <c r="I40" s="3">
        <f>Table1[[#This Row],[volume aqueos layer]]*1.25</f>
        <v>687.5</v>
      </c>
      <c r="J40" s="1">
        <v>18.3</v>
      </c>
      <c r="K40" s="1">
        <v>2.0299999999999998</v>
      </c>
      <c r="L40" s="1">
        <v>12.9</v>
      </c>
      <c r="M40" s="1">
        <v>1.94</v>
      </c>
      <c r="N40" s="5">
        <f>500/Table1[[#This Row],[conc after Dnase]]</f>
        <v>38.759689922480618</v>
      </c>
      <c r="O40" s="5">
        <f>400/Table1[[#This Row],[conc after Dnase]]</f>
        <v>31.007751937984494</v>
      </c>
      <c r="P40" s="5">
        <f>200/Table1[[#This Row],[conc after Dnase]]</f>
        <v>15.503875968992247</v>
      </c>
      <c r="Q40" s="5">
        <f>65-Table1[[#This Row],[vol to 400 ng]]</f>
        <v>33.992248062015506</v>
      </c>
      <c r="R40" s="3">
        <f>Table1[[#This Row],[vol remaining]]*Table1[[#This Row],[conc after Dnase]]</f>
        <v>438.50000000000006</v>
      </c>
    </row>
    <row r="41" spans="1:18" hidden="1" x14ac:dyDescent="0.2">
      <c r="A41" s="1">
        <v>43</v>
      </c>
      <c r="B41" s="1" t="s">
        <v>10</v>
      </c>
      <c r="C41" s="1" t="s">
        <v>9</v>
      </c>
      <c r="D41" s="1"/>
      <c r="E41" s="1"/>
      <c r="F41" s="1"/>
      <c r="G41" s="1"/>
      <c r="H41" s="1"/>
      <c r="I41" s="2">
        <f>Table1[[#This Row],[volume aqueos layer]]*1.25</f>
        <v>0</v>
      </c>
      <c r="J41" s="1"/>
      <c r="K41" s="1"/>
      <c r="L41" s="1"/>
      <c r="M41" s="1"/>
      <c r="N41" s="1" t="e">
        <f>500/Table1[[#This Row],[conc after Dnase]]</f>
        <v>#DIV/0!</v>
      </c>
      <c r="O41" s="1" t="e">
        <f>400/Table1[[#This Row],[conc after Dnase]]</f>
        <v>#DIV/0!</v>
      </c>
      <c r="P41" s="1" t="e">
        <f>200/Table1[[#This Row],[conc after Dnase]]</f>
        <v>#DIV/0!</v>
      </c>
      <c r="Q41" s="5" t="e">
        <f>65-Table1[[#This Row],[vol to 400 ng]]</f>
        <v>#DIV/0!</v>
      </c>
      <c r="R41" s="3" t="e">
        <f>Table1[[#This Row],[vol remaining]]*Table1[[#This Row],[conc after Dnase]]</f>
        <v>#DIV/0!</v>
      </c>
    </row>
    <row r="42" spans="1:18" hidden="1" x14ac:dyDescent="0.2">
      <c r="A42" s="1">
        <v>44</v>
      </c>
      <c r="B42" s="1" t="s">
        <v>10</v>
      </c>
      <c r="C42" s="1" t="s">
        <v>9</v>
      </c>
      <c r="D42" s="1"/>
      <c r="E42" s="1"/>
      <c r="F42" s="1"/>
      <c r="G42" s="1"/>
      <c r="H42" s="1"/>
      <c r="I42" s="2">
        <f>Table1[[#This Row],[volume aqueos layer]]*1.25</f>
        <v>0</v>
      </c>
      <c r="J42" s="1"/>
      <c r="K42" s="1"/>
      <c r="L42" s="1"/>
      <c r="M42" s="1"/>
      <c r="N42" s="1" t="e">
        <f>500/Table1[[#This Row],[conc after Dnase]]</f>
        <v>#DIV/0!</v>
      </c>
      <c r="O42" s="1" t="e">
        <f>400/Table1[[#This Row],[conc after Dnase]]</f>
        <v>#DIV/0!</v>
      </c>
      <c r="P42" s="1" t="e">
        <f>200/Table1[[#This Row],[conc after Dnase]]</f>
        <v>#DIV/0!</v>
      </c>
      <c r="Q42" s="5" t="e">
        <f>65-Table1[[#This Row],[vol to 400 ng]]</f>
        <v>#DIV/0!</v>
      </c>
      <c r="R42" s="3" t="e">
        <f>Table1[[#This Row],[vol remaining]]*Table1[[#This Row],[conc after Dnase]]</f>
        <v>#DIV/0!</v>
      </c>
    </row>
    <row r="43" spans="1:18" hidden="1" x14ac:dyDescent="0.2">
      <c r="A43" s="1">
        <v>45</v>
      </c>
      <c r="B43" s="1" t="s">
        <v>6</v>
      </c>
      <c r="C43" s="1" t="s">
        <v>7</v>
      </c>
      <c r="D43" s="1"/>
      <c r="E43" s="1"/>
      <c r="F43" s="1"/>
      <c r="G43" s="1"/>
      <c r="H43" s="1"/>
      <c r="I43" s="2">
        <f>Table1[[#This Row],[volume aqueos layer]]*1.25</f>
        <v>0</v>
      </c>
      <c r="J43" s="1"/>
      <c r="K43" s="1"/>
      <c r="L43" s="1"/>
      <c r="M43" s="1"/>
      <c r="N43" s="1" t="e">
        <f>500/Table1[[#This Row],[conc after Dnase]]</f>
        <v>#DIV/0!</v>
      </c>
      <c r="O43" s="1" t="e">
        <f>400/Table1[[#This Row],[conc after Dnase]]</f>
        <v>#DIV/0!</v>
      </c>
      <c r="P43" s="1" t="e">
        <f>200/Table1[[#This Row],[conc after Dnase]]</f>
        <v>#DIV/0!</v>
      </c>
      <c r="Q43" s="5" t="e">
        <f>65-Table1[[#This Row],[vol to 400 ng]]</f>
        <v>#DIV/0!</v>
      </c>
      <c r="R43" s="3" t="e">
        <f>Table1[[#This Row],[vol remaining]]*Table1[[#This Row],[conc after Dnase]]</f>
        <v>#DIV/0!</v>
      </c>
    </row>
    <row r="44" spans="1:18" hidden="1" x14ac:dyDescent="0.2">
      <c r="A44" s="1">
        <v>46</v>
      </c>
      <c r="B44" s="1" t="s">
        <v>6</v>
      </c>
      <c r="C44" s="1" t="s">
        <v>9</v>
      </c>
      <c r="D44" s="1"/>
      <c r="E44" s="1"/>
      <c r="F44" s="1"/>
      <c r="G44" s="1"/>
      <c r="H44" s="1"/>
      <c r="I44" s="2">
        <f>Table1[[#This Row],[volume aqueos layer]]*1.25</f>
        <v>0</v>
      </c>
      <c r="J44" s="1"/>
      <c r="K44" s="1"/>
      <c r="L44" s="1"/>
      <c r="M44" s="1"/>
      <c r="N44" s="1" t="e">
        <f>500/Table1[[#This Row],[conc after Dnase]]</f>
        <v>#DIV/0!</v>
      </c>
      <c r="O44" s="1" t="e">
        <f>400/Table1[[#This Row],[conc after Dnase]]</f>
        <v>#DIV/0!</v>
      </c>
      <c r="P44" s="1" t="e">
        <f>200/Table1[[#This Row],[conc after Dnase]]</f>
        <v>#DIV/0!</v>
      </c>
      <c r="Q44" s="5" t="e">
        <f>65-Table1[[#This Row],[vol to 400 ng]]</f>
        <v>#DIV/0!</v>
      </c>
      <c r="R44" s="3" t="e">
        <f>Table1[[#This Row],[vol remaining]]*Table1[[#This Row],[conc after Dnase]]</f>
        <v>#DIV/0!</v>
      </c>
    </row>
    <row r="45" spans="1:18" x14ac:dyDescent="0.2">
      <c r="A45" s="1">
        <v>47</v>
      </c>
      <c r="B45" s="1" t="s">
        <v>7</v>
      </c>
      <c r="C45" s="1" t="s">
        <v>9</v>
      </c>
      <c r="D45" s="1" t="s">
        <v>8</v>
      </c>
      <c r="E45" s="1" t="s">
        <v>8</v>
      </c>
      <c r="F45" s="1">
        <v>14</v>
      </c>
      <c r="G45" s="2">
        <v>44483</v>
      </c>
      <c r="H45" s="3">
        <v>570</v>
      </c>
      <c r="I45" s="3">
        <f>Table1[[#This Row],[volume aqueos layer]]*1.25</f>
        <v>712.5</v>
      </c>
      <c r="J45" s="1">
        <v>20.2</v>
      </c>
      <c r="K45" s="1">
        <v>1.89</v>
      </c>
      <c r="L45" s="1">
        <v>15.5</v>
      </c>
      <c r="M45" s="1">
        <v>2</v>
      </c>
      <c r="N45" s="5">
        <f>500/Table1[[#This Row],[conc after Dnase]]</f>
        <v>32.258064516129032</v>
      </c>
      <c r="O45" s="5">
        <f>400/Table1[[#This Row],[conc after Dnase]]</f>
        <v>25.806451612903224</v>
      </c>
      <c r="P45" s="5">
        <f>200/Table1[[#This Row],[conc after Dnase]]</f>
        <v>12.903225806451612</v>
      </c>
      <c r="Q45" s="5">
        <f>65-Table1[[#This Row],[vol to 400 ng]]</f>
        <v>39.193548387096776</v>
      </c>
      <c r="R45" s="3">
        <f>Table1[[#This Row],[vol remaining]]*Table1[[#This Row],[conc after Dnase]]</f>
        <v>607.5</v>
      </c>
    </row>
    <row r="46" spans="1:18" x14ac:dyDescent="0.2">
      <c r="A46" s="1">
        <v>48</v>
      </c>
      <c r="B46" s="1" t="s">
        <v>7</v>
      </c>
      <c r="C46" s="1" t="s">
        <v>9</v>
      </c>
      <c r="D46" s="1" t="s">
        <v>8</v>
      </c>
      <c r="E46" s="1" t="s">
        <v>8</v>
      </c>
      <c r="F46" s="1">
        <v>15</v>
      </c>
      <c r="G46" s="2">
        <v>44483</v>
      </c>
      <c r="H46" s="3">
        <v>550</v>
      </c>
      <c r="I46" s="3">
        <f>Table1[[#This Row],[volume aqueos layer]]*1.25</f>
        <v>687.5</v>
      </c>
      <c r="J46" s="1">
        <v>19.399999999999999</v>
      </c>
      <c r="K46" s="1">
        <v>1.94</v>
      </c>
      <c r="L46" s="1">
        <v>12.6</v>
      </c>
      <c r="M46" s="1">
        <v>2.34</v>
      </c>
      <c r="N46" s="5">
        <f>500/Table1[[#This Row],[conc after Dnase]]</f>
        <v>39.682539682539684</v>
      </c>
      <c r="O46" s="5">
        <f>400/Table1[[#This Row],[conc after Dnase]]</f>
        <v>31.746031746031747</v>
      </c>
      <c r="P46" s="5">
        <f>200/Table1[[#This Row],[conc after Dnase]]</f>
        <v>15.873015873015873</v>
      </c>
      <c r="Q46" s="5">
        <f>65-Table1[[#This Row],[vol to 400 ng]]</f>
        <v>33.253968253968253</v>
      </c>
      <c r="R46" s="3">
        <f>Table1[[#This Row],[vol remaining]]*Table1[[#This Row],[conc after Dnase]]</f>
        <v>419</v>
      </c>
    </row>
    <row r="47" spans="1:18" hidden="1" x14ac:dyDescent="0.2">
      <c r="A47" s="1">
        <v>49</v>
      </c>
      <c r="B47" s="1" t="s">
        <v>6</v>
      </c>
      <c r="C47" s="1" t="s">
        <v>9</v>
      </c>
      <c r="D47" s="1"/>
      <c r="E47" s="1"/>
      <c r="F47" s="1"/>
      <c r="G47" s="1"/>
      <c r="H47" s="1"/>
      <c r="I47" s="2">
        <f>Table1[[#This Row],[volume aqueos layer]]*1.25</f>
        <v>0</v>
      </c>
      <c r="J47" s="1"/>
      <c r="K47" s="1"/>
      <c r="L47" s="1"/>
      <c r="M47" s="1"/>
      <c r="N47" s="1" t="e">
        <f>500/Table1[[#This Row],[conc after Dnase]]</f>
        <v>#DIV/0!</v>
      </c>
      <c r="O47" s="1" t="e">
        <f>400/Table1[[#This Row],[conc after Dnase]]</f>
        <v>#DIV/0!</v>
      </c>
      <c r="P47" s="1" t="e">
        <f>200/Table1[[#This Row],[conc after Dnase]]</f>
        <v>#DIV/0!</v>
      </c>
      <c r="Q47" s="5" t="e">
        <f>65-Table1[[#This Row],[vol to 400 ng]]</f>
        <v>#DIV/0!</v>
      </c>
      <c r="R47" s="3" t="e">
        <f>Table1[[#This Row],[vol remaining]]*Table1[[#This Row],[conc after Dnase]]</f>
        <v>#DIV/0!</v>
      </c>
    </row>
    <row r="48" spans="1:18" hidden="1" x14ac:dyDescent="0.2">
      <c r="A48" s="1">
        <v>50</v>
      </c>
      <c r="B48" s="1" t="s">
        <v>6</v>
      </c>
      <c r="C48" s="1" t="s">
        <v>7</v>
      </c>
      <c r="D48" s="1"/>
      <c r="E48" s="1"/>
      <c r="F48" s="1"/>
      <c r="G48" s="1"/>
      <c r="H48" s="1"/>
      <c r="I48" s="2">
        <f>Table1[[#This Row],[volume aqueos layer]]*1.25</f>
        <v>0</v>
      </c>
      <c r="J48" s="1"/>
      <c r="K48" s="1"/>
      <c r="L48" s="1"/>
      <c r="M48" s="1"/>
      <c r="N48" s="1" t="e">
        <f>500/Table1[[#This Row],[conc after Dnase]]</f>
        <v>#DIV/0!</v>
      </c>
      <c r="O48" s="1" t="e">
        <f>400/Table1[[#This Row],[conc after Dnase]]</f>
        <v>#DIV/0!</v>
      </c>
      <c r="P48" s="1" t="e">
        <f>200/Table1[[#This Row],[conc after Dnase]]</f>
        <v>#DIV/0!</v>
      </c>
      <c r="Q48" s="5" t="e">
        <f>65-Table1[[#This Row],[vol to 400 ng]]</f>
        <v>#DIV/0!</v>
      </c>
      <c r="R48" s="3" t="e">
        <f>Table1[[#This Row],[vol remaining]]*Table1[[#This Row],[conc after Dnase]]</f>
        <v>#DIV/0!</v>
      </c>
    </row>
    <row r="49" spans="1:18" hidden="1" x14ac:dyDescent="0.2">
      <c r="A49" s="1">
        <v>51</v>
      </c>
      <c r="B49" s="1" t="s">
        <v>6</v>
      </c>
      <c r="C49" s="1" t="s">
        <v>7</v>
      </c>
      <c r="D49" s="1"/>
      <c r="E49" s="1"/>
      <c r="F49" s="1"/>
      <c r="G49" s="1"/>
      <c r="H49" s="1"/>
      <c r="I49" s="2">
        <f>Table1[[#This Row],[volume aqueos layer]]*1.25</f>
        <v>0</v>
      </c>
      <c r="J49" s="1"/>
      <c r="K49" s="1"/>
      <c r="L49" s="1"/>
      <c r="M49" s="1"/>
      <c r="N49" s="1" t="e">
        <f>500/Table1[[#This Row],[conc after Dnase]]</f>
        <v>#DIV/0!</v>
      </c>
      <c r="O49" s="1" t="e">
        <f>400/Table1[[#This Row],[conc after Dnase]]</f>
        <v>#DIV/0!</v>
      </c>
      <c r="P49" s="1" t="e">
        <f>200/Table1[[#This Row],[conc after Dnase]]</f>
        <v>#DIV/0!</v>
      </c>
      <c r="Q49" s="5" t="e">
        <f>65-Table1[[#This Row],[vol to 400 ng]]</f>
        <v>#DIV/0!</v>
      </c>
      <c r="R49" s="3" t="e">
        <f>Table1[[#This Row],[vol remaining]]*Table1[[#This Row],[conc after Dnase]]</f>
        <v>#DIV/0!</v>
      </c>
    </row>
    <row r="50" spans="1:18" x14ac:dyDescent="0.2">
      <c r="A50" s="1">
        <v>52</v>
      </c>
      <c r="B50" s="1" t="s">
        <v>7</v>
      </c>
      <c r="C50" s="1" t="s">
        <v>7</v>
      </c>
      <c r="D50" s="1" t="s">
        <v>8</v>
      </c>
      <c r="E50" s="1" t="s">
        <v>8</v>
      </c>
      <c r="F50" s="1">
        <v>16</v>
      </c>
      <c r="G50" s="2">
        <v>44483</v>
      </c>
      <c r="H50" s="3">
        <v>480</v>
      </c>
      <c r="I50" s="3">
        <f>Table1[[#This Row],[volume aqueos layer]]*1.25</f>
        <v>600</v>
      </c>
      <c r="J50" s="1">
        <v>17.5</v>
      </c>
      <c r="K50" s="1">
        <v>1.77</v>
      </c>
      <c r="L50" s="1">
        <v>15.7</v>
      </c>
      <c r="M50" s="1">
        <v>1.8</v>
      </c>
      <c r="N50" s="5">
        <f>500/Table1[[#This Row],[conc after Dnase]]</f>
        <v>31.847133757961785</v>
      </c>
      <c r="O50" s="5">
        <f>400/Table1[[#This Row],[conc after Dnase]]</f>
        <v>25.477707006369428</v>
      </c>
      <c r="P50" s="5">
        <f>200/Table1[[#This Row],[conc after Dnase]]</f>
        <v>12.738853503184714</v>
      </c>
      <c r="Q50" s="5">
        <f>65-Table1[[#This Row],[vol to 400 ng]]</f>
        <v>39.522292993630572</v>
      </c>
      <c r="R50" s="3">
        <f>Table1[[#This Row],[vol remaining]]*Table1[[#This Row],[conc after Dnase]]</f>
        <v>620.5</v>
      </c>
    </row>
    <row r="51" spans="1:18" hidden="1" x14ac:dyDescent="0.2">
      <c r="A51" s="1">
        <v>53</v>
      </c>
      <c r="B51" s="1" t="s">
        <v>6</v>
      </c>
      <c r="C51" s="1" t="s">
        <v>7</v>
      </c>
      <c r="D51" s="1"/>
      <c r="E51" s="1"/>
      <c r="F51" s="1"/>
      <c r="G51" s="1"/>
      <c r="H51" s="1"/>
      <c r="I51" s="2">
        <f>Table1[[#This Row],[volume aqueos layer]]*1.25</f>
        <v>0</v>
      </c>
      <c r="J51" s="1"/>
      <c r="K51" s="1"/>
      <c r="L51" s="1"/>
      <c r="M51" s="1"/>
      <c r="N51" s="1" t="e">
        <f>500/Table1[[#This Row],[conc after Dnase]]</f>
        <v>#DIV/0!</v>
      </c>
      <c r="O51" s="1" t="e">
        <f>400/Table1[[#This Row],[conc after Dnase]]</f>
        <v>#DIV/0!</v>
      </c>
      <c r="P51" s="1" t="e">
        <f>200/Table1[[#This Row],[conc after Dnase]]</f>
        <v>#DIV/0!</v>
      </c>
      <c r="Q51" s="5" t="e">
        <f>65-Table1[[#This Row],[vol to 400 ng]]</f>
        <v>#DIV/0!</v>
      </c>
      <c r="R51" s="3" t="e">
        <f>Table1[[#This Row],[vol remaining]]*Table1[[#This Row],[conc after Dnase]]</f>
        <v>#DIV/0!</v>
      </c>
    </row>
    <row r="52" spans="1:18" x14ac:dyDescent="0.2">
      <c r="A52" s="1">
        <v>54</v>
      </c>
      <c r="B52" s="1" t="s">
        <v>10</v>
      </c>
      <c r="C52" s="1" t="s">
        <v>7</v>
      </c>
      <c r="D52" s="1" t="s">
        <v>8</v>
      </c>
      <c r="E52" s="1" t="s">
        <v>8</v>
      </c>
      <c r="F52" s="1">
        <v>17</v>
      </c>
      <c r="G52" s="2">
        <v>44483</v>
      </c>
      <c r="H52" s="3">
        <v>480</v>
      </c>
      <c r="I52" s="3">
        <f>Table1[[#This Row],[volume aqueos layer]]*1.25</f>
        <v>600</v>
      </c>
      <c r="J52" s="1">
        <v>19.2</v>
      </c>
      <c r="K52" s="1">
        <v>2.02</v>
      </c>
      <c r="L52" s="1">
        <v>15.2</v>
      </c>
      <c r="M52" s="1">
        <v>2.0099999999999998</v>
      </c>
      <c r="N52" s="5">
        <f>500/Table1[[#This Row],[conc after Dnase]]</f>
        <v>32.894736842105267</v>
      </c>
      <c r="O52" s="5">
        <f>400/Table1[[#This Row],[conc after Dnase]]</f>
        <v>26.315789473684212</v>
      </c>
      <c r="P52" s="5">
        <f>200/Table1[[#This Row],[conc after Dnase]]</f>
        <v>13.157894736842106</v>
      </c>
      <c r="Q52" s="5">
        <f>65-Table1[[#This Row],[vol to 400 ng]]</f>
        <v>38.684210526315788</v>
      </c>
      <c r="R52" s="3">
        <f>Table1[[#This Row],[vol remaining]]*Table1[[#This Row],[conc after Dnase]]</f>
        <v>588</v>
      </c>
    </row>
    <row r="53" spans="1:18" hidden="1" x14ac:dyDescent="0.2">
      <c r="A53" s="1">
        <v>55</v>
      </c>
      <c r="B53" s="1" t="s">
        <v>6</v>
      </c>
      <c r="C53" s="1" t="s">
        <v>7</v>
      </c>
      <c r="D53" s="1"/>
      <c r="E53" s="1"/>
      <c r="F53" s="1"/>
      <c r="G53" s="1"/>
      <c r="H53" s="1"/>
      <c r="I53" s="2">
        <f>Table1[[#This Row],[volume aqueos layer]]*1.25</f>
        <v>0</v>
      </c>
      <c r="J53" s="1"/>
      <c r="K53" s="1"/>
      <c r="L53" s="1"/>
      <c r="M53" s="1"/>
      <c r="N53" s="1" t="e">
        <f>500/Table1[[#This Row],[conc after Dnase]]</f>
        <v>#DIV/0!</v>
      </c>
      <c r="O53" s="1" t="e">
        <f>400/Table1[[#This Row],[conc after Dnase]]</f>
        <v>#DIV/0!</v>
      </c>
      <c r="P53" s="1" t="e">
        <f>200/Table1[[#This Row],[conc after Dnase]]</f>
        <v>#DIV/0!</v>
      </c>
      <c r="Q53" s="5" t="e">
        <f>65-Table1[[#This Row],[vol to 400 ng]]</f>
        <v>#DIV/0!</v>
      </c>
      <c r="R53" s="3" t="e">
        <f>Table1[[#This Row],[vol remaining]]*Table1[[#This Row],[conc after Dnase]]</f>
        <v>#DIV/0!</v>
      </c>
    </row>
    <row r="54" spans="1:18" hidden="1" x14ac:dyDescent="0.2">
      <c r="A54" s="1">
        <v>56</v>
      </c>
      <c r="B54" s="1" t="s">
        <v>10</v>
      </c>
      <c r="C54" s="1" t="s">
        <v>9</v>
      </c>
      <c r="D54" s="1"/>
      <c r="E54" s="1"/>
      <c r="F54" s="1"/>
      <c r="G54" s="1"/>
      <c r="H54" s="1"/>
      <c r="I54" s="2">
        <f>Table1[[#This Row],[volume aqueos layer]]*1.25</f>
        <v>0</v>
      </c>
      <c r="J54" s="1"/>
      <c r="K54" s="1"/>
      <c r="L54" s="1"/>
      <c r="M54" s="1"/>
      <c r="N54" s="1" t="e">
        <f>500/Table1[[#This Row],[conc after Dnase]]</f>
        <v>#DIV/0!</v>
      </c>
      <c r="O54" s="1" t="e">
        <f>400/Table1[[#This Row],[conc after Dnase]]</f>
        <v>#DIV/0!</v>
      </c>
      <c r="P54" s="1" t="e">
        <f>200/Table1[[#This Row],[conc after Dnase]]</f>
        <v>#DIV/0!</v>
      </c>
      <c r="Q54" s="5" t="e">
        <f>65-Table1[[#This Row],[vol to 400 ng]]</f>
        <v>#DIV/0!</v>
      </c>
      <c r="R54" s="3" t="e">
        <f>Table1[[#This Row],[vol remaining]]*Table1[[#This Row],[conc after Dnase]]</f>
        <v>#DIV/0!</v>
      </c>
    </row>
    <row r="55" spans="1:18" hidden="1" x14ac:dyDescent="0.2">
      <c r="A55" s="1">
        <v>57</v>
      </c>
      <c r="B55" s="1" t="s">
        <v>7</v>
      </c>
      <c r="C55" s="1" t="s">
        <v>9</v>
      </c>
      <c r="D55" s="1" t="s">
        <v>8</v>
      </c>
      <c r="E55" s="1"/>
      <c r="F55" s="1"/>
      <c r="G55" s="1"/>
      <c r="H55" s="1"/>
      <c r="I55" s="2">
        <f>Table1[[#This Row],[volume aqueos layer]]*1.25</f>
        <v>0</v>
      </c>
      <c r="J55" s="1"/>
      <c r="K55" s="1"/>
      <c r="L55" s="1"/>
      <c r="M55" s="1"/>
      <c r="N55" s="1" t="e">
        <f>500/Table1[[#This Row],[conc after Dnase]]</f>
        <v>#DIV/0!</v>
      </c>
      <c r="O55" s="1" t="e">
        <f>400/Table1[[#This Row],[conc after Dnase]]</f>
        <v>#DIV/0!</v>
      </c>
      <c r="P55" s="1" t="e">
        <f>200/Table1[[#This Row],[conc after Dnase]]</f>
        <v>#DIV/0!</v>
      </c>
      <c r="Q55" s="5" t="e">
        <f>65-Table1[[#This Row],[vol to 400 ng]]</f>
        <v>#DIV/0!</v>
      </c>
      <c r="R55" s="3" t="e">
        <f>Table1[[#This Row],[vol remaining]]*Table1[[#This Row],[conc after Dnase]]</f>
        <v>#DIV/0!</v>
      </c>
    </row>
    <row r="56" spans="1:18" x14ac:dyDescent="0.2">
      <c r="A56" s="1">
        <v>58</v>
      </c>
      <c r="B56" s="1" t="s">
        <v>7</v>
      </c>
      <c r="C56" s="1" t="s">
        <v>7</v>
      </c>
      <c r="D56" s="1" t="s">
        <v>8</v>
      </c>
      <c r="E56" s="1" t="s">
        <v>8</v>
      </c>
      <c r="F56" s="1">
        <v>18</v>
      </c>
      <c r="G56" s="2">
        <v>44483</v>
      </c>
      <c r="H56" s="3">
        <v>500</v>
      </c>
      <c r="I56" s="3">
        <f>Table1[[#This Row],[volume aqueos layer]]*1.25</f>
        <v>625</v>
      </c>
      <c r="J56" s="1">
        <v>15.9</v>
      </c>
      <c r="K56" s="1">
        <v>1.89</v>
      </c>
      <c r="L56" s="1">
        <v>11.9</v>
      </c>
      <c r="M56" s="1">
        <v>1.86</v>
      </c>
      <c r="N56" s="5">
        <f>500/Table1[[#This Row],[conc after Dnase]]</f>
        <v>42.016806722689076</v>
      </c>
      <c r="O56" s="5">
        <f>400/Table1[[#This Row],[conc after Dnase]]</f>
        <v>33.613445378151262</v>
      </c>
      <c r="P56" s="5">
        <f>200/Table1[[#This Row],[conc after Dnase]]</f>
        <v>16.806722689075631</v>
      </c>
      <c r="Q56" s="5">
        <f>65-Table1[[#This Row],[vol to 400 ng]]</f>
        <v>31.386554621848738</v>
      </c>
      <c r="R56" s="3">
        <f>Table1[[#This Row],[vol remaining]]*Table1[[#This Row],[conc after Dnase]]</f>
        <v>373.5</v>
      </c>
    </row>
    <row r="57" spans="1:18" x14ac:dyDescent="0.2">
      <c r="A57" s="1">
        <v>59</v>
      </c>
      <c r="B57" s="1" t="s">
        <v>10</v>
      </c>
      <c r="C57" s="1" t="s">
        <v>7</v>
      </c>
      <c r="D57" s="1" t="s">
        <v>8</v>
      </c>
      <c r="E57" s="1" t="s">
        <v>8</v>
      </c>
      <c r="F57" s="1">
        <v>19</v>
      </c>
      <c r="G57" s="2">
        <v>44483</v>
      </c>
      <c r="H57" s="3">
        <v>220</v>
      </c>
      <c r="I57" s="3">
        <f>Table1[[#This Row],[volume aqueos layer]]*1.25</f>
        <v>275</v>
      </c>
      <c r="J57" s="1">
        <v>5.6</v>
      </c>
      <c r="K57" s="1">
        <v>1.68</v>
      </c>
      <c r="L57" s="1">
        <v>4.5</v>
      </c>
      <c r="M57" s="1">
        <v>1.55</v>
      </c>
      <c r="N57" s="5">
        <f>500/Table1[[#This Row],[conc after Dnase]]</f>
        <v>111.11111111111111</v>
      </c>
      <c r="O57" s="5">
        <f>400/Table1[[#This Row],[conc after Dnase]]</f>
        <v>88.888888888888886</v>
      </c>
      <c r="P57" s="5">
        <f>200/Table1[[#This Row],[conc after Dnase]]</f>
        <v>44.444444444444443</v>
      </c>
      <c r="Q57" s="5">
        <f>65-Table1[[#This Row],[vol to 400 ng]]</f>
        <v>-23.888888888888886</v>
      </c>
      <c r="R57" s="3">
        <f>Table1[[#This Row],[vol remaining]]*Table1[[#This Row],[conc after Dnase]]</f>
        <v>-107.49999999999999</v>
      </c>
    </row>
    <row r="58" spans="1:18" hidden="1" x14ac:dyDescent="0.2">
      <c r="A58" s="1">
        <v>60</v>
      </c>
      <c r="B58" s="1" t="s">
        <v>6</v>
      </c>
      <c r="C58" s="1" t="s">
        <v>7</v>
      </c>
      <c r="D58" s="1"/>
      <c r="E58" s="1"/>
      <c r="F58" s="1"/>
      <c r="G58" s="1"/>
      <c r="H58" s="1"/>
      <c r="I58" s="2">
        <f>Table1[[#This Row],[volume aqueos layer]]*1.25</f>
        <v>0</v>
      </c>
      <c r="J58" s="1"/>
      <c r="K58" s="1"/>
      <c r="L58" s="1"/>
      <c r="M58" s="1"/>
      <c r="N58" s="1" t="e">
        <f>500/Table1[[#This Row],[conc after Dnase]]</f>
        <v>#DIV/0!</v>
      </c>
      <c r="O58" s="1" t="e">
        <f>400/Table1[[#This Row],[conc after Dnase]]</f>
        <v>#DIV/0!</v>
      </c>
      <c r="P58" s="1" t="e">
        <f>200/Table1[[#This Row],[conc after Dnase]]</f>
        <v>#DIV/0!</v>
      </c>
      <c r="Q58" s="5" t="e">
        <f>65-Table1[[#This Row],[vol to 400 ng]]</f>
        <v>#DIV/0!</v>
      </c>
      <c r="R58" s="3" t="e">
        <f>Table1[[#This Row],[vol remaining]]*Table1[[#This Row],[conc after Dnase]]</f>
        <v>#DIV/0!</v>
      </c>
    </row>
    <row r="59" spans="1:18" hidden="1" x14ac:dyDescent="0.2">
      <c r="A59" s="1">
        <v>61</v>
      </c>
      <c r="B59" s="1" t="s">
        <v>6</v>
      </c>
      <c r="C59" s="1" t="s">
        <v>9</v>
      </c>
      <c r="D59" s="1"/>
      <c r="E59" s="1"/>
      <c r="F59" s="1"/>
      <c r="G59" s="1"/>
      <c r="H59" s="1"/>
      <c r="I59" s="2">
        <f>Table1[[#This Row],[volume aqueos layer]]*1.25</f>
        <v>0</v>
      </c>
      <c r="J59" s="1"/>
      <c r="K59" s="1"/>
      <c r="L59" s="1"/>
      <c r="M59" s="1"/>
      <c r="N59" s="1" t="e">
        <f>500/Table1[[#This Row],[conc after Dnase]]</f>
        <v>#DIV/0!</v>
      </c>
      <c r="O59" s="1" t="e">
        <f>400/Table1[[#This Row],[conc after Dnase]]</f>
        <v>#DIV/0!</v>
      </c>
      <c r="P59" s="1" t="e">
        <f>200/Table1[[#This Row],[conc after Dnase]]</f>
        <v>#DIV/0!</v>
      </c>
      <c r="Q59" s="5" t="e">
        <f>65-Table1[[#This Row],[vol to 400 ng]]</f>
        <v>#DIV/0!</v>
      </c>
      <c r="R59" s="3" t="e">
        <f>Table1[[#This Row],[vol remaining]]*Table1[[#This Row],[conc after Dnase]]</f>
        <v>#DIV/0!</v>
      </c>
    </row>
    <row r="60" spans="1:18" hidden="1" x14ac:dyDescent="0.2">
      <c r="A60" s="1">
        <v>62</v>
      </c>
      <c r="B60" s="1" t="s">
        <v>6</v>
      </c>
      <c r="C60" s="1" t="s">
        <v>9</v>
      </c>
      <c r="D60" s="1"/>
      <c r="E60" s="1"/>
      <c r="F60" s="1"/>
      <c r="G60" s="1"/>
      <c r="H60" s="1"/>
      <c r="I60" s="2">
        <f>Table1[[#This Row],[volume aqueos layer]]*1.25</f>
        <v>0</v>
      </c>
      <c r="J60" s="1"/>
      <c r="K60" s="1"/>
      <c r="L60" s="1"/>
      <c r="M60" s="1"/>
      <c r="N60" s="1" t="e">
        <f>500/Table1[[#This Row],[conc after Dnase]]</f>
        <v>#DIV/0!</v>
      </c>
      <c r="O60" s="1" t="e">
        <f>400/Table1[[#This Row],[conc after Dnase]]</f>
        <v>#DIV/0!</v>
      </c>
      <c r="P60" s="1" t="e">
        <f>200/Table1[[#This Row],[conc after Dnase]]</f>
        <v>#DIV/0!</v>
      </c>
      <c r="Q60" s="5" t="e">
        <f>65-Table1[[#This Row],[vol to 400 ng]]</f>
        <v>#DIV/0!</v>
      </c>
      <c r="R60" s="3" t="e">
        <f>Table1[[#This Row],[vol remaining]]*Table1[[#This Row],[conc after Dnase]]</f>
        <v>#DIV/0!</v>
      </c>
    </row>
    <row r="61" spans="1:18" hidden="1" x14ac:dyDescent="0.2">
      <c r="A61" s="1">
        <v>63</v>
      </c>
      <c r="B61" s="1" t="s">
        <v>10</v>
      </c>
      <c r="C61" s="1" t="s">
        <v>9</v>
      </c>
      <c r="D61" s="1"/>
      <c r="E61" s="1"/>
      <c r="F61" s="1"/>
      <c r="G61" s="1"/>
      <c r="H61" s="1"/>
      <c r="I61" s="2">
        <f>Table1[[#This Row],[volume aqueos layer]]*1.25</f>
        <v>0</v>
      </c>
      <c r="J61" s="1"/>
      <c r="K61" s="1"/>
      <c r="L61" s="1"/>
      <c r="M61" s="1"/>
      <c r="N61" s="1" t="e">
        <f>500/Table1[[#This Row],[conc after Dnase]]</f>
        <v>#DIV/0!</v>
      </c>
      <c r="O61" s="1" t="e">
        <f>400/Table1[[#This Row],[conc after Dnase]]</f>
        <v>#DIV/0!</v>
      </c>
      <c r="P61" s="1" t="e">
        <f>200/Table1[[#This Row],[conc after Dnase]]</f>
        <v>#DIV/0!</v>
      </c>
      <c r="Q61" s="5" t="e">
        <f>65-Table1[[#This Row],[vol to 400 ng]]</f>
        <v>#DIV/0!</v>
      </c>
      <c r="R61" s="3" t="e">
        <f>Table1[[#This Row],[vol remaining]]*Table1[[#This Row],[conc after Dnase]]</f>
        <v>#DIV/0!</v>
      </c>
    </row>
    <row r="62" spans="1:18" hidden="1" x14ac:dyDescent="0.2">
      <c r="A62" s="1">
        <v>64</v>
      </c>
      <c r="B62" s="1" t="s">
        <v>6</v>
      </c>
      <c r="C62" s="1" t="s">
        <v>7</v>
      </c>
      <c r="D62" s="1"/>
      <c r="E62" s="1"/>
      <c r="F62" s="1"/>
      <c r="G62" s="1"/>
      <c r="H62" s="1"/>
      <c r="I62" s="2">
        <f>Table1[[#This Row],[volume aqueos layer]]*1.25</f>
        <v>0</v>
      </c>
      <c r="J62" s="1"/>
      <c r="K62" s="1"/>
      <c r="L62" s="1"/>
      <c r="M62" s="1"/>
      <c r="N62" s="1" t="e">
        <f>500/Table1[[#This Row],[conc after Dnase]]</f>
        <v>#DIV/0!</v>
      </c>
      <c r="O62" s="1" t="e">
        <f>400/Table1[[#This Row],[conc after Dnase]]</f>
        <v>#DIV/0!</v>
      </c>
      <c r="P62" s="1" t="e">
        <f>200/Table1[[#This Row],[conc after Dnase]]</f>
        <v>#DIV/0!</v>
      </c>
      <c r="Q62" s="5" t="e">
        <f>65-Table1[[#This Row],[vol to 400 ng]]</f>
        <v>#DIV/0!</v>
      </c>
      <c r="R62" s="3" t="e">
        <f>Table1[[#This Row],[vol remaining]]*Table1[[#This Row],[conc after Dnase]]</f>
        <v>#DIV/0!</v>
      </c>
    </row>
    <row r="63" spans="1:18" hidden="1" x14ac:dyDescent="0.2">
      <c r="A63" s="1">
        <v>65</v>
      </c>
      <c r="B63" s="1" t="s">
        <v>10</v>
      </c>
      <c r="C63" s="1" t="s">
        <v>9</v>
      </c>
      <c r="D63" s="1"/>
      <c r="E63" s="1"/>
      <c r="F63" s="1"/>
      <c r="G63" s="1"/>
      <c r="H63" s="1"/>
      <c r="I63" s="2">
        <f>Table1[[#This Row],[volume aqueos layer]]*1.25</f>
        <v>0</v>
      </c>
      <c r="J63" s="1"/>
      <c r="K63" s="1"/>
      <c r="L63" s="1"/>
      <c r="M63" s="1"/>
      <c r="N63" s="1" t="e">
        <f>500/Table1[[#This Row],[conc after Dnase]]</f>
        <v>#DIV/0!</v>
      </c>
      <c r="O63" s="1" t="e">
        <f>400/Table1[[#This Row],[conc after Dnase]]</f>
        <v>#DIV/0!</v>
      </c>
      <c r="P63" s="1" t="e">
        <f>200/Table1[[#This Row],[conc after Dnase]]</f>
        <v>#DIV/0!</v>
      </c>
      <c r="Q63" s="5" t="e">
        <f>65-Table1[[#This Row],[vol to 400 ng]]</f>
        <v>#DIV/0!</v>
      </c>
      <c r="R63" s="3" t="e">
        <f>Table1[[#This Row],[vol remaining]]*Table1[[#This Row],[conc after Dnase]]</f>
        <v>#DIV/0!</v>
      </c>
    </row>
    <row r="64" spans="1:18" hidden="1" x14ac:dyDescent="0.2">
      <c r="A64" s="1">
        <v>66</v>
      </c>
      <c r="B64" s="1" t="s">
        <v>6</v>
      </c>
      <c r="C64" s="1" t="s">
        <v>9</v>
      </c>
      <c r="D64" s="1"/>
      <c r="E64" s="1"/>
      <c r="F64" s="1"/>
      <c r="G64" s="1"/>
      <c r="H64" s="1"/>
      <c r="I64" s="2">
        <f>Table1[[#This Row],[volume aqueos layer]]*1.25</f>
        <v>0</v>
      </c>
      <c r="J64" s="1"/>
      <c r="K64" s="1"/>
      <c r="L64" s="1"/>
      <c r="M64" s="1"/>
      <c r="N64" s="1" t="e">
        <f>500/Table1[[#This Row],[conc after Dnase]]</f>
        <v>#DIV/0!</v>
      </c>
      <c r="O64" s="1" t="e">
        <f>400/Table1[[#This Row],[conc after Dnase]]</f>
        <v>#DIV/0!</v>
      </c>
      <c r="P64" s="1" t="e">
        <f>200/Table1[[#This Row],[conc after Dnase]]</f>
        <v>#DIV/0!</v>
      </c>
      <c r="Q64" s="5" t="e">
        <f>65-Table1[[#This Row],[vol to 400 ng]]</f>
        <v>#DIV/0!</v>
      </c>
      <c r="R64" s="3" t="e">
        <f>Table1[[#This Row],[vol remaining]]*Table1[[#This Row],[conc after Dnase]]</f>
        <v>#DIV/0!</v>
      </c>
    </row>
    <row r="65" spans="1:18" x14ac:dyDescent="0.2">
      <c r="A65" s="1">
        <v>67</v>
      </c>
      <c r="B65" s="1" t="s">
        <v>7</v>
      </c>
      <c r="C65" s="1" t="s">
        <v>7</v>
      </c>
      <c r="D65" s="1" t="s">
        <v>8</v>
      </c>
      <c r="E65" s="1" t="s">
        <v>8</v>
      </c>
      <c r="F65" s="1">
        <v>20</v>
      </c>
      <c r="G65" s="2">
        <v>44483</v>
      </c>
      <c r="H65" s="3">
        <v>500</v>
      </c>
      <c r="I65" s="3">
        <f>Table1[[#This Row],[volume aqueos layer]]*1.25</f>
        <v>625</v>
      </c>
      <c r="J65" s="1">
        <v>11.6</v>
      </c>
      <c r="K65" s="1">
        <v>2.06</v>
      </c>
      <c r="L65" s="1">
        <v>9.9</v>
      </c>
      <c r="M65" s="1">
        <v>1.95</v>
      </c>
      <c r="N65" s="5">
        <f>500/Table1[[#This Row],[conc after Dnase]]</f>
        <v>50.505050505050505</v>
      </c>
      <c r="O65" s="5">
        <f>400/Table1[[#This Row],[conc after Dnase]]</f>
        <v>40.404040404040401</v>
      </c>
      <c r="P65" s="5">
        <f>200/Table1[[#This Row],[conc after Dnase]]</f>
        <v>20.202020202020201</v>
      </c>
      <c r="Q65" s="5">
        <f>65-Table1[[#This Row],[vol to 400 ng]]</f>
        <v>24.595959595959599</v>
      </c>
      <c r="R65" s="3">
        <f>Table1[[#This Row],[vol remaining]]*Table1[[#This Row],[conc after Dnase]]</f>
        <v>243.50000000000003</v>
      </c>
    </row>
    <row r="66" spans="1:18" hidden="1" x14ac:dyDescent="0.2">
      <c r="A66" s="1">
        <v>68</v>
      </c>
      <c r="B66" s="1" t="s">
        <v>6</v>
      </c>
      <c r="C66" s="1" t="s">
        <v>9</v>
      </c>
      <c r="D66" s="1"/>
      <c r="E66" s="1"/>
      <c r="F66" s="1"/>
      <c r="G66" s="1"/>
      <c r="H66" s="1"/>
      <c r="I66" s="2">
        <f>Table1[[#This Row],[volume aqueos layer]]*1.25</f>
        <v>0</v>
      </c>
      <c r="J66" s="1"/>
      <c r="K66" s="1"/>
      <c r="L66" s="1"/>
      <c r="M66" s="1"/>
      <c r="N66" s="1" t="e">
        <f>500/Table1[[#This Row],[conc after Dnase]]</f>
        <v>#DIV/0!</v>
      </c>
      <c r="O66" s="1" t="e">
        <f>400/Table1[[#This Row],[conc after Dnase]]</f>
        <v>#DIV/0!</v>
      </c>
      <c r="P66" s="1" t="e">
        <f>200/Table1[[#This Row],[conc after Dnase]]</f>
        <v>#DIV/0!</v>
      </c>
      <c r="Q66" s="5" t="e">
        <f>65-Table1[[#This Row],[vol to 400 ng]]</f>
        <v>#DIV/0!</v>
      </c>
      <c r="R66" s="3" t="e">
        <f>Table1[[#This Row],[vol remaining]]*Table1[[#This Row],[conc after Dnase]]</f>
        <v>#DIV/0!</v>
      </c>
    </row>
    <row r="67" spans="1:18" hidden="1" x14ac:dyDescent="0.2">
      <c r="A67" s="1">
        <v>69</v>
      </c>
      <c r="B67" s="1" t="s">
        <v>7</v>
      </c>
      <c r="C67" s="1" t="s">
        <v>7</v>
      </c>
      <c r="D67" s="1" t="s">
        <v>8</v>
      </c>
      <c r="E67" s="1"/>
      <c r="F67" s="1"/>
      <c r="G67" s="1"/>
      <c r="H67" s="1"/>
      <c r="I67" s="2">
        <f>Table1[[#This Row],[volume aqueos layer]]*1.25</f>
        <v>0</v>
      </c>
      <c r="J67" s="1"/>
      <c r="K67" s="1"/>
      <c r="L67" s="1"/>
      <c r="M67" s="1"/>
      <c r="N67" s="1" t="e">
        <f>500/Table1[[#This Row],[conc after Dnase]]</f>
        <v>#DIV/0!</v>
      </c>
      <c r="O67" s="1" t="e">
        <f>400/Table1[[#This Row],[conc after Dnase]]</f>
        <v>#DIV/0!</v>
      </c>
      <c r="P67" s="1" t="e">
        <f>200/Table1[[#This Row],[conc after Dnase]]</f>
        <v>#DIV/0!</v>
      </c>
      <c r="Q67" s="5" t="e">
        <f>65-Table1[[#This Row],[vol to 400 ng]]</f>
        <v>#DIV/0!</v>
      </c>
      <c r="R67" s="3" t="e">
        <f>Table1[[#This Row],[vol remaining]]*Table1[[#This Row],[conc after Dnase]]</f>
        <v>#DIV/0!</v>
      </c>
    </row>
    <row r="68" spans="1:18" hidden="1" x14ac:dyDescent="0.2">
      <c r="A68" s="1">
        <v>70</v>
      </c>
      <c r="B68" s="1" t="s">
        <v>6</v>
      </c>
      <c r="C68" s="1" t="s">
        <v>9</v>
      </c>
      <c r="D68" s="1"/>
      <c r="E68" s="1"/>
      <c r="F68" s="1"/>
      <c r="G68" s="1"/>
      <c r="H68" s="1"/>
      <c r="I68" s="2">
        <f>Table1[[#This Row],[volume aqueos layer]]*1.25</f>
        <v>0</v>
      </c>
      <c r="J68" s="1"/>
      <c r="K68" s="1"/>
      <c r="L68" s="1"/>
      <c r="M68" s="1"/>
      <c r="N68" s="1" t="e">
        <f>500/Table1[[#This Row],[conc after Dnase]]</f>
        <v>#DIV/0!</v>
      </c>
      <c r="O68" s="1" t="e">
        <f>400/Table1[[#This Row],[conc after Dnase]]</f>
        <v>#DIV/0!</v>
      </c>
      <c r="P68" s="1" t="e">
        <f>200/Table1[[#This Row],[conc after Dnase]]</f>
        <v>#DIV/0!</v>
      </c>
      <c r="Q68" s="5" t="e">
        <f>65-Table1[[#This Row],[vol to 400 ng]]</f>
        <v>#DIV/0!</v>
      </c>
      <c r="R68" s="3" t="e">
        <f>Table1[[#This Row],[vol remaining]]*Table1[[#This Row],[conc after Dnase]]</f>
        <v>#DIV/0!</v>
      </c>
    </row>
    <row r="69" spans="1:18" hidden="1" x14ac:dyDescent="0.2">
      <c r="A69" s="1">
        <v>71</v>
      </c>
      <c r="B69" s="1" t="s">
        <v>6</v>
      </c>
      <c r="C69" s="1" t="s">
        <v>7</v>
      </c>
      <c r="D69" s="1"/>
      <c r="E69" s="1"/>
      <c r="F69" s="1"/>
      <c r="G69" s="1"/>
      <c r="H69" s="1"/>
      <c r="I69" s="2">
        <f>Table1[[#This Row],[volume aqueos layer]]*1.25</f>
        <v>0</v>
      </c>
      <c r="J69" s="1"/>
      <c r="K69" s="1"/>
      <c r="L69" s="1"/>
      <c r="M69" s="1"/>
      <c r="N69" s="1" t="e">
        <f>500/Table1[[#This Row],[conc after Dnase]]</f>
        <v>#DIV/0!</v>
      </c>
      <c r="O69" s="1" t="e">
        <f>400/Table1[[#This Row],[conc after Dnase]]</f>
        <v>#DIV/0!</v>
      </c>
      <c r="P69" s="1" t="e">
        <f>200/Table1[[#This Row],[conc after Dnase]]</f>
        <v>#DIV/0!</v>
      </c>
      <c r="Q69" s="5" t="e">
        <f>65-Table1[[#This Row],[vol to 400 ng]]</f>
        <v>#DIV/0!</v>
      </c>
      <c r="R69" s="3" t="e">
        <f>Table1[[#This Row],[vol remaining]]*Table1[[#This Row],[conc after Dnase]]</f>
        <v>#DIV/0!</v>
      </c>
    </row>
    <row r="70" spans="1:18" hidden="1" x14ac:dyDescent="0.2">
      <c r="A70" s="1">
        <v>72</v>
      </c>
      <c r="B70" s="1" t="s">
        <v>6</v>
      </c>
      <c r="C70" s="1" t="s">
        <v>7</v>
      </c>
      <c r="D70" s="1"/>
      <c r="E70" s="1"/>
      <c r="F70" s="1"/>
      <c r="G70" s="1"/>
      <c r="H70" s="1"/>
      <c r="I70" s="2">
        <f>Table1[[#This Row],[volume aqueos layer]]*1.25</f>
        <v>0</v>
      </c>
      <c r="J70" s="1"/>
      <c r="K70" s="1"/>
      <c r="L70" s="1"/>
      <c r="M70" s="1"/>
      <c r="N70" s="1" t="e">
        <f>500/Table1[[#This Row],[conc after Dnase]]</f>
        <v>#DIV/0!</v>
      </c>
      <c r="O70" s="1" t="e">
        <f>400/Table1[[#This Row],[conc after Dnase]]</f>
        <v>#DIV/0!</v>
      </c>
      <c r="P70" s="1" t="e">
        <f>200/Table1[[#This Row],[conc after Dnase]]</f>
        <v>#DIV/0!</v>
      </c>
      <c r="Q70" s="5" t="e">
        <f>65-Table1[[#This Row],[vol to 400 ng]]</f>
        <v>#DIV/0!</v>
      </c>
      <c r="R70" s="3" t="e">
        <f>Table1[[#This Row],[vol remaining]]*Table1[[#This Row],[conc after Dnase]]</f>
        <v>#DIV/0!</v>
      </c>
    </row>
    <row r="71" spans="1:18" hidden="1" x14ac:dyDescent="0.2">
      <c r="A71" s="1">
        <v>73</v>
      </c>
      <c r="B71" s="1" t="s">
        <v>10</v>
      </c>
      <c r="C71" s="1" t="s">
        <v>9</v>
      </c>
      <c r="D71" s="1"/>
      <c r="E71" s="1"/>
      <c r="F71" s="1"/>
      <c r="G71" s="1"/>
      <c r="H71" s="1"/>
      <c r="I71" s="2">
        <f>Table1[[#This Row],[volume aqueos layer]]*1.25</f>
        <v>0</v>
      </c>
      <c r="J71" s="1"/>
      <c r="K71" s="1"/>
      <c r="L71" s="1"/>
      <c r="M71" s="1"/>
      <c r="N71" s="1" t="e">
        <f>500/Table1[[#This Row],[conc after Dnase]]</f>
        <v>#DIV/0!</v>
      </c>
      <c r="O71" s="1" t="e">
        <f>400/Table1[[#This Row],[conc after Dnase]]</f>
        <v>#DIV/0!</v>
      </c>
      <c r="P71" s="1" t="e">
        <f>200/Table1[[#This Row],[conc after Dnase]]</f>
        <v>#DIV/0!</v>
      </c>
      <c r="Q71" s="5" t="e">
        <f>65-Table1[[#This Row],[vol to 400 ng]]</f>
        <v>#DIV/0!</v>
      </c>
      <c r="R71" s="3" t="e">
        <f>Table1[[#This Row],[vol remaining]]*Table1[[#This Row],[conc after Dnase]]</f>
        <v>#DIV/0!</v>
      </c>
    </row>
    <row r="72" spans="1:18" hidden="1" x14ac:dyDescent="0.2">
      <c r="A72" s="1">
        <v>74</v>
      </c>
      <c r="B72" s="1" t="s">
        <v>7</v>
      </c>
      <c r="C72" s="1" t="s">
        <v>7</v>
      </c>
      <c r="D72" s="1" t="s">
        <v>8</v>
      </c>
      <c r="E72" s="1"/>
      <c r="F72" s="1"/>
      <c r="G72" s="1"/>
      <c r="H72" s="1"/>
      <c r="I72" s="2">
        <f>Table1[[#This Row],[volume aqueos layer]]*1.25</f>
        <v>0</v>
      </c>
      <c r="J72" s="1"/>
      <c r="K72" s="1"/>
      <c r="L72" s="1"/>
      <c r="M72" s="1"/>
      <c r="N72" s="1" t="e">
        <f>500/Table1[[#This Row],[conc after Dnase]]</f>
        <v>#DIV/0!</v>
      </c>
      <c r="O72" s="1" t="e">
        <f>400/Table1[[#This Row],[conc after Dnase]]</f>
        <v>#DIV/0!</v>
      </c>
      <c r="P72" s="1" t="e">
        <f>200/Table1[[#This Row],[conc after Dnase]]</f>
        <v>#DIV/0!</v>
      </c>
      <c r="Q72" s="5" t="e">
        <f>65-Table1[[#This Row],[vol to 400 ng]]</f>
        <v>#DIV/0!</v>
      </c>
      <c r="R72" s="3" t="e">
        <f>Table1[[#This Row],[vol remaining]]*Table1[[#This Row],[conc after Dnase]]</f>
        <v>#DIV/0!</v>
      </c>
    </row>
    <row r="73" spans="1:18" x14ac:dyDescent="0.2">
      <c r="A73" s="1">
        <v>75</v>
      </c>
      <c r="B73" s="1" t="s">
        <v>7</v>
      </c>
      <c r="C73" s="1" t="s">
        <v>7</v>
      </c>
      <c r="D73" s="1" t="s">
        <v>8</v>
      </c>
      <c r="E73" s="1" t="s">
        <v>8</v>
      </c>
      <c r="F73" s="1">
        <v>21</v>
      </c>
      <c r="G73" s="2">
        <v>44484</v>
      </c>
      <c r="H73" s="3">
        <v>320</v>
      </c>
      <c r="I73" s="3">
        <f>Table1[[#This Row],[volume aqueos layer]]*1.25</f>
        <v>400</v>
      </c>
      <c r="J73" s="1">
        <v>21</v>
      </c>
      <c r="K73" s="1">
        <v>1.86</v>
      </c>
      <c r="L73" s="1">
        <v>12</v>
      </c>
      <c r="M73" s="1">
        <v>1.97</v>
      </c>
      <c r="N73" s="5">
        <f>500/Table1[[#This Row],[conc after Dnase]]</f>
        <v>41.666666666666664</v>
      </c>
      <c r="O73" s="5">
        <f>400/Table1[[#This Row],[conc after Dnase]]</f>
        <v>33.333333333333336</v>
      </c>
      <c r="P73" s="5">
        <f>200/Table1[[#This Row],[conc after Dnase]]</f>
        <v>16.666666666666668</v>
      </c>
      <c r="Q73" s="5">
        <f>65-Table1[[#This Row],[vol to 400 ng]]</f>
        <v>31.666666666666664</v>
      </c>
      <c r="R73" s="3">
        <f>Table1[[#This Row],[vol remaining]]*Table1[[#This Row],[conc after Dnase]]</f>
        <v>380</v>
      </c>
    </row>
    <row r="74" spans="1:18" hidden="1" x14ac:dyDescent="0.2">
      <c r="A74" s="1">
        <v>76</v>
      </c>
      <c r="B74" s="1" t="s">
        <v>6</v>
      </c>
      <c r="C74" s="1" t="s">
        <v>7</v>
      </c>
      <c r="D74" s="1"/>
      <c r="E74" s="1"/>
      <c r="F74" s="1"/>
      <c r="G74" s="1"/>
      <c r="H74" s="1"/>
      <c r="I74" s="2">
        <f>Table1[[#This Row],[volume aqueos layer]]*1.25</f>
        <v>0</v>
      </c>
      <c r="J74" s="1"/>
      <c r="K74" s="1"/>
      <c r="L74" s="1"/>
      <c r="M74" s="1"/>
      <c r="N74" s="1" t="e">
        <f>500/Table1[[#This Row],[conc after Dnase]]</f>
        <v>#DIV/0!</v>
      </c>
      <c r="O74" s="1" t="e">
        <f>400/Table1[[#This Row],[conc after Dnase]]</f>
        <v>#DIV/0!</v>
      </c>
      <c r="P74" s="1" t="e">
        <f>200/Table1[[#This Row],[conc after Dnase]]</f>
        <v>#DIV/0!</v>
      </c>
      <c r="Q74" s="5" t="e">
        <f>65-Table1[[#This Row],[vol to 400 ng]]</f>
        <v>#DIV/0!</v>
      </c>
      <c r="R74" s="3" t="e">
        <f>Table1[[#This Row],[vol remaining]]*Table1[[#This Row],[conc after Dnase]]</f>
        <v>#DIV/0!</v>
      </c>
    </row>
    <row r="75" spans="1:18" x14ac:dyDescent="0.2">
      <c r="A75" s="1">
        <v>77</v>
      </c>
      <c r="B75" s="1" t="s">
        <v>10</v>
      </c>
      <c r="C75" s="1" t="s">
        <v>7</v>
      </c>
      <c r="D75" s="1" t="s">
        <v>8</v>
      </c>
      <c r="E75" s="1" t="s">
        <v>8</v>
      </c>
      <c r="F75" s="1">
        <v>22</v>
      </c>
      <c r="G75" s="2">
        <v>44484</v>
      </c>
      <c r="H75" s="3">
        <v>380</v>
      </c>
      <c r="I75" s="3">
        <f>Table1[[#This Row],[volume aqueos layer]]*1.25</f>
        <v>475</v>
      </c>
      <c r="J75" s="1">
        <v>23.5</v>
      </c>
      <c r="K75" s="1">
        <v>1.85</v>
      </c>
      <c r="L75" s="1">
        <v>22</v>
      </c>
      <c r="M75" s="1">
        <v>1.82</v>
      </c>
      <c r="N75" s="5">
        <f>500/Table1[[#This Row],[conc after Dnase]]</f>
        <v>22.727272727272727</v>
      </c>
      <c r="O75" s="5">
        <f>400/Table1[[#This Row],[conc after Dnase]]</f>
        <v>18.181818181818183</v>
      </c>
      <c r="P75" s="5">
        <f>200/Table1[[#This Row],[conc after Dnase]]</f>
        <v>9.0909090909090917</v>
      </c>
      <c r="Q75" s="5">
        <f>65-Table1[[#This Row],[vol to 400 ng]]</f>
        <v>46.818181818181813</v>
      </c>
      <c r="R75" s="3">
        <f>Table1[[#This Row],[vol remaining]]*Table1[[#This Row],[conc after Dnase]]</f>
        <v>1030</v>
      </c>
    </row>
    <row r="76" spans="1:18" hidden="1" x14ac:dyDescent="0.2">
      <c r="A76" s="1">
        <v>78</v>
      </c>
      <c r="B76" s="1" t="s">
        <v>6</v>
      </c>
      <c r="C76" s="1" t="s">
        <v>9</v>
      </c>
      <c r="D76" s="1"/>
      <c r="E76" s="1"/>
      <c r="F76" s="1"/>
      <c r="G76" s="1"/>
      <c r="H76" s="1"/>
      <c r="I76" s="2">
        <f>Table1[[#This Row],[volume aqueos layer]]*1.25</f>
        <v>0</v>
      </c>
      <c r="J76" s="1"/>
      <c r="K76" s="1"/>
      <c r="L76" s="1"/>
      <c r="M76" s="1"/>
      <c r="N76" s="1" t="e">
        <f>500/Table1[[#This Row],[conc after Dnase]]</f>
        <v>#DIV/0!</v>
      </c>
      <c r="O76" s="1" t="e">
        <f>400/Table1[[#This Row],[conc after Dnase]]</f>
        <v>#DIV/0!</v>
      </c>
      <c r="P76" s="1" t="e">
        <f>200/Table1[[#This Row],[conc after Dnase]]</f>
        <v>#DIV/0!</v>
      </c>
      <c r="Q76" s="5" t="e">
        <f>65-Table1[[#This Row],[vol to 400 ng]]</f>
        <v>#DIV/0!</v>
      </c>
      <c r="R76" s="3" t="e">
        <f>Table1[[#This Row],[vol remaining]]*Table1[[#This Row],[conc after Dnase]]</f>
        <v>#DIV/0!</v>
      </c>
    </row>
    <row r="77" spans="1:18" x14ac:dyDescent="0.2">
      <c r="A77" s="1">
        <v>79</v>
      </c>
      <c r="B77" s="1" t="s">
        <v>10</v>
      </c>
      <c r="C77" s="1" t="s">
        <v>7</v>
      </c>
      <c r="D77" s="1" t="s">
        <v>8</v>
      </c>
      <c r="E77" s="1" t="s">
        <v>8</v>
      </c>
      <c r="F77" s="1">
        <v>23</v>
      </c>
      <c r="G77" s="2">
        <v>44484</v>
      </c>
      <c r="H77" s="3">
        <v>380</v>
      </c>
      <c r="I77" s="3">
        <f>Table1[[#This Row],[volume aqueos layer]]*1.25</f>
        <v>475</v>
      </c>
      <c r="J77" s="1">
        <v>15.4</v>
      </c>
      <c r="K77" s="1">
        <v>2.09</v>
      </c>
      <c r="L77" s="1">
        <v>12.8</v>
      </c>
      <c r="M77" s="1">
        <v>2.08</v>
      </c>
      <c r="N77" s="5">
        <f>500/Table1[[#This Row],[conc after Dnase]]</f>
        <v>39.0625</v>
      </c>
      <c r="O77" s="5">
        <f>400/Table1[[#This Row],[conc after Dnase]]</f>
        <v>31.25</v>
      </c>
      <c r="P77" s="5">
        <f>200/Table1[[#This Row],[conc after Dnase]]</f>
        <v>15.625</v>
      </c>
      <c r="Q77" s="5">
        <f>65-Table1[[#This Row],[vol to 400 ng]]</f>
        <v>33.75</v>
      </c>
      <c r="R77" s="3">
        <f>Table1[[#This Row],[vol remaining]]*Table1[[#This Row],[conc after Dnase]]</f>
        <v>432</v>
      </c>
    </row>
    <row r="78" spans="1:18" hidden="1" x14ac:dyDescent="0.2">
      <c r="A78" s="1">
        <v>80</v>
      </c>
      <c r="B78" s="1" t="s">
        <v>7</v>
      </c>
      <c r="C78" s="1" t="s">
        <v>7</v>
      </c>
      <c r="D78" s="1" t="s">
        <v>8</v>
      </c>
      <c r="E78" s="1"/>
      <c r="F78" s="1"/>
      <c r="G78" s="1"/>
      <c r="H78" s="1"/>
      <c r="I78" s="2">
        <f>Table1[[#This Row],[volume aqueos layer]]*1.25</f>
        <v>0</v>
      </c>
      <c r="J78" s="1"/>
      <c r="K78" s="1"/>
      <c r="L78" s="1"/>
      <c r="M78" s="1"/>
      <c r="N78" s="1" t="e">
        <f>500/Table1[[#This Row],[conc after Dnase]]</f>
        <v>#DIV/0!</v>
      </c>
      <c r="O78" s="1" t="e">
        <f>400/Table1[[#This Row],[conc after Dnase]]</f>
        <v>#DIV/0!</v>
      </c>
      <c r="P78" s="1" t="e">
        <f>200/Table1[[#This Row],[conc after Dnase]]</f>
        <v>#DIV/0!</v>
      </c>
      <c r="Q78" s="5" t="e">
        <f>65-Table1[[#This Row],[vol to 400 ng]]</f>
        <v>#DIV/0!</v>
      </c>
      <c r="R78" s="3" t="e">
        <f>Table1[[#This Row],[vol remaining]]*Table1[[#This Row],[conc after Dnase]]</f>
        <v>#DIV/0!</v>
      </c>
    </row>
    <row r="79" spans="1:18" hidden="1" x14ac:dyDescent="0.2">
      <c r="A79" s="1">
        <v>81</v>
      </c>
      <c r="B79" s="1" t="s">
        <v>6</v>
      </c>
      <c r="C79" s="1" t="s">
        <v>9</v>
      </c>
      <c r="D79" s="1"/>
      <c r="E79" s="1"/>
      <c r="F79" s="1"/>
      <c r="G79" s="1"/>
      <c r="H79" s="1"/>
      <c r="I79" s="2">
        <f>Table1[[#This Row],[volume aqueos layer]]*1.25</f>
        <v>0</v>
      </c>
      <c r="J79" s="1"/>
      <c r="K79" s="1"/>
      <c r="L79" s="1"/>
      <c r="M79" s="1"/>
      <c r="N79" s="1" t="e">
        <f>500/Table1[[#This Row],[conc after Dnase]]</f>
        <v>#DIV/0!</v>
      </c>
      <c r="O79" s="1" t="e">
        <f>400/Table1[[#This Row],[conc after Dnase]]</f>
        <v>#DIV/0!</v>
      </c>
      <c r="P79" s="1" t="e">
        <f>200/Table1[[#This Row],[conc after Dnase]]</f>
        <v>#DIV/0!</v>
      </c>
      <c r="Q79" s="5" t="e">
        <f>65-Table1[[#This Row],[vol to 400 ng]]</f>
        <v>#DIV/0!</v>
      </c>
      <c r="R79" s="3" t="e">
        <f>Table1[[#This Row],[vol remaining]]*Table1[[#This Row],[conc after Dnase]]</f>
        <v>#DIV/0!</v>
      </c>
    </row>
    <row r="80" spans="1:18" x14ac:dyDescent="0.2">
      <c r="A80" s="1">
        <v>82</v>
      </c>
      <c r="B80" s="1" t="s">
        <v>7</v>
      </c>
      <c r="C80" s="1" t="s">
        <v>9</v>
      </c>
      <c r="D80" s="1" t="s">
        <v>8</v>
      </c>
      <c r="E80" s="1" t="s">
        <v>8</v>
      </c>
      <c r="F80" s="1">
        <v>24</v>
      </c>
      <c r="G80" s="2">
        <v>44484</v>
      </c>
      <c r="H80" s="3">
        <v>180</v>
      </c>
      <c r="I80" s="3">
        <f>Table1[[#This Row],[volume aqueos layer]]*1.25</f>
        <v>225</v>
      </c>
      <c r="J80" s="1">
        <v>11.9</v>
      </c>
      <c r="K80" s="1">
        <v>1.57</v>
      </c>
      <c r="L80" s="1">
        <v>13.6</v>
      </c>
      <c r="M80" s="1">
        <v>1.64</v>
      </c>
      <c r="N80" s="5">
        <f>500/Table1[[#This Row],[conc after Dnase]]</f>
        <v>36.764705882352942</v>
      </c>
      <c r="O80" s="5">
        <f>400/Table1[[#This Row],[conc after Dnase]]</f>
        <v>29.411764705882355</v>
      </c>
      <c r="P80" s="5">
        <f>200/Table1[[#This Row],[conc after Dnase]]</f>
        <v>14.705882352941178</v>
      </c>
      <c r="Q80" s="5">
        <f>65-Table1[[#This Row],[vol to 400 ng]]</f>
        <v>35.588235294117645</v>
      </c>
      <c r="R80" s="3">
        <f>Table1[[#This Row],[vol remaining]]*Table1[[#This Row],[conc after Dnase]]</f>
        <v>483.99999999999994</v>
      </c>
    </row>
    <row r="81" spans="1:18" hidden="1" x14ac:dyDescent="0.2">
      <c r="A81" s="1">
        <v>83</v>
      </c>
      <c r="B81" s="1" t="s">
        <v>6</v>
      </c>
      <c r="C81" s="1" t="s">
        <v>7</v>
      </c>
      <c r="D81" s="1"/>
      <c r="E81" s="1"/>
      <c r="F81" s="1"/>
      <c r="G81" s="1"/>
      <c r="H81" s="1"/>
      <c r="I81" s="2">
        <f>Table1[[#This Row],[volume aqueos layer]]*1.25</f>
        <v>0</v>
      </c>
      <c r="J81" s="1"/>
      <c r="K81" s="1"/>
      <c r="L81" s="1"/>
      <c r="M81" s="1"/>
      <c r="N81" s="1" t="e">
        <f>500/Table1[[#This Row],[conc after Dnase]]</f>
        <v>#DIV/0!</v>
      </c>
      <c r="O81" s="1" t="e">
        <f>400/Table1[[#This Row],[conc after Dnase]]</f>
        <v>#DIV/0!</v>
      </c>
      <c r="P81" s="1" t="e">
        <f>200/Table1[[#This Row],[conc after Dnase]]</f>
        <v>#DIV/0!</v>
      </c>
      <c r="Q81" s="5" t="e">
        <f>65-Table1[[#This Row],[vol to 400 ng]]</f>
        <v>#DIV/0!</v>
      </c>
      <c r="R81" s="3" t="e">
        <f>Table1[[#This Row],[vol remaining]]*Table1[[#This Row],[conc after Dnase]]</f>
        <v>#DIV/0!</v>
      </c>
    </row>
    <row r="82" spans="1:18" hidden="1" x14ac:dyDescent="0.2">
      <c r="A82" s="1">
        <v>84</v>
      </c>
      <c r="B82" s="1" t="s">
        <v>6</v>
      </c>
      <c r="C82" s="1" t="s">
        <v>7</v>
      </c>
      <c r="D82" s="1"/>
      <c r="E82" s="1"/>
      <c r="F82" s="1"/>
      <c r="G82" s="1"/>
      <c r="H82" s="1"/>
      <c r="I82" s="2">
        <f>Table1[[#This Row],[volume aqueos layer]]*1.25</f>
        <v>0</v>
      </c>
      <c r="J82" s="1"/>
      <c r="K82" s="1"/>
      <c r="L82" s="1"/>
      <c r="M82" s="1"/>
      <c r="N82" s="1" t="e">
        <f>500/Table1[[#This Row],[conc after Dnase]]</f>
        <v>#DIV/0!</v>
      </c>
      <c r="O82" s="1" t="e">
        <f>400/Table1[[#This Row],[conc after Dnase]]</f>
        <v>#DIV/0!</v>
      </c>
      <c r="P82" s="1" t="e">
        <f>200/Table1[[#This Row],[conc after Dnase]]</f>
        <v>#DIV/0!</v>
      </c>
      <c r="Q82" s="5" t="e">
        <f>65-Table1[[#This Row],[vol to 400 ng]]</f>
        <v>#DIV/0!</v>
      </c>
      <c r="R82" s="3" t="e">
        <f>Table1[[#This Row],[vol remaining]]*Table1[[#This Row],[conc after Dnase]]</f>
        <v>#DIV/0!</v>
      </c>
    </row>
    <row r="83" spans="1:18" hidden="1" x14ac:dyDescent="0.2">
      <c r="A83" s="1">
        <v>85</v>
      </c>
      <c r="B83" s="1" t="s">
        <v>6</v>
      </c>
      <c r="C83" s="1" t="s">
        <v>9</v>
      </c>
      <c r="D83" s="1"/>
      <c r="E83" s="1"/>
      <c r="F83" s="1"/>
      <c r="G83" s="1"/>
      <c r="H83" s="1"/>
      <c r="I83" s="2">
        <f>Table1[[#This Row],[volume aqueos layer]]*1.25</f>
        <v>0</v>
      </c>
      <c r="J83" s="1"/>
      <c r="K83" s="1"/>
      <c r="L83" s="1"/>
      <c r="M83" s="1"/>
      <c r="N83" s="1" t="e">
        <f>500/Table1[[#This Row],[conc after Dnase]]</f>
        <v>#DIV/0!</v>
      </c>
      <c r="O83" s="1" t="e">
        <f>400/Table1[[#This Row],[conc after Dnase]]</f>
        <v>#DIV/0!</v>
      </c>
      <c r="P83" s="1" t="e">
        <f>200/Table1[[#This Row],[conc after Dnase]]</f>
        <v>#DIV/0!</v>
      </c>
      <c r="Q83" s="5" t="e">
        <f>65-Table1[[#This Row],[vol to 400 ng]]</f>
        <v>#DIV/0!</v>
      </c>
      <c r="R83" s="3" t="e">
        <f>Table1[[#This Row],[vol remaining]]*Table1[[#This Row],[conc after Dnase]]</f>
        <v>#DIV/0!</v>
      </c>
    </row>
    <row r="84" spans="1:18" x14ac:dyDescent="0.2">
      <c r="A84" s="1">
        <v>86</v>
      </c>
      <c r="B84" s="1" t="s">
        <v>10</v>
      </c>
      <c r="C84" s="1" t="s">
        <v>7</v>
      </c>
      <c r="D84" s="1" t="s">
        <v>8</v>
      </c>
      <c r="E84" s="1" t="s">
        <v>8</v>
      </c>
      <c r="F84" s="1">
        <v>25</v>
      </c>
      <c r="G84" s="2">
        <v>44484</v>
      </c>
      <c r="H84" s="3">
        <v>360</v>
      </c>
      <c r="I84" s="3">
        <f>Table1[[#This Row],[volume aqueos layer]]*1.25</f>
        <v>450</v>
      </c>
      <c r="J84" s="1">
        <v>19.899999999999999</v>
      </c>
      <c r="K84" s="1">
        <v>1.86</v>
      </c>
      <c r="L84" s="1">
        <v>19.2</v>
      </c>
      <c r="M84" s="1">
        <v>1.81</v>
      </c>
      <c r="N84" s="5">
        <f>500/Table1[[#This Row],[conc after Dnase]]</f>
        <v>26.041666666666668</v>
      </c>
      <c r="O84" s="5">
        <f>400/Table1[[#This Row],[conc after Dnase]]</f>
        <v>20.833333333333336</v>
      </c>
      <c r="P84" s="5">
        <f>200/Table1[[#This Row],[conc after Dnase]]</f>
        <v>10.416666666666668</v>
      </c>
      <c r="Q84" s="5">
        <f>65-Table1[[#This Row],[vol to 400 ng]]</f>
        <v>44.166666666666664</v>
      </c>
      <c r="R84" s="3">
        <f>Table1[[#This Row],[vol remaining]]*Table1[[#This Row],[conc after Dnase]]</f>
        <v>847.99999999999989</v>
      </c>
    </row>
    <row r="85" spans="1:18" x14ac:dyDescent="0.2">
      <c r="A85" s="1">
        <v>87</v>
      </c>
      <c r="B85" s="1" t="s">
        <v>7</v>
      </c>
      <c r="C85" s="1" t="s">
        <v>7</v>
      </c>
      <c r="D85" s="1" t="s">
        <v>8</v>
      </c>
      <c r="E85" s="1" t="s">
        <v>8</v>
      </c>
      <c r="F85" s="1">
        <v>26</v>
      </c>
      <c r="G85" s="2">
        <v>44484</v>
      </c>
      <c r="H85" s="3">
        <v>380</v>
      </c>
      <c r="I85" s="3">
        <f>Table1[[#This Row],[volume aqueos layer]]*1.25</f>
        <v>475</v>
      </c>
      <c r="J85" s="1">
        <v>21.4</v>
      </c>
      <c r="K85" s="1">
        <v>2.04</v>
      </c>
      <c r="L85" s="1">
        <v>19.7</v>
      </c>
      <c r="M85" s="1">
        <v>1.86</v>
      </c>
      <c r="N85" s="5">
        <f>500/Table1[[#This Row],[conc after Dnase]]</f>
        <v>25.38071065989848</v>
      </c>
      <c r="O85" s="5">
        <f>400/Table1[[#This Row],[conc after Dnase]]</f>
        <v>20.304568527918782</v>
      </c>
      <c r="P85" s="5">
        <f>200/Table1[[#This Row],[conc after Dnase]]</f>
        <v>10.152284263959391</v>
      </c>
      <c r="Q85" s="5">
        <f>65-Table1[[#This Row],[vol to 400 ng]]</f>
        <v>44.695431472081218</v>
      </c>
      <c r="R85" s="3">
        <f>Table1[[#This Row],[vol remaining]]*Table1[[#This Row],[conc after Dnase]]</f>
        <v>880.5</v>
      </c>
    </row>
    <row r="86" spans="1:18" hidden="1" x14ac:dyDescent="0.2">
      <c r="A86" s="1">
        <v>88</v>
      </c>
      <c r="B86" s="1" t="s">
        <v>6</v>
      </c>
      <c r="C86" s="1" t="s">
        <v>7</v>
      </c>
      <c r="D86" s="1"/>
      <c r="E86" s="1"/>
      <c r="F86" s="1"/>
      <c r="G86" s="1"/>
      <c r="H86" s="1"/>
      <c r="I86" s="2">
        <f>Table1[[#This Row],[volume aqueos layer]]*1.25</f>
        <v>0</v>
      </c>
      <c r="J86" s="1"/>
      <c r="K86" s="1"/>
      <c r="L86" s="1"/>
      <c r="M86" s="1"/>
      <c r="N86" s="1" t="e">
        <f>500/Table1[[#This Row],[conc after Dnase]]</f>
        <v>#DIV/0!</v>
      </c>
      <c r="O86" s="1" t="e">
        <f>400/Table1[[#This Row],[conc after Dnase]]</f>
        <v>#DIV/0!</v>
      </c>
      <c r="P86" s="1" t="e">
        <f>200/Table1[[#This Row],[conc after Dnase]]</f>
        <v>#DIV/0!</v>
      </c>
      <c r="Q86" s="5" t="e">
        <f>65-Table1[[#This Row],[vol to 400 ng]]</f>
        <v>#DIV/0!</v>
      </c>
      <c r="R86" s="3" t="e">
        <f>Table1[[#This Row],[vol remaining]]*Table1[[#This Row],[conc after Dnase]]</f>
        <v>#DIV/0!</v>
      </c>
    </row>
    <row r="87" spans="1:18" hidden="1" x14ac:dyDescent="0.2">
      <c r="A87" s="1">
        <v>89</v>
      </c>
      <c r="B87" s="1" t="s">
        <v>6</v>
      </c>
      <c r="C87" s="1" t="s">
        <v>7</v>
      </c>
      <c r="D87" s="1"/>
      <c r="E87" s="1"/>
      <c r="F87" s="1"/>
      <c r="G87" s="1"/>
      <c r="H87" s="1"/>
      <c r="I87" s="2">
        <f>Table1[[#This Row],[volume aqueos layer]]*1.25</f>
        <v>0</v>
      </c>
      <c r="J87" s="1"/>
      <c r="K87" s="1"/>
      <c r="L87" s="1"/>
      <c r="M87" s="1"/>
      <c r="N87" s="1" t="e">
        <f>500/Table1[[#This Row],[conc after Dnase]]</f>
        <v>#DIV/0!</v>
      </c>
      <c r="O87" s="1" t="e">
        <f>400/Table1[[#This Row],[conc after Dnase]]</f>
        <v>#DIV/0!</v>
      </c>
      <c r="P87" s="1" t="e">
        <f>200/Table1[[#This Row],[conc after Dnase]]</f>
        <v>#DIV/0!</v>
      </c>
      <c r="Q87" s="5" t="e">
        <f>65-Table1[[#This Row],[vol to 400 ng]]</f>
        <v>#DIV/0!</v>
      </c>
      <c r="R87" s="3" t="e">
        <f>Table1[[#This Row],[vol remaining]]*Table1[[#This Row],[conc after Dnase]]</f>
        <v>#DIV/0!</v>
      </c>
    </row>
    <row r="88" spans="1:18" x14ac:dyDescent="0.2">
      <c r="A88" s="1">
        <v>90</v>
      </c>
      <c r="B88" s="1" t="s">
        <v>7</v>
      </c>
      <c r="C88" s="1" t="s">
        <v>7</v>
      </c>
      <c r="D88" s="1" t="s">
        <v>8</v>
      </c>
      <c r="E88" s="1" t="s">
        <v>8</v>
      </c>
      <c r="F88" s="1">
        <v>27</v>
      </c>
      <c r="G88" s="2">
        <v>44484</v>
      </c>
      <c r="H88" s="3">
        <v>380</v>
      </c>
      <c r="I88" s="3">
        <f>Table1[[#This Row],[volume aqueos layer]]*1.25</f>
        <v>475</v>
      </c>
      <c r="J88" s="1">
        <v>22.8</v>
      </c>
      <c r="K88" s="1">
        <v>1.97</v>
      </c>
      <c r="L88" s="1">
        <v>19.899999999999999</v>
      </c>
      <c r="M88" s="1">
        <v>1.92</v>
      </c>
      <c r="N88" s="5">
        <f>500/Table1[[#This Row],[conc after Dnase]]</f>
        <v>25.125628140703519</v>
      </c>
      <c r="O88" s="5">
        <f>400/Table1[[#This Row],[conc after Dnase]]</f>
        <v>20.100502512562816</v>
      </c>
      <c r="P88" s="5">
        <f>200/Table1[[#This Row],[conc after Dnase]]</f>
        <v>10.050251256281408</v>
      </c>
      <c r="Q88" s="5">
        <f>65-Table1[[#This Row],[vol to 400 ng]]</f>
        <v>44.899497487437188</v>
      </c>
      <c r="R88" s="3">
        <f>Table1[[#This Row],[vol remaining]]*Table1[[#This Row],[conc after Dnase]]</f>
        <v>893.5</v>
      </c>
    </row>
    <row r="89" spans="1:18" hidden="1" x14ac:dyDescent="0.2">
      <c r="A89" s="1">
        <v>91</v>
      </c>
      <c r="B89" s="1" t="s">
        <v>6</v>
      </c>
      <c r="C89" s="1" t="s">
        <v>7</v>
      </c>
      <c r="D89" s="1"/>
      <c r="E89" s="1"/>
      <c r="F89" s="1"/>
      <c r="G89" s="1"/>
      <c r="H89" s="1"/>
      <c r="I89" s="2">
        <f>Table1[[#This Row],[volume aqueos layer]]*1.25</f>
        <v>0</v>
      </c>
      <c r="J89" s="1"/>
      <c r="K89" s="1"/>
      <c r="L89" s="1"/>
      <c r="M89" s="1"/>
      <c r="N89" s="1" t="e">
        <f>500/Table1[[#This Row],[conc after Dnase]]</f>
        <v>#DIV/0!</v>
      </c>
      <c r="O89" s="1" t="e">
        <f>400/Table1[[#This Row],[conc after Dnase]]</f>
        <v>#DIV/0!</v>
      </c>
      <c r="P89" s="1" t="e">
        <f>200/Table1[[#This Row],[conc after Dnase]]</f>
        <v>#DIV/0!</v>
      </c>
      <c r="Q89" s="5" t="e">
        <f>65-Table1[[#This Row],[vol to 400 ng]]</f>
        <v>#DIV/0!</v>
      </c>
      <c r="R89" s="3" t="e">
        <f>Table1[[#This Row],[vol remaining]]*Table1[[#This Row],[conc after Dnase]]</f>
        <v>#DIV/0!</v>
      </c>
    </row>
    <row r="90" spans="1:18" hidden="1" x14ac:dyDescent="0.2">
      <c r="A90" s="1">
        <v>92</v>
      </c>
      <c r="B90" s="1" t="s">
        <v>6</v>
      </c>
      <c r="C90" s="1" t="s">
        <v>9</v>
      </c>
      <c r="D90" s="1"/>
      <c r="E90" s="1"/>
      <c r="F90" s="1"/>
      <c r="G90" s="1"/>
      <c r="H90" s="1"/>
      <c r="I90" s="2">
        <f>Table1[[#This Row],[volume aqueos layer]]*1.25</f>
        <v>0</v>
      </c>
      <c r="J90" s="1"/>
      <c r="K90" s="1"/>
      <c r="L90" s="1"/>
      <c r="M90" s="1"/>
      <c r="N90" s="1" t="e">
        <f>500/Table1[[#This Row],[conc after Dnase]]</f>
        <v>#DIV/0!</v>
      </c>
      <c r="O90" s="1" t="e">
        <f>400/Table1[[#This Row],[conc after Dnase]]</f>
        <v>#DIV/0!</v>
      </c>
      <c r="P90" s="1" t="e">
        <f>200/Table1[[#This Row],[conc after Dnase]]</f>
        <v>#DIV/0!</v>
      </c>
      <c r="Q90" s="5" t="e">
        <f>65-Table1[[#This Row],[vol to 400 ng]]</f>
        <v>#DIV/0!</v>
      </c>
      <c r="R90" s="3" t="e">
        <f>Table1[[#This Row],[vol remaining]]*Table1[[#This Row],[conc after Dnase]]</f>
        <v>#DIV/0!</v>
      </c>
    </row>
    <row r="91" spans="1:18" x14ac:dyDescent="0.2">
      <c r="A91" s="1">
        <v>93</v>
      </c>
      <c r="B91" s="1" t="s">
        <v>7</v>
      </c>
      <c r="C91" s="1" t="s">
        <v>7</v>
      </c>
      <c r="D91" s="1" t="s">
        <v>8</v>
      </c>
      <c r="E91" s="1" t="s">
        <v>8</v>
      </c>
      <c r="F91" s="1">
        <v>28</v>
      </c>
      <c r="G91" s="2">
        <v>44484</v>
      </c>
      <c r="H91" s="3">
        <v>360</v>
      </c>
      <c r="I91" s="3">
        <f>Table1[[#This Row],[volume aqueos layer]]*1.25</f>
        <v>450</v>
      </c>
      <c r="J91" s="1">
        <v>20.5</v>
      </c>
      <c r="K91" s="1">
        <v>2.04</v>
      </c>
      <c r="L91" s="1">
        <v>15.8</v>
      </c>
      <c r="M91" s="1">
        <v>1.8</v>
      </c>
      <c r="N91" s="5">
        <f>500/Table1[[#This Row],[conc after Dnase]]</f>
        <v>31.645569620253163</v>
      </c>
      <c r="O91" s="5">
        <f>400/Table1[[#This Row],[conc after Dnase]]</f>
        <v>25.316455696202532</v>
      </c>
      <c r="P91" s="5">
        <f>200/Table1[[#This Row],[conc after Dnase]]</f>
        <v>12.658227848101266</v>
      </c>
      <c r="Q91" s="5">
        <f>65-Table1[[#This Row],[vol to 400 ng]]</f>
        <v>39.683544303797468</v>
      </c>
      <c r="R91" s="3">
        <f>Table1[[#This Row],[vol remaining]]*Table1[[#This Row],[conc after Dnase]]</f>
        <v>627</v>
      </c>
    </row>
    <row r="92" spans="1:18" hidden="1" x14ac:dyDescent="0.2">
      <c r="A92" s="1">
        <v>94</v>
      </c>
      <c r="B92" s="1" t="s">
        <v>6</v>
      </c>
      <c r="C92" s="1" t="s">
        <v>9</v>
      </c>
      <c r="D92" s="1"/>
      <c r="E92" s="1"/>
      <c r="F92" s="1"/>
      <c r="G92" s="1"/>
      <c r="H92" s="1"/>
      <c r="I92" s="2">
        <f>Table1[[#This Row],[volume aqueos layer]]*1.25</f>
        <v>0</v>
      </c>
      <c r="J92" s="1"/>
      <c r="K92" s="1"/>
      <c r="L92" s="1"/>
      <c r="M92" s="1"/>
      <c r="N92" s="1" t="e">
        <f>500/Table1[[#This Row],[conc after Dnase]]</f>
        <v>#DIV/0!</v>
      </c>
      <c r="O92" s="1" t="e">
        <f>400/Table1[[#This Row],[conc after Dnase]]</f>
        <v>#DIV/0!</v>
      </c>
      <c r="P92" s="1" t="e">
        <f>200/Table1[[#This Row],[conc after Dnase]]</f>
        <v>#DIV/0!</v>
      </c>
      <c r="Q92" s="5" t="e">
        <f>65-Table1[[#This Row],[vol to 400 ng]]</f>
        <v>#DIV/0!</v>
      </c>
      <c r="R92" s="3" t="e">
        <f>Table1[[#This Row],[vol remaining]]*Table1[[#This Row],[conc after Dnase]]</f>
        <v>#DIV/0!</v>
      </c>
    </row>
    <row r="93" spans="1:18" hidden="1" x14ac:dyDescent="0.2">
      <c r="A93" s="1">
        <v>95</v>
      </c>
      <c r="B93" s="1" t="s">
        <v>6</v>
      </c>
      <c r="C93" s="1" t="s">
        <v>7</v>
      </c>
      <c r="D93" s="1"/>
      <c r="E93" s="1"/>
      <c r="F93" s="1"/>
      <c r="G93" s="1"/>
      <c r="H93" s="1"/>
      <c r="I93" s="2">
        <f>Table1[[#This Row],[volume aqueos layer]]*1.25</f>
        <v>0</v>
      </c>
      <c r="J93" s="1"/>
      <c r="K93" s="1"/>
      <c r="L93" s="1"/>
      <c r="M93" s="1"/>
      <c r="N93" s="1" t="e">
        <f>500/Table1[[#This Row],[conc after Dnase]]</f>
        <v>#DIV/0!</v>
      </c>
      <c r="O93" s="1" t="e">
        <f>400/Table1[[#This Row],[conc after Dnase]]</f>
        <v>#DIV/0!</v>
      </c>
      <c r="P93" s="1" t="e">
        <f>200/Table1[[#This Row],[conc after Dnase]]</f>
        <v>#DIV/0!</v>
      </c>
      <c r="Q93" s="5" t="e">
        <f>65-Table1[[#This Row],[vol to 400 ng]]</f>
        <v>#DIV/0!</v>
      </c>
      <c r="R93" s="3" t="e">
        <f>Table1[[#This Row],[vol remaining]]*Table1[[#This Row],[conc after Dnase]]</f>
        <v>#DIV/0!</v>
      </c>
    </row>
    <row r="94" spans="1:18" x14ac:dyDescent="0.2">
      <c r="A94" s="1">
        <v>96</v>
      </c>
      <c r="B94" s="1" t="s">
        <v>7</v>
      </c>
      <c r="C94" s="1" t="s">
        <v>9</v>
      </c>
      <c r="D94" s="1" t="s">
        <v>8</v>
      </c>
      <c r="E94" s="1" t="s">
        <v>8</v>
      </c>
      <c r="F94" s="1">
        <v>29</v>
      </c>
      <c r="G94" s="6">
        <v>44484</v>
      </c>
      <c r="H94" s="3">
        <v>350</v>
      </c>
      <c r="I94" s="3">
        <f>Table1[[#This Row],[volume aqueos layer]]*1.25</f>
        <v>437.5</v>
      </c>
      <c r="J94" s="1">
        <v>19.100000000000001</v>
      </c>
      <c r="K94" s="1">
        <v>1.98</v>
      </c>
      <c r="L94" s="1">
        <v>15.8</v>
      </c>
      <c r="M94" s="1">
        <v>1.97</v>
      </c>
      <c r="N94" s="5">
        <f>500/Table1[[#This Row],[conc after Dnase]]</f>
        <v>31.645569620253163</v>
      </c>
      <c r="O94" s="5">
        <f>400/Table1[[#This Row],[conc after Dnase]]</f>
        <v>25.316455696202532</v>
      </c>
      <c r="P94" s="5">
        <f>200/Table1[[#This Row],[conc after Dnase]]</f>
        <v>12.658227848101266</v>
      </c>
      <c r="Q94" s="5">
        <f>65-Table1[[#This Row],[vol to 400 ng]]</f>
        <v>39.683544303797468</v>
      </c>
      <c r="R94" s="3">
        <f>Table1[[#This Row],[vol remaining]]*Table1[[#This Row],[conc after Dnase]]</f>
        <v>627</v>
      </c>
    </row>
    <row r="95" spans="1:18" hidden="1" x14ac:dyDescent="0.2">
      <c r="A95" s="1">
        <v>97</v>
      </c>
      <c r="B95" s="1" t="s">
        <v>6</v>
      </c>
      <c r="C95" s="1" t="s">
        <v>9</v>
      </c>
      <c r="D95" s="1"/>
      <c r="E95" s="1"/>
      <c r="F95" s="1"/>
      <c r="G95" s="1"/>
      <c r="H95" s="1"/>
      <c r="I95" s="2">
        <f>Table1[[#This Row],[volume aqueos layer]]*1.25</f>
        <v>0</v>
      </c>
      <c r="J95" s="1"/>
      <c r="K95" s="1"/>
      <c r="L95" s="1"/>
      <c r="M95" s="1"/>
      <c r="N95" s="1" t="e">
        <f>500/Table1[[#This Row],[conc after Dnase]]</f>
        <v>#DIV/0!</v>
      </c>
      <c r="O95" s="1" t="e">
        <f>400/Table1[[#This Row],[conc after Dnase]]</f>
        <v>#DIV/0!</v>
      </c>
      <c r="P95" s="1" t="e">
        <f>200/Table1[[#This Row],[conc after Dnase]]</f>
        <v>#DIV/0!</v>
      </c>
      <c r="Q95" s="5" t="e">
        <f>65-Table1[[#This Row],[vol to 400 ng]]</f>
        <v>#DIV/0!</v>
      </c>
      <c r="R95" s="3" t="e">
        <f>Table1[[#This Row],[vol remaining]]*Table1[[#This Row],[conc after Dnase]]</f>
        <v>#DIV/0!</v>
      </c>
    </row>
    <row r="96" spans="1:18" hidden="1" x14ac:dyDescent="0.2">
      <c r="A96" s="1">
        <v>98</v>
      </c>
      <c r="B96" s="1" t="s">
        <v>6</v>
      </c>
      <c r="C96" s="1" t="s">
        <v>7</v>
      </c>
      <c r="D96" s="1"/>
      <c r="E96" s="1"/>
      <c r="F96" s="1"/>
      <c r="G96" s="1"/>
      <c r="H96" s="1"/>
      <c r="I96" s="2">
        <f>Table1[[#This Row],[volume aqueos layer]]*1.25</f>
        <v>0</v>
      </c>
      <c r="J96" s="1"/>
      <c r="K96" s="1"/>
      <c r="L96" s="1"/>
      <c r="M96" s="1"/>
      <c r="N96" s="1" t="e">
        <f>500/Table1[[#This Row],[conc after Dnase]]</f>
        <v>#DIV/0!</v>
      </c>
      <c r="O96" s="1" t="e">
        <f>400/Table1[[#This Row],[conc after Dnase]]</f>
        <v>#DIV/0!</v>
      </c>
      <c r="P96" s="1" t="e">
        <f>200/Table1[[#This Row],[conc after Dnase]]</f>
        <v>#DIV/0!</v>
      </c>
      <c r="Q96" s="5" t="e">
        <f>65-Table1[[#This Row],[vol to 400 ng]]</f>
        <v>#DIV/0!</v>
      </c>
      <c r="R96" s="3" t="e">
        <f>Table1[[#This Row],[vol remaining]]*Table1[[#This Row],[conc after Dnase]]</f>
        <v>#DIV/0!</v>
      </c>
    </row>
    <row r="97" spans="1:18" x14ac:dyDescent="0.2">
      <c r="A97" s="1">
        <v>99</v>
      </c>
      <c r="B97" s="1" t="s">
        <v>7</v>
      </c>
      <c r="C97" s="1" t="s">
        <v>9</v>
      </c>
      <c r="D97" s="1" t="s">
        <v>8</v>
      </c>
      <c r="E97" s="1" t="s">
        <v>8</v>
      </c>
      <c r="F97" s="1">
        <v>30</v>
      </c>
      <c r="G97" s="2">
        <v>44484</v>
      </c>
      <c r="H97" s="3">
        <v>360</v>
      </c>
      <c r="I97" s="3">
        <f>Table1[[#This Row],[volume aqueos layer]]*1.25</f>
        <v>450</v>
      </c>
      <c r="J97" s="1">
        <v>14.3</v>
      </c>
      <c r="K97" s="1">
        <v>1.95</v>
      </c>
      <c r="L97" s="1">
        <v>16.7</v>
      </c>
      <c r="M97" s="1">
        <v>1.98</v>
      </c>
      <c r="N97" s="5">
        <f>500/Table1[[#This Row],[conc after Dnase]]</f>
        <v>29.940119760479043</v>
      </c>
      <c r="O97" s="5">
        <f>400/Table1[[#This Row],[conc after Dnase]]</f>
        <v>23.952095808383234</v>
      </c>
      <c r="P97" s="5">
        <f>200/Table1[[#This Row],[conc after Dnase]]</f>
        <v>11.976047904191617</v>
      </c>
      <c r="Q97" s="5">
        <f>65-Table1[[#This Row],[vol to 400 ng]]</f>
        <v>41.047904191616766</v>
      </c>
      <c r="R97" s="3">
        <f>Table1[[#This Row],[vol remaining]]*Table1[[#This Row],[conc after Dnase]]</f>
        <v>685.5</v>
      </c>
    </row>
    <row r="98" spans="1:18" hidden="1" x14ac:dyDescent="0.2">
      <c r="A98" s="1">
        <v>100</v>
      </c>
      <c r="B98" s="1" t="s">
        <v>11</v>
      </c>
      <c r="C98" s="1" t="s">
        <v>11</v>
      </c>
      <c r="D98" s="1"/>
      <c r="E98" s="1"/>
      <c r="F98" s="1"/>
      <c r="G98" s="1"/>
      <c r="H98" s="1"/>
      <c r="I98" s="2">
        <f>Table1[[#This Row],[volume aqueos layer]]*1.25</f>
        <v>0</v>
      </c>
      <c r="J98" s="1"/>
      <c r="K98" s="1"/>
      <c r="L98" s="1"/>
      <c r="M98" s="1"/>
      <c r="N98" s="1" t="e">
        <f>500/Table1[[#This Row],[conc after Dnase]]</f>
        <v>#DIV/0!</v>
      </c>
      <c r="O98" s="1" t="e">
        <f>400/Table1[[#This Row],[conc after Dnase]]</f>
        <v>#DIV/0!</v>
      </c>
      <c r="P98" s="1" t="e">
        <f>200/Table1[[#This Row],[conc after Dnase]]</f>
        <v>#DIV/0!</v>
      </c>
      <c r="Q98" s="5" t="e">
        <f>65-Table1[[#This Row],[vol to 400 ng]]</f>
        <v>#DIV/0!</v>
      </c>
      <c r="R98" s="3" t="e">
        <f>Table1[[#This Row],[vol remaining]]*Table1[[#This Row],[conc after Dnase]]</f>
        <v>#DIV/0!</v>
      </c>
    </row>
  </sheetData>
  <conditionalFormatting sqref="M1">
    <cfRule type="cellIs" dxfId="75" priority="2" operator="greaterThan">
      <formula>2</formula>
    </cfRule>
  </conditionalFormatting>
  <conditionalFormatting sqref="M3:M97">
    <cfRule type="cellIs" dxfId="74" priority="1" operator="greaterThan">
      <formula>2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32A5-C3C9-4C46-B118-5CB9C5C35277}">
  <dimension ref="A1:M30"/>
  <sheetViews>
    <sheetView topLeftCell="E1" workbookViewId="0">
      <selection activeCell="N2" sqref="N2"/>
    </sheetView>
  </sheetViews>
  <sheetFormatPr baseColWidth="10" defaultRowHeight="16" x14ac:dyDescent="0.2"/>
  <cols>
    <col min="2" max="2" width="16.1640625" customWidth="1"/>
    <col min="3" max="3" width="16.5" customWidth="1"/>
    <col min="4" max="4" width="18" customWidth="1"/>
    <col min="5" max="5" width="16" customWidth="1"/>
    <col min="7" max="7" width="12.33203125" customWidth="1"/>
    <col min="8" max="8" width="16.83203125" customWidth="1"/>
    <col min="9" max="9" width="16.5" customWidth="1"/>
    <col min="10" max="10" width="20.6640625" customWidth="1"/>
    <col min="11" max="11" width="14.6640625" customWidth="1"/>
    <col min="12" max="12" width="19.1640625" customWidth="1"/>
    <col min="13" max="13" width="11.6640625" customWidth="1"/>
  </cols>
  <sheetData>
    <row r="1" spans="1:13" ht="22" thickTop="1" thickBo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12</v>
      </c>
      <c r="H1" s="49" t="s">
        <v>89</v>
      </c>
      <c r="I1" s="50" t="s">
        <v>90</v>
      </c>
      <c r="J1" s="50" t="s">
        <v>92</v>
      </c>
      <c r="K1" s="51" t="s">
        <v>93</v>
      </c>
      <c r="L1" s="51" t="s">
        <v>85</v>
      </c>
      <c r="M1" s="52" t="s">
        <v>86</v>
      </c>
    </row>
    <row r="2" spans="1:13" ht="24" x14ac:dyDescent="0.3">
      <c r="A2" s="43">
        <v>2</v>
      </c>
      <c r="B2" s="43" t="s">
        <v>7</v>
      </c>
      <c r="C2" s="43" t="s">
        <v>7</v>
      </c>
      <c r="D2" s="43" t="s">
        <v>8</v>
      </c>
      <c r="E2" s="43" t="s">
        <v>8</v>
      </c>
      <c r="F2" s="43">
        <v>1</v>
      </c>
      <c r="G2" s="44">
        <v>44482</v>
      </c>
      <c r="H2" s="53" t="s">
        <v>25</v>
      </c>
      <c r="I2" s="54" t="s">
        <v>57</v>
      </c>
      <c r="J2" s="55">
        <v>16.600000000000001</v>
      </c>
      <c r="K2" s="18">
        <v>5</v>
      </c>
      <c r="L2" s="18">
        <v>7.17</v>
      </c>
      <c r="M2" s="18">
        <v>8</v>
      </c>
    </row>
    <row r="3" spans="1:13" ht="24" x14ac:dyDescent="0.3">
      <c r="A3" s="45">
        <v>4</v>
      </c>
      <c r="B3" s="45" t="s">
        <v>7</v>
      </c>
      <c r="C3" s="45" t="s">
        <v>9</v>
      </c>
      <c r="D3" s="45" t="s">
        <v>8</v>
      </c>
      <c r="E3" s="45" t="s">
        <v>8</v>
      </c>
      <c r="F3" s="45">
        <v>2</v>
      </c>
      <c r="G3" s="46">
        <v>44482</v>
      </c>
      <c r="H3" s="53" t="s">
        <v>26</v>
      </c>
      <c r="I3" s="54" t="s">
        <v>58</v>
      </c>
      <c r="J3" s="55">
        <v>13.6</v>
      </c>
      <c r="K3" s="18">
        <v>5</v>
      </c>
      <c r="L3" s="18">
        <v>6.57</v>
      </c>
      <c r="M3" s="18">
        <v>9.1</v>
      </c>
    </row>
    <row r="4" spans="1:13" ht="24" x14ac:dyDescent="0.3">
      <c r="A4" s="43">
        <v>5</v>
      </c>
      <c r="B4" s="43" t="s">
        <v>10</v>
      </c>
      <c r="C4" s="43" t="s">
        <v>7</v>
      </c>
      <c r="D4" s="43" t="s">
        <v>8</v>
      </c>
      <c r="E4" s="43" t="s">
        <v>8</v>
      </c>
      <c r="F4" s="43">
        <v>3</v>
      </c>
      <c r="G4" s="44">
        <v>44482</v>
      </c>
      <c r="H4" s="53" t="s">
        <v>27</v>
      </c>
      <c r="I4" s="54" t="s">
        <v>59</v>
      </c>
      <c r="J4" s="55">
        <v>12.6</v>
      </c>
      <c r="K4" s="18">
        <v>5</v>
      </c>
      <c r="L4" s="18">
        <v>6.29</v>
      </c>
      <c r="M4" s="18">
        <v>8.8000000000000007</v>
      </c>
    </row>
    <row r="5" spans="1:13" ht="24" x14ac:dyDescent="0.3">
      <c r="A5" s="45">
        <v>6</v>
      </c>
      <c r="B5" s="45" t="s">
        <v>10</v>
      </c>
      <c r="C5" s="45" t="s">
        <v>7</v>
      </c>
      <c r="D5" s="45" t="s">
        <v>8</v>
      </c>
      <c r="E5" s="45" t="s">
        <v>8</v>
      </c>
      <c r="F5" s="45">
        <v>4</v>
      </c>
      <c r="G5" s="46">
        <v>44482</v>
      </c>
      <c r="H5" s="53" t="s">
        <v>28</v>
      </c>
      <c r="I5" s="54" t="s">
        <v>60</v>
      </c>
      <c r="J5" s="55">
        <v>11.3</v>
      </c>
      <c r="K5" s="18">
        <v>5</v>
      </c>
      <c r="L5" s="18">
        <v>5.28</v>
      </c>
      <c r="M5" s="18">
        <v>7</v>
      </c>
    </row>
    <row r="6" spans="1:13" ht="24" x14ac:dyDescent="0.3">
      <c r="A6" s="43">
        <v>17</v>
      </c>
      <c r="B6" s="43" t="s">
        <v>7</v>
      </c>
      <c r="C6" s="43" t="s">
        <v>9</v>
      </c>
      <c r="D6" s="43" t="s">
        <v>8</v>
      </c>
      <c r="E6" s="43" t="s">
        <v>8</v>
      </c>
      <c r="F6" s="43">
        <v>5</v>
      </c>
      <c r="G6" s="44">
        <v>44482</v>
      </c>
      <c r="H6" s="53" t="s">
        <v>29</v>
      </c>
      <c r="I6" s="54" t="s">
        <v>61</v>
      </c>
      <c r="J6" s="55">
        <v>12.7</v>
      </c>
      <c r="K6" s="18">
        <v>5</v>
      </c>
      <c r="L6" s="18">
        <v>7.12</v>
      </c>
      <c r="M6" s="18">
        <v>9.4</v>
      </c>
    </row>
    <row r="7" spans="1:13" ht="24" x14ac:dyDescent="0.3">
      <c r="A7" s="45">
        <v>18</v>
      </c>
      <c r="B7" s="45" t="s">
        <v>7</v>
      </c>
      <c r="C7" s="45" t="s">
        <v>7</v>
      </c>
      <c r="D7" s="45" t="s">
        <v>8</v>
      </c>
      <c r="E7" s="45" t="s">
        <v>8</v>
      </c>
      <c r="F7" s="45">
        <v>6</v>
      </c>
      <c r="G7" s="46">
        <v>44482</v>
      </c>
      <c r="H7" s="53" t="s">
        <v>30</v>
      </c>
      <c r="I7" s="54" t="s">
        <v>62</v>
      </c>
      <c r="J7" s="55">
        <v>10.4</v>
      </c>
      <c r="K7" s="18">
        <v>5</v>
      </c>
      <c r="L7" s="18">
        <v>6.53</v>
      </c>
      <c r="M7" s="18">
        <v>9.5</v>
      </c>
    </row>
    <row r="8" spans="1:13" ht="24" x14ac:dyDescent="0.3">
      <c r="A8" s="43">
        <v>19</v>
      </c>
      <c r="B8" s="43" t="s">
        <v>10</v>
      </c>
      <c r="C8" s="43" t="s">
        <v>7</v>
      </c>
      <c r="D8" s="43" t="s">
        <v>8</v>
      </c>
      <c r="E8" s="43" t="s">
        <v>8</v>
      </c>
      <c r="F8" s="43">
        <v>7</v>
      </c>
      <c r="G8" s="44">
        <v>44482</v>
      </c>
      <c r="H8" s="53" t="s">
        <v>31</v>
      </c>
      <c r="I8" s="54" t="s">
        <v>63</v>
      </c>
      <c r="J8" s="55">
        <v>9.6</v>
      </c>
      <c r="K8" s="18">
        <v>5</v>
      </c>
      <c r="L8" s="18">
        <v>4.63</v>
      </c>
      <c r="M8" s="18">
        <v>9.8000000000000007</v>
      </c>
    </row>
    <row r="9" spans="1:13" ht="24" x14ac:dyDescent="0.3">
      <c r="A9" s="45">
        <v>21</v>
      </c>
      <c r="B9" s="45" t="s">
        <v>7</v>
      </c>
      <c r="C9" s="45" t="s">
        <v>9</v>
      </c>
      <c r="D9" s="45" t="s">
        <v>8</v>
      </c>
      <c r="E9" s="45" t="s">
        <v>8</v>
      </c>
      <c r="F9" s="45">
        <v>8</v>
      </c>
      <c r="G9" s="46">
        <v>44482</v>
      </c>
      <c r="H9" s="53" t="s">
        <v>32</v>
      </c>
      <c r="I9" s="54" t="s">
        <v>64</v>
      </c>
      <c r="J9" s="55">
        <v>10.6</v>
      </c>
      <c r="K9" s="18">
        <v>5</v>
      </c>
      <c r="L9" s="18">
        <v>5.82</v>
      </c>
      <c r="M9" s="18">
        <v>9.6999999999999993</v>
      </c>
    </row>
    <row r="10" spans="1:13" ht="24" x14ac:dyDescent="0.3">
      <c r="A10" s="43">
        <v>26</v>
      </c>
      <c r="B10" s="43" t="s">
        <v>7</v>
      </c>
      <c r="C10" s="43" t="s">
        <v>7</v>
      </c>
      <c r="D10" s="43" t="s">
        <v>8</v>
      </c>
      <c r="E10" s="43" t="s">
        <v>8</v>
      </c>
      <c r="F10" s="43">
        <v>9</v>
      </c>
      <c r="G10" s="44">
        <v>44482</v>
      </c>
      <c r="H10" s="53" t="s">
        <v>33</v>
      </c>
      <c r="I10" s="54" t="s">
        <v>65</v>
      </c>
      <c r="J10" s="55">
        <v>14.3</v>
      </c>
      <c r="K10" s="18">
        <v>5</v>
      </c>
      <c r="L10" s="18">
        <v>6.1</v>
      </c>
      <c r="M10" s="18">
        <v>9.8000000000000007</v>
      </c>
    </row>
    <row r="11" spans="1:13" ht="24" x14ac:dyDescent="0.3">
      <c r="A11" s="45">
        <v>29</v>
      </c>
      <c r="B11" s="45" t="s">
        <v>7</v>
      </c>
      <c r="C11" s="45" t="s">
        <v>7</v>
      </c>
      <c r="D11" s="45" t="s">
        <v>8</v>
      </c>
      <c r="E11" s="45" t="s">
        <v>8</v>
      </c>
      <c r="F11" s="45">
        <v>10</v>
      </c>
      <c r="G11" s="46">
        <v>44482</v>
      </c>
      <c r="H11" s="53" t="s">
        <v>34</v>
      </c>
      <c r="I11" s="54" t="s">
        <v>66</v>
      </c>
      <c r="J11" s="55">
        <v>9.5</v>
      </c>
      <c r="K11" s="18">
        <v>5</v>
      </c>
      <c r="L11" s="18">
        <v>4.21</v>
      </c>
      <c r="M11" s="18">
        <v>9.8000000000000007</v>
      </c>
    </row>
    <row r="12" spans="1:13" ht="24" x14ac:dyDescent="0.3">
      <c r="A12" s="43">
        <v>34</v>
      </c>
      <c r="B12" s="43" t="s">
        <v>7</v>
      </c>
      <c r="C12" s="43" t="s">
        <v>7</v>
      </c>
      <c r="D12" s="43" t="s">
        <v>8</v>
      </c>
      <c r="E12" s="43" t="s">
        <v>8</v>
      </c>
      <c r="F12" s="43">
        <v>11</v>
      </c>
      <c r="G12" s="44">
        <v>44483</v>
      </c>
      <c r="H12" s="53" t="s">
        <v>35</v>
      </c>
      <c r="I12" s="54" t="s">
        <v>67</v>
      </c>
      <c r="J12" s="55">
        <v>10.4</v>
      </c>
      <c r="K12" s="18">
        <v>5</v>
      </c>
      <c r="L12" s="18">
        <v>5.58</v>
      </c>
      <c r="M12" s="18">
        <v>9.1999999999999993</v>
      </c>
    </row>
    <row r="13" spans="1:13" ht="24" x14ac:dyDescent="0.3">
      <c r="A13" s="45">
        <v>37</v>
      </c>
      <c r="B13" s="45" t="s">
        <v>7</v>
      </c>
      <c r="C13" s="45" t="s">
        <v>9</v>
      </c>
      <c r="D13" s="45" t="s">
        <v>8</v>
      </c>
      <c r="E13" s="45" t="s">
        <v>8</v>
      </c>
      <c r="F13" s="45">
        <v>12</v>
      </c>
      <c r="G13" s="46">
        <v>44483</v>
      </c>
      <c r="H13" s="53" t="s">
        <v>36</v>
      </c>
      <c r="I13" s="54" t="s">
        <v>68</v>
      </c>
      <c r="J13" s="55">
        <v>8.3000000000000007</v>
      </c>
      <c r="K13" s="18">
        <v>5</v>
      </c>
      <c r="L13" s="18">
        <v>3.6</v>
      </c>
      <c r="M13" s="18">
        <v>9.1</v>
      </c>
    </row>
    <row r="14" spans="1:13" ht="24" x14ac:dyDescent="0.3">
      <c r="A14" s="43">
        <v>42</v>
      </c>
      <c r="B14" s="43" t="s">
        <v>10</v>
      </c>
      <c r="C14" s="43" t="s">
        <v>7</v>
      </c>
      <c r="D14" s="43" t="s">
        <v>8</v>
      </c>
      <c r="E14" s="43" t="s">
        <v>8</v>
      </c>
      <c r="F14" s="43">
        <v>13</v>
      </c>
      <c r="G14" s="44">
        <v>44483</v>
      </c>
      <c r="H14" s="53" t="s">
        <v>37</v>
      </c>
      <c r="I14" s="54" t="s">
        <v>69</v>
      </c>
      <c r="J14" s="55">
        <v>12.9</v>
      </c>
      <c r="K14" s="18">
        <v>5</v>
      </c>
      <c r="L14" s="18">
        <v>6.93</v>
      </c>
      <c r="M14" s="18">
        <v>9.1999999999999993</v>
      </c>
    </row>
    <row r="15" spans="1:13" ht="24" x14ac:dyDescent="0.3">
      <c r="A15" s="45">
        <v>47</v>
      </c>
      <c r="B15" s="45" t="s">
        <v>7</v>
      </c>
      <c r="C15" s="45" t="s">
        <v>9</v>
      </c>
      <c r="D15" s="45" t="s">
        <v>8</v>
      </c>
      <c r="E15" s="45" t="s">
        <v>8</v>
      </c>
      <c r="F15" s="45">
        <v>14</v>
      </c>
      <c r="G15" s="46">
        <v>44483</v>
      </c>
      <c r="H15" s="53" t="s">
        <v>38</v>
      </c>
      <c r="I15" s="54" t="s">
        <v>70</v>
      </c>
      <c r="J15" s="55">
        <v>15.5</v>
      </c>
      <c r="K15" s="18">
        <v>5</v>
      </c>
      <c r="L15" s="18">
        <v>6.58</v>
      </c>
      <c r="M15" s="18">
        <v>8.6999999999999993</v>
      </c>
    </row>
    <row r="16" spans="1:13" ht="24" x14ac:dyDescent="0.3">
      <c r="A16" s="43">
        <v>48</v>
      </c>
      <c r="B16" s="43" t="s">
        <v>7</v>
      </c>
      <c r="C16" s="43" t="s">
        <v>9</v>
      </c>
      <c r="D16" s="43" t="s">
        <v>8</v>
      </c>
      <c r="E16" s="43" t="s">
        <v>8</v>
      </c>
      <c r="F16" s="43">
        <v>15</v>
      </c>
      <c r="G16" s="44">
        <v>44483</v>
      </c>
      <c r="H16" s="53" t="s">
        <v>39</v>
      </c>
      <c r="I16" s="54" t="s">
        <v>71</v>
      </c>
      <c r="J16" s="55">
        <v>12.6</v>
      </c>
      <c r="K16" s="18">
        <v>5</v>
      </c>
      <c r="L16" s="18">
        <v>7.08</v>
      </c>
      <c r="M16" s="18">
        <v>9</v>
      </c>
    </row>
    <row r="17" spans="1:13" ht="24" x14ac:dyDescent="0.3">
      <c r="A17" s="45">
        <v>52</v>
      </c>
      <c r="B17" s="45" t="s">
        <v>7</v>
      </c>
      <c r="C17" s="45" t="s">
        <v>7</v>
      </c>
      <c r="D17" s="45" t="s">
        <v>8</v>
      </c>
      <c r="E17" s="45" t="s">
        <v>8</v>
      </c>
      <c r="F17" s="45">
        <v>16</v>
      </c>
      <c r="G17" s="46">
        <v>44483</v>
      </c>
      <c r="H17" s="53" t="s">
        <v>40</v>
      </c>
      <c r="I17" s="54" t="s">
        <v>72</v>
      </c>
      <c r="J17" s="55">
        <v>15.7</v>
      </c>
      <c r="K17" s="18">
        <v>5</v>
      </c>
      <c r="L17" s="18">
        <v>5.76</v>
      </c>
      <c r="M17" s="18">
        <v>9.9</v>
      </c>
    </row>
    <row r="18" spans="1:13" ht="24" x14ac:dyDescent="0.3">
      <c r="A18" s="43">
        <v>54</v>
      </c>
      <c r="B18" s="43" t="s">
        <v>10</v>
      </c>
      <c r="C18" s="43" t="s">
        <v>7</v>
      </c>
      <c r="D18" s="43" t="s">
        <v>8</v>
      </c>
      <c r="E18" s="43" t="s">
        <v>8</v>
      </c>
      <c r="F18" s="43">
        <v>17</v>
      </c>
      <c r="G18" s="44">
        <v>44483</v>
      </c>
      <c r="H18" s="53" t="s">
        <v>41</v>
      </c>
      <c r="I18" s="54" t="s">
        <v>73</v>
      </c>
      <c r="J18" s="55">
        <v>15.2</v>
      </c>
      <c r="K18" s="18">
        <v>5</v>
      </c>
      <c r="L18" s="18">
        <v>7.46</v>
      </c>
      <c r="M18" s="18">
        <v>9.1999999999999993</v>
      </c>
    </row>
    <row r="19" spans="1:13" ht="24" x14ac:dyDescent="0.3">
      <c r="A19" s="45">
        <v>58</v>
      </c>
      <c r="B19" s="45" t="s">
        <v>7</v>
      </c>
      <c r="C19" s="45" t="s">
        <v>7</v>
      </c>
      <c r="D19" s="45" t="s">
        <v>8</v>
      </c>
      <c r="E19" s="45" t="s">
        <v>8</v>
      </c>
      <c r="F19" s="45">
        <v>18</v>
      </c>
      <c r="G19" s="46">
        <v>44483</v>
      </c>
      <c r="H19" s="53" t="s">
        <v>42</v>
      </c>
      <c r="I19" s="54" t="s">
        <v>74</v>
      </c>
      <c r="J19" s="55">
        <v>11.9</v>
      </c>
      <c r="K19" s="18">
        <v>5</v>
      </c>
      <c r="L19" s="18">
        <v>6.59</v>
      </c>
      <c r="M19" s="18">
        <v>9.8000000000000007</v>
      </c>
    </row>
    <row r="20" spans="1:13" ht="24" x14ac:dyDescent="0.3">
      <c r="A20" s="45">
        <v>67</v>
      </c>
      <c r="B20" s="45" t="s">
        <v>7</v>
      </c>
      <c r="C20" s="45" t="s">
        <v>7</v>
      </c>
      <c r="D20" s="45" t="s">
        <v>8</v>
      </c>
      <c r="E20" s="45" t="s">
        <v>8</v>
      </c>
      <c r="F20" s="45">
        <v>20</v>
      </c>
      <c r="G20" s="46">
        <v>44483</v>
      </c>
      <c r="H20" s="53" t="s">
        <v>43</v>
      </c>
      <c r="I20" s="54" t="s">
        <v>91</v>
      </c>
      <c r="J20" s="55">
        <v>9.9</v>
      </c>
      <c r="K20" s="18">
        <v>5</v>
      </c>
      <c r="L20" s="18">
        <v>4.7</v>
      </c>
      <c r="M20" s="18">
        <v>10</v>
      </c>
    </row>
    <row r="21" spans="1:13" ht="24" x14ac:dyDescent="0.3">
      <c r="A21" s="43">
        <v>75</v>
      </c>
      <c r="B21" s="43" t="s">
        <v>7</v>
      </c>
      <c r="C21" s="43" t="s">
        <v>7</v>
      </c>
      <c r="D21" s="43" t="s">
        <v>8</v>
      </c>
      <c r="E21" s="43" t="s">
        <v>8</v>
      </c>
      <c r="F21" s="43">
        <v>21</v>
      </c>
      <c r="G21" s="44">
        <v>44484</v>
      </c>
      <c r="H21" s="53" t="s">
        <v>44</v>
      </c>
      <c r="I21" s="54" t="s">
        <v>75</v>
      </c>
      <c r="J21" s="55">
        <v>12</v>
      </c>
      <c r="K21" s="18">
        <v>5</v>
      </c>
      <c r="L21" s="18">
        <v>2.78</v>
      </c>
      <c r="M21" s="18">
        <v>9.8000000000000007</v>
      </c>
    </row>
    <row r="22" spans="1:13" ht="24" x14ac:dyDescent="0.3">
      <c r="A22" s="45">
        <v>77</v>
      </c>
      <c r="B22" s="45" t="s">
        <v>10</v>
      </c>
      <c r="C22" s="45" t="s">
        <v>7</v>
      </c>
      <c r="D22" s="45" t="s">
        <v>8</v>
      </c>
      <c r="E22" s="45" t="s">
        <v>8</v>
      </c>
      <c r="F22" s="45">
        <v>22</v>
      </c>
      <c r="G22" s="46">
        <v>44484</v>
      </c>
      <c r="H22" s="53" t="s">
        <v>45</v>
      </c>
      <c r="I22" s="54" t="s">
        <v>76</v>
      </c>
      <c r="J22" s="55">
        <v>22</v>
      </c>
      <c r="K22" s="18">
        <v>5</v>
      </c>
      <c r="L22" s="18">
        <v>5.92</v>
      </c>
      <c r="M22" s="18">
        <v>9.4</v>
      </c>
    </row>
    <row r="23" spans="1:13" ht="24" x14ac:dyDescent="0.3">
      <c r="A23" s="43">
        <v>79</v>
      </c>
      <c r="B23" s="43" t="s">
        <v>10</v>
      </c>
      <c r="C23" s="43" t="s">
        <v>7</v>
      </c>
      <c r="D23" s="43" t="s">
        <v>8</v>
      </c>
      <c r="E23" s="43" t="s">
        <v>8</v>
      </c>
      <c r="F23" s="43">
        <v>23</v>
      </c>
      <c r="G23" s="44">
        <v>44484</v>
      </c>
      <c r="H23" s="53" t="s">
        <v>46</v>
      </c>
      <c r="I23" s="54" t="s">
        <v>77</v>
      </c>
      <c r="J23" s="55">
        <v>12.8</v>
      </c>
      <c r="K23" s="18">
        <v>5</v>
      </c>
      <c r="L23" s="18">
        <v>6.31</v>
      </c>
      <c r="M23" s="18">
        <v>10</v>
      </c>
    </row>
    <row r="24" spans="1:13" ht="24" x14ac:dyDescent="0.3">
      <c r="A24" s="45">
        <v>82</v>
      </c>
      <c r="B24" s="45" t="s">
        <v>7</v>
      </c>
      <c r="C24" s="45" t="s">
        <v>9</v>
      </c>
      <c r="D24" s="45" t="s">
        <v>8</v>
      </c>
      <c r="E24" s="45" t="s">
        <v>8</v>
      </c>
      <c r="F24" s="45">
        <v>24</v>
      </c>
      <c r="G24" s="46">
        <v>44484</v>
      </c>
      <c r="H24" s="53" t="s">
        <v>47</v>
      </c>
      <c r="I24" s="54" t="s">
        <v>78</v>
      </c>
      <c r="J24" s="55">
        <v>13.6</v>
      </c>
      <c r="K24" s="18">
        <v>5</v>
      </c>
      <c r="L24" s="18">
        <v>3.2</v>
      </c>
      <c r="M24" s="18">
        <v>8.6999999999999993</v>
      </c>
    </row>
    <row r="25" spans="1:13" ht="24" x14ac:dyDescent="0.3">
      <c r="A25" s="43">
        <v>86</v>
      </c>
      <c r="B25" s="43" t="s">
        <v>10</v>
      </c>
      <c r="C25" s="43" t="s">
        <v>7</v>
      </c>
      <c r="D25" s="43" t="s">
        <v>8</v>
      </c>
      <c r="E25" s="43" t="s">
        <v>8</v>
      </c>
      <c r="F25" s="43">
        <v>25</v>
      </c>
      <c r="G25" s="44">
        <v>44484</v>
      </c>
      <c r="H25" s="53" t="s">
        <v>48</v>
      </c>
      <c r="I25" s="54" t="s">
        <v>79</v>
      </c>
      <c r="J25" s="55">
        <v>19.2</v>
      </c>
      <c r="K25" s="18">
        <v>5</v>
      </c>
      <c r="L25" s="18">
        <v>5.72</v>
      </c>
      <c r="M25" s="18">
        <v>9.9</v>
      </c>
    </row>
    <row r="26" spans="1:13" ht="24" x14ac:dyDescent="0.3">
      <c r="A26" s="45">
        <v>87</v>
      </c>
      <c r="B26" s="45" t="s">
        <v>7</v>
      </c>
      <c r="C26" s="45" t="s">
        <v>7</v>
      </c>
      <c r="D26" s="45" t="s">
        <v>8</v>
      </c>
      <c r="E26" s="45" t="s">
        <v>8</v>
      </c>
      <c r="F26" s="45">
        <v>26</v>
      </c>
      <c r="G26" s="46">
        <v>44484</v>
      </c>
      <c r="H26" s="53" t="s">
        <v>49</v>
      </c>
      <c r="I26" s="54" t="s">
        <v>80</v>
      </c>
      <c r="J26" s="55">
        <v>19.7</v>
      </c>
      <c r="K26" s="18">
        <v>5</v>
      </c>
      <c r="L26" s="18">
        <v>6.72</v>
      </c>
      <c r="M26" s="18">
        <v>8.8000000000000007</v>
      </c>
    </row>
    <row r="27" spans="1:13" ht="24" x14ac:dyDescent="0.3">
      <c r="A27" s="43">
        <v>90</v>
      </c>
      <c r="B27" s="43" t="s">
        <v>7</v>
      </c>
      <c r="C27" s="43" t="s">
        <v>7</v>
      </c>
      <c r="D27" s="43" t="s">
        <v>8</v>
      </c>
      <c r="E27" s="43" t="s">
        <v>8</v>
      </c>
      <c r="F27" s="43">
        <v>27</v>
      </c>
      <c r="G27" s="44">
        <v>44484</v>
      </c>
      <c r="H27" s="53" t="s">
        <v>50</v>
      </c>
      <c r="I27" s="54" t="s">
        <v>81</v>
      </c>
      <c r="J27" s="55">
        <v>19.899999999999999</v>
      </c>
      <c r="K27" s="18">
        <v>5</v>
      </c>
      <c r="L27" s="18">
        <v>7.1</v>
      </c>
      <c r="M27" s="18">
        <v>9.4</v>
      </c>
    </row>
    <row r="28" spans="1:13" ht="24" x14ac:dyDescent="0.3">
      <c r="A28" s="45">
        <v>93</v>
      </c>
      <c r="B28" s="45" t="s">
        <v>7</v>
      </c>
      <c r="C28" s="45" t="s">
        <v>7</v>
      </c>
      <c r="D28" s="45" t="s">
        <v>8</v>
      </c>
      <c r="E28" s="45" t="s">
        <v>8</v>
      </c>
      <c r="F28" s="45">
        <v>28</v>
      </c>
      <c r="G28" s="46">
        <v>44484</v>
      </c>
      <c r="H28" s="53" t="s">
        <v>51</v>
      </c>
      <c r="I28" s="54" t="s">
        <v>82</v>
      </c>
      <c r="J28" s="55">
        <v>15.8</v>
      </c>
      <c r="K28" s="18">
        <v>5</v>
      </c>
      <c r="L28" s="18">
        <v>5.63</v>
      </c>
      <c r="M28" s="18">
        <v>9.5</v>
      </c>
    </row>
    <row r="29" spans="1:13" ht="24" x14ac:dyDescent="0.3">
      <c r="A29" s="43">
        <v>96</v>
      </c>
      <c r="B29" s="43" t="s">
        <v>7</v>
      </c>
      <c r="C29" s="43" t="s">
        <v>9</v>
      </c>
      <c r="D29" s="43" t="s">
        <v>8</v>
      </c>
      <c r="E29" s="43" t="s">
        <v>8</v>
      </c>
      <c r="F29" s="43">
        <v>29</v>
      </c>
      <c r="G29" s="6">
        <v>44484</v>
      </c>
      <c r="H29" s="53" t="s">
        <v>52</v>
      </c>
      <c r="I29" s="54" t="s">
        <v>83</v>
      </c>
      <c r="J29" s="55">
        <v>15.8</v>
      </c>
      <c r="K29" s="18">
        <v>5</v>
      </c>
      <c r="L29" s="18">
        <v>6.95</v>
      </c>
      <c r="M29" s="18">
        <v>9.5</v>
      </c>
    </row>
    <row r="30" spans="1:13" ht="24" x14ac:dyDescent="0.3">
      <c r="A30" s="47">
        <v>99</v>
      </c>
      <c r="B30" s="47" t="s">
        <v>7</v>
      </c>
      <c r="C30" s="47" t="s">
        <v>9</v>
      </c>
      <c r="D30" s="47" t="s">
        <v>8</v>
      </c>
      <c r="E30" s="47" t="s">
        <v>8</v>
      </c>
      <c r="F30" s="47">
        <v>30</v>
      </c>
      <c r="G30" s="48">
        <v>44484</v>
      </c>
      <c r="H30" s="53" t="s">
        <v>53</v>
      </c>
      <c r="I30" s="54" t="s">
        <v>84</v>
      </c>
      <c r="J30" s="55">
        <v>16.7</v>
      </c>
      <c r="K30" s="18">
        <v>5</v>
      </c>
      <c r="L30" s="18">
        <v>4.29</v>
      </c>
      <c r="M30" s="18">
        <v>8.6999999999999993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84C4-1868-B447-8730-5906BA2D2D43}">
  <sheetPr>
    <pageSetUpPr fitToPage="1"/>
  </sheetPr>
  <dimension ref="A1:Y30"/>
  <sheetViews>
    <sheetView topLeftCell="G1" workbookViewId="0">
      <selection activeCell="R1" sqref="R1:Y24"/>
    </sheetView>
  </sheetViews>
  <sheetFormatPr baseColWidth="10" defaultRowHeight="16" x14ac:dyDescent="0.2"/>
  <cols>
    <col min="2" max="2" width="11" customWidth="1"/>
    <col min="3" max="3" width="10.83203125" customWidth="1"/>
    <col min="4" max="4" width="8.6640625" customWidth="1"/>
    <col min="5" max="5" width="7.83203125" customWidth="1"/>
    <col min="6" max="6" width="5.83203125" customWidth="1"/>
    <col min="7" max="7" width="9.6640625" customWidth="1"/>
    <col min="8" max="14" width="11.1640625" customWidth="1"/>
    <col min="15" max="15" width="7.6640625" customWidth="1"/>
    <col min="16" max="16" width="5" customWidth="1"/>
    <col min="17" max="17" width="5.5" customWidth="1"/>
  </cols>
  <sheetData>
    <row r="1" spans="1:25" s="9" customFormat="1" ht="6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12</v>
      </c>
      <c r="H1" s="15" t="s">
        <v>16</v>
      </c>
      <c r="I1" s="15" t="s">
        <v>17</v>
      </c>
      <c r="J1" s="14" t="s">
        <v>19</v>
      </c>
      <c r="K1" s="14" t="s">
        <v>13</v>
      </c>
      <c r="L1" s="14" t="s">
        <v>14</v>
      </c>
      <c r="M1" s="14" t="s">
        <v>15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54</v>
      </c>
      <c r="T1" s="14" t="s">
        <v>55</v>
      </c>
      <c r="U1" s="14" t="s">
        <v>56</v>
      </c>
      <c r="V1" s="14" t="s">
        <v>85</v>
      </c>
      <c r="W1" s="19" t="s">
        <v>86</v>
      </c>
      <c r="X1" s="14" t="s">
        <v>88</v>
      </c>
      <c r="Y1" s="14" t="s">
        <v>87</v>
      </c>
    </row>
    <row r="2" spans="1:25" hidden="1" x14ac:dyDescent="0.2">
      <c r="A2" s="10">
        <v>2</v>
      </c>
      <c r="B2" s="10" t="s">
        <v>7</v>
      </c>
      <c r="C2" s="10" t="s">
        <v>7</v>
      </c>
      <c r="D2" s="10" t="s">
        <v>8</v>
      </c>
      <c r="E2" s="10" t="s">
        <v>8</v>
      </c>
      <c r="F2" s="10">
        <v>1</v>
      </c>
      <c r="G2" s="11">
        <v>44482</v>
      </c>
      <c r="H2" s="12">
        <v>405</v>
      </c>
      <c r="I2" s="12">
        <v>506.25</v>
      </c>
      <c r="J2" s="10">
        <v>20</v>
      </c>
      <c r="K2" s="10">
        <v>2.2799999999999998</v>
      </c>
      <c r="L2" s="10">
        <v>16.600000000000001</v>
      </c>
      <c r="M2" s="10">
        <v>2.2400000000000002</v>
      </c>
      <c r="N2" s="13">
        <v>24.096385542168672</v>
      </c>
      <c r="O2" s="13">
        <v>12.048192771084336</v>
      </c>
      <c r="P2" s="13">
        <f>70-N2-5</f>
        <v>40.903614457831324</v>
      </c>
      <c r="Q2" s="12">
        <f>P2*L2</f>
        <v>679</v>
      </c>
      <c r="R2" s="13" t="s">
        <v>25</v>
      </c>
      <c r="S2" s="13">
        <v>24.096385542168672</v>
      </c>
      <c r="T2" s="13">
        <f>50-Table2[[#This Row],[vol to 400 ng2]]</f>
        <v>25.903614457831328</v>
      </c>
      <c r="U2" s="17" t="s">
        <v>57</v>
      </c>
      <c r="V2" s="16">
        <v>7.17</v>
      </c>
      <c r="W2" s="16">
        <v>8</v>
      </c>
      <c r="X2" s="13">
        <f>Table2[[#This Row],[SAGC QC (ng/ul)]]*50</f>
        <v>358.5</v>
      </c>
      <c r="Y2" s="41" t="s">
        <v>8</v>
      </c>
    </row>
    <row r="3" spans="1:25" s="34" customFormat="1" hidden="1" x14ac:dyDescent="0.2">
      <c r="A3" s="28">
        <v>4</v>
      </c>
      <c r="B3" s="28" t="s">
        <v>7</v>
      </c>
      <c r="C3" s="28" t="s">
        <v>9</v>
      </c>
      <c r="D3" s="28" t="s">
        <v>8</v>
      </c>
      <c r="E3" s="28" t="s">
        <v>8</v>
      </c>
      <c r="F3" s="28">
        <v>2</v>
      </c>
      <c r="G3" s="29">
        <v>44482</v>
      </c>
      <c r="H3" s="30">
        <v>370</v>
      </c>
      <c r="I3" s="30">
        <v>462.5</v>
      </c>
      <c r="J3" s="28">
        <v>17.5</v>
      </c>
      <c r="K3" s="28">
        <v>2.2000000000000002</v>
      </c>
      <c r="L3" s="28">
        <v>13.6</v>
      </c>
      <c r="M3" s="28">
        <v>2.0299999999999998</v>
      </c>
      <c r="N3" s="31">
        <v>29.411764705882355</v>
      </c>
      <c r="O3" s="31">
        <v>14.705882352941178</v>
      </c>
      <c r="P3" s="31">
        <f t="shared" ref="P3:P30" si="0">70-N3-5</f>
        <v>35.588235294117645</v>
      </c>
      <c r="Q3" s="30">
        <f t="shared" ref="Q3:Q30" si="1">P3*L3</f>
        <v>483.99999999999994</v>
      </c>
      <c r="R3" s="31" t="s">
        <v>26</v>
      </c>
      <c r="S3" s="31">
        <v>29.411764705882355</v>
      </c>
      <c r="T3" s="31">
        <f>50-Table2[[#This Row],[vol to 400 ng2]]</f>
        <v>20.588235294117645</v>
      </c>
      <c r="U3" s="32" t="s">
        <v>58</v>
      </c>
      <c r="V3" s="33">
        <v>6.57</v>
      </c>
      <c r="W3" s="33">
        <v>9.1</v>
      </c>
      <c r="X3" s="31">
        <f>Table2[[#This Row],[SAGC QC (ng/ul)]]*50</f>
        <v>328.5</v>
      </c>
      <c r="Y3" s="31" t="s">
        <v>8</v>
      </c>
    </row>
    <row r="4" spans="1:25" s="26" customFormat="1" hidden="1" x14ac:dyDescent="0.2">
      <c r="A4" s="20">
        <v>5</v>
      </c>
      <c r="B4" s="20" t="s">
        <v>10</v>
      </c>
      <c r="C4" s="20" t="s">
        <v>7</v>
      </c>
      <c r="D4" s="20" t="s">
        <v>8</v>
      </c>
      <c r="E4" s="20" t="s">
        <v>8</v>
      </c>
      <c r="F4" s="20">
        <v>3</v>
      </c>
      <c r="G4" s="21">
        <v>44482</v>
      </c>
      <c r="H4" s="22">
        <v>440</v>
      </c>
      <c r="I4" s="22">
        <v>550</v>
      </c>
      <c r="J4" s="20">
        <v>15.9</v>
      </c>
      <c r="K4" s="20">
        <v>2.0299999999999998</v>
      </c>
      <c r="L4" s="20">
        <v>12.6</v>
      </c>
      <c r="M4" s="20">
        <v>2.08</v>
      </c>
      <c r="N4" s="23">
        <v>31.746031746031747</v>
      </c>
      <c r="O4" s="23">
        <v>15.873015873015873</v>
      </c>
      <c r="P4" s="23">
        <f t="shared" si="0"/>
        <v>33.253968253968253</v>
      </c>
      <c r="Q4" s="22">
        <f t="shared" si="1"/>
        <v>419</v>
      </c>
      <c r="R4" s="23" t="s">
        <v>27</v>
      </c>
      <c r="S4" s="23">
        <v>31.746031746031747</v>
      </c>
      <c r="T4" s="23">
        <f>50-Table2[[#This Row],[vol to 400 ng2]]</f>
        <v>18.253968253968253</v>
      </c>
      <c r="U4" s="24" t="s">
        <v>59</v>
      </c>
      <c r="V4" s="25">
        <v>6.29</v>
      </c>
      <c r="W4" s="25">
        <v>8.8000000000000007</v>
      </c>
      <c r="X4" s="23">
        <f>Table2[[#This Row],[SAGC QC (ng/ul)]]*50</f>
        <v>314.5</v>
      </c>
      <c r="Y4" s="13" t="s">
        <v>8</v>
      </c>
    </row>
    <row r="5" spans="1:25" s="26" customFormat="1" hidden="1" x14ac:dyDescent="0.2">
      <c r="A5" s="20">
        <v>6</v>
      </c>
      <c r="B5" s="20" t="s">
        <v>10</v>
      </c>
      <c r="C5" s="20" t="s">
        <v>7</v>
      </c>
      <c r="D5" s="20" t="s">
        <v>8</v>
      </c>
      <c r="E5" s="20" t="s">
        <v>8</v>
      </c>
      <c r="F5" s="20">
        <v>4</v>
      </c>
      <c r="G5" s="21">
        <v>44482</v>
      </c>
      <c r="H5" s="22">
        <v>380</v>
      </c>
      <c r="I5" s="22">
        <v>475</v>
      </c>
      <c r="J5" s="20">
        <v>13.9</v>
      </c>
      <c r="K5" s="20">
        <v>2.11</v>
      </c>
      <c r="L5" s="20">
        <v>11.3</v>
      </c>
      <c r="M5" s="20">
        <v>2.1</v>
      </c>
      <c r="N5" s="23">
        <v>35.398230088495573</v>
      </c>
      <c r="O5" s="23">
        <v>17.699115044247787</v>
      </c>
      <c r="P5" s="23">
        <f t="shared" si="0"/>
        <v>29.601769911504427</v>
      </c>
      <c r="Q5" s="22">
        <f t="shared" si="1"/>
        <v>334.50000000000006</v>
      </c>
      <c r="R5" s="23" t="s">
        <v>28</v>
      </c>
      <c r="S5" s="23">
        <v>35.398230088495573</v>
      </c>
      <c r="T5" s="23">
        <f>50-Table2[[#This Row],[vol to 400 ng2]]</f>
        <v>14.601769911504427</v>
      </c>
      <c r="U5" s="24" t="s">
        <v>60</v>
      </c>
      <c r="V5" s="25">
        <v>5.28</v>
      </c>
      <c r="W5" s="25">
        <v>7</v>
      </c>
      <c r="X5" s="23">
        <f>Table2[[#This Row],[SAGC QC (ng/ul)]]*50</f>
        <v>264</v>
      </c>
      <c r="Y5" s="13" t="s">
        <v>8</v>
      </c>
    </row>
    <row r="6" spans="1:25" s="34" customFormat="1" hidden="1" x14ac:dyDescent="0.2">
      <c r="A6" s="28">
        <v>17</v>
      </c>
      <c r="B6" s="28" t="s">
        <v>7</v>
      </c>
      <c r="C6" s="28" t="s">
        <v>9</v>
      </c>
      <c r="D6" s="28" t="s">
        <v>8</v>
      </c>
      <c r="E6" s="28" t="s">
        <v>8</v>
      </c>
      <c r="F6" s="28">
        <v>5</v>
      </c>
      <c r="G6" s="29">
        <v>44482</v>
      </c>
      <c r="H6" s="30">
        <v>390</v>
      </c>
      <c r="I6" s="30">
        <v>487.5</v>
      </c>
      <c r="J6" s="28">
        <v>16.100000000000001</v>
      </c>
      <c r="K6" s="28">
        <v>2.04</v>
      </c>
      <c r="L6" s="28">
        <v>12.7</v>
      </c>
      <c r="M6" s="28">
        <v>2.12</v>
      </c>
      <c r="N6" s="31">
        <v>31.496062992125985</v>
      </c>
      <c r="O6" s="31">
        <v>15.748031496062993</v>
      </c>
      <c r="P6" s="31">
        <f t="shared" si="0"/>
        <v>33.503937007874015</v>
      </c>
      <c r="Q6" s="30">
        <f t="shared" si="1"/>
        <v>425.49999999999994</v>
      </c>
      <c r="R6" s="31" t="s">
        <v>29</v>
      </c>
      <c r="S6" s="31">
        <v>31.496062992125985</v>
      </c>
      <c r="T6" s="31">
        <f>50-Table2[[#This Row],[vol to 400 ng2]]</f>
        <v>18.503937007874015</v>
      </c>
      <c r="U6" s="32" t="s">
        <v>61</v>
      </c>
      <c r="V6" s="33">
        <v>7.12</v>
      </c>
      <c r="W6" s="33">
        <v>9.4</v>
      </c>
      <c r="X6" s="31">
        <f>Table2[[#This Row],[SAGC QC (ng/ul)]]*50</f>
        <v>356</v>
      </c>
      <c r="Y6" s="31" t="s">
        <v>8</v>
      </c>
    </row>
    <row r="7" spans="1:25" hidden="1" x14ac:dyDescent="0.2">
      <c r="A7" s="10">
        <v>18</v>
      </c>
      <c r="B7" s="10" t="s">
        <v>7</v>
      </c>
      <c r="C7" s="10" t="s">
        <v>7</v>
      </c>
      <c r="D7" s="10" t="s">
        <v>8</v>
      </c>
      <c r="E7" s="10" t="s">
        <v>8</v>
      </c>
      <c r="F7" s="10">
        <v>6</v>
      </c>
      <c r="G7" s="11">
        <v>44482</v>
      </c>
      <c r="H7" s="12">
        <v>300</v>
      </c>
      <c r="I7" s="12">
        <v>375</v>
      </c>
      <c r="J7" s="10">
        <v>13.5</v>
      </c>
      <c r="K7" s="10">
        <v>2.12</v>
      </c>
      <c r="L7" s="10">
        <v>10.4</v>
      </c>
      <c r="M7" s="10">
        <v>2.2200000000000002</v>
      </c>
      <c r="N7" s="13">
        <v>38.46153846153846</v>
      </c>
      <c r="O7" s="13">
        <v>19.23076923076923</v>
      </c>
      <c r="P7" s="13">
        <f t="shared" si="0"/>
        <v>26.53846153846154</v>
      </c>
      <c r="Q7" s="12">
        <f t="shared" si="1"/>
        <v>276</v>
      </c>
      <c r="R7" s="13" t="s">
        <v>30</v>
      </c>
      <c r="S7" s="13">
        <v>38.46153846153846</v>
      </c>
      <c r="T7" s="13">
        <f>50-Table2[[#This Row],[vol to 400 ng2]]</f>
        <v>11.53846153846154</v>
      </c>
      <c r="U7" s="17" t="s">
        <v>62</v>
      </c>
      <c r="V7" s="16">
        <v>6.53</v>
      </c>
      <c r="W7" s="16">
        <v>9.5</v>
      </c>
      <c r="X7" s="13">
        <f>Table2[[#This Row],[SAGC QC (ng/ul)]]*50</f>
        <v>326.5</v>
      </c>
      <c r="Y7" s="41" t="s">
        <v>8</v>
      </c>
    </row>
    <row r="8" spans="1:25" s="26" customFormat="1" hidden="1" x14ac:dyDescent="0.2">
      <c r="A8" s="20">
        <v>19</v>
      </c>
      <c r="B8" s="20" t="s">
        <v>10</v>
      </c>
      <c r="C8" s="20" t="s">
        <v>7</v>
      </c>
      <c r="D8" s="20" t="s">
        <v>8</v>
      </c>
      <c r="E8" s="20" t="s">
        <v>8</v>
      </c>
      <c r="F8" s="20">
        <v>7</v>
      </c>
      <c r="G8" s="21">
        <v>44482</v>
      </c>
      <c r="H8" s="22">
        <v>320</v>
      </c>
      <c r="I8" s="22">
        <v>400</v>
      </c>
      <c r="J8" s="20">
        <v>12.9</v>
      </c>
      <c r="K8" s="20">
        <v>2.11</v>
      </c>
      <c r="L8" s="20">
        <v>9.6</v>
      </c>
      <c r="M8" s="20">
        <v>2.04</v>
      </c>
      <c r="N8" s="23">
        <v>41.666666666666671</v>
      </c>
      <c r="O8" s="23">
        <v>20.833333333333336</v>
      </c>
      <c r="P8" s="23">
        <f t="shared" si="0"/>
        <v>23.333333333333329</v>
      </c>
      <c r="Q8" s="22">
        <f t="shared" si="1"/>
        <v>223.99999999999994</v>
      </c>
      <c r="R8" s="23" t="s">
        <v>31</v>
      </c>
      <c r="S8" s="23">
        <v>41.666666666666671</v>
      </c>
      <c r="T8" s="23">
        <f>50-Table2[[#This Row],[vol to 400 ng2]]</f>
        <v>8.3333333333333286</v>
      </c>
      <c r="U8" s="24" t="s">
        <v>63</v>
      </c>
      <c r="V8" s="25">
        <v>4.63</v>
      </c>
      <c r="W8" s="25">
        <v>9.8000000000000007</v>
      </c>
      <c r="X8" s="23">
        <f>Table2[[#This Row],[SAGC QC (ng/ul)]]*50</f>
        <v>231.5</v>
      </c>
      <c r="Y8" s="13" t="s">
        <v>8</v>
      </c>
    </row>
    <row r="9" spans="1:25" s="34" customFormat="1" hidden="1" x14ac:dyDescent="0.2">
      <c r="A9" s="28">
        <v>21</v>
      </c>
      <c r="B9" s="28" t="s">
        <v>7</v>
      </c>
      <c r="C9" s="28" t="s">
        <v>9</v>
      </c>
      <c r="D9" s="28" t="s">
        <v>8</v>
      </c>
      <c r="E9" s="28" t="s">
        <v>8</v>
      </c>
      <c r="F9" s="28">
        <v>8</v>
      </c>
      <c r="G9" s="29">
        <v>44482</v>
      </c>
      <c r="H9" s="30">
        <v>355</v>
      </c>
      <c r="I9" s="30">
        <v>443.75</v>
      </c>
      <c r="J9" s="28">
        <v>12.8</v>
      </c>
      <c r="K9" s="28">
        <v>2.2200000000000002</v>
      </c>
      <c r="L9" s="28">
        <v>10.6</v>
      </c>
      <c r="M9" s="28">
        <v>2.19</v>
      </c>
      <c r="N9" s="31">
        <v>37.735849056603776</v>
      </c>
      <c r="O9" s="31">
        <v>18.867924528301888</v>
      </c>
      <c r="P9" s="31">
        <f t="shared" si="0"/>
        <v>27.264150943396224</v>
      </c>
      <c r="Q9" s="30">
        <f t="shared" si="1"/>
        <v>288.99999999999994</v>
      </c>
      <c r="R9" s="31" t="s">
        <v>32</v>
      </c>
      <c r="S9" s="31">
        <v>37.735849056603776</v>
      </c>
      <c r="T9" s="31">
        <f>50-Table2[[#This Row],[vol to 400 ng2]]</f>
        <v>12.264150943396224</v>
      </c>
      <c r="U9" s="32" t="s">
        <v>64</v>
      </c>
      <c r="V9" s="33">
        <v>5.82</v>
      </c>
      <c r="W9" s="33">
        <v>9.6999999999999993</v>
      </c>
      <c r="X9" s="31">
        <f>Table2[[#This Row],[SAGC QC (ng/ul)]]*50</f>
        <v>291</v>
      </c>
      <c r="Y9" s="31" t="s">
        <v>8</v>
      </c>
    </row>
    <row r="10" spans="1:25" hidden="1" x14ac:dyDescent="0.2">
      <c r="A10" s="10">
        <v>26</v>
      </c>
      <c r="B10" s="10" t="s">
        <v>7</v>
      </c>
      <c r="C10" s="10" t="s">
        <v>7</v>
      </c>
      <c r="D10" s="10" t="s">
        <v>8</v>
      </c>
      <c r="E10" s="10" t="s">
        <v>8</v>
      </c>
      <c r="F10" s="10">
        <v>9</v>
      </c>
      <c r="G10" s="11">
        <v>44482</v>
      </c>
      <c r="H10" s="12">
        <v>340</v>
      </c>
      <c r="I10" s="12">
        <v>425</v>
      </c>
      <c r="J10" s="10">
        <v>17.899999999999999</v>
      </c>
      <c r="K10" s="10">
        <v>1.95</v>
      </c>
      <c r="L10" s="10">
        <v>14.3</v>
      </c>
      <c r="M10" s="10">
        <v>2.0299999999999998</v>
      </c>
      <c r="N10" s="13">
        <v>27.97202797202797</v>
      </c>
      <c r="O10" s="13">
        <v>13.986013986013985</v>
      </c>
      <c r="P10" s="13">
        <f t="shared" si="0"/>
        <v>37.027972027972027</v>
      </c>
      <c r="Q10" s="12">
        <f t="shared" si="1"/>
        <v>529.5</v>
      </c>
      <c r="R10" s="13" t="s">
        <v>33</v>
      </c>
      <c r="S10" s="13">
        <v>27.97202797202797</v>
      </c>
      <c r="T10" s="13">
        <f>50-Table2[[#This Row],[vol to 400 ng2]]</f>
        <v>22.02797202797203</v>
      </c>
      <c r="U10" s="17" t="s">
        <v>65</v>
      </c>
      <c r="V10" s="16">
        <v>6.1</v>
      </c>
      <c r="W10" s="16">
        <v>9.8000000000000007</v>
      </c>
      <c r="X10" s="13">
        <f>Table2[[#This Row],[SAGC QC (ng/ul)]]*50</f>
        <v>305</v>
      </c>
      <c r="Y10" s="41" t="s">
        <v>8</v>
      </c>
    </row>
    <row r="11" spans="1:25" x14ac:dyDescent="0.2">
      <c r="A11" s="10">
        <v>29</v>
      </c>
      <c r="B11" s="10" t="s">
        <v>7</v>
      </c>
      <c r="C11" s="10" t="s">
        <v>7</v>
      </c>
      <c r="D11" s="10" t="s">
        <v>8</v>
      </c>
      <c r="E11" s="10" t="s">
        <v>8</v>
      </c>
      <c r="F11" s="10">
        <v>10</v>
      </c>
      <c r="G11" s="11">
        <v>44482</v>
      </c>
      <c r="H11" s="12">
        <v>370</v>
      </c>
      <c r="I11" s="12">
        <v>462.5</v>
      </c>
      <c r="J11" s="10">
        <v>13.1</v>
      </c>
      <c r="K11" s="10">
        <v>2.08</v>
      </c>
      <c r="L11" s="10">
        <v>9.5</v>
      </c>
      <c r="M11" s="10">
        <v>2.2799999999999998</v>
      </c>
      <c r="N11" s="13">
        <v>42.10526315789474</v>
      </c>
      <c r="O11" s="13">
        <v>21.05263157894737</v>
      </c>
      <c r="P11" s="13">
        <f t="shared" si="0"/>
        <v>22.89473684210526</v>
      </c>
      <c r="Q11" s="12">
        <f t="shared" si="1"/>
        <v>217.49999999999997</v>
      </c>
      <c r="R11" s="13" t="s">
        <v>34</v>
      </c>
      <c r="S11" s="13">
        <v>42.10526315789474</v>
      </c>
      <c r="T11" s="13">
        <f>50-Table2[[#This Row],[vol to 400 ng2]]</f>
        <v>7.8947368421052602</v>
      </c>
      <c r="U11" s="17" t="s">
        <v>66</v>
      </c>
      <c r="V11" s="16">
        <v>4.21</v>
      </c>
      <c r="W11" s="16">
        <v>9.8000000000000007</v>
      </c>
      <c r="X11" s="13">
        <f>Table2[[#This Row],[SAGC QC (ng/ul)]]*50</f>
        <v>210.5</v>
      </c>
      <c r="Y11" s="13"/>
    </row>
    <row r="12" spans="1:25" x14ac:dyDescent="0.2">
      <c r="A12" s="10">
        <v>34</v>
      </c>
      <c r="B12" s="10" t="s">
        <v>7</v>
      </c>
      <c r="C12" s="10" t="s">
        <v>7</v>
      </c>
      <c r="D12" s="10" t="s">
        <v>8</v>
      </c>
      <c r="E12" s="10" t="s">
        <v>8</v>
      </c>
      <c r="F12" s="10">
        <v>11</v>
      </c>
      <c r="G12" s="11">
        <v>44483</v>
      </c>
      <c r="H12" s="12">
        <v>510</v>
      </c>
      <c r="I12" s="12">
        <v>637.5</v>
      </c>
      <c r="J12" s="10">
        <v>13.6</v>
      </c>
      <c r="K12" s="10">
        <v>1.99</v>
      </c>
      <c r="L12" s="10">
        <v>10.4</v>
      </c>
      <c r="M12" s="10">
        <v>1.9</v>
      </c>
      <c r="N12" s="13">
        <v>38.46153846153846</v>
      </c>
      <c r="O12" s="13">
        <v>19.23076923076923</v>
      </c>
      <c r="P12" s="13">
        <f t="shared" si="0"/>
        <v>26.53846153846154</v>
      </c>
      <c r="Q12" s="12">
        <f t="shared" si="1"/>
        <v>276</v>
      </c>
      <c r="R12" s="13" t="s">
        <v>35</v>
      </c>
      <c r="S12" s="13">
        <v>38.46153846153846</v>
      </c>
      <c r="T12" s="13">
        <f>50-Table2[[#This Row],[vol to 400 ng2]]</f>
        <v>11.53846153846154</v>
      </c>
      <c r="U12" s="17" t="s">
        <v>67</v>
      </c>
      <c r="V12" s="16">
        <v>5.58</v>
      </c>
      <c r="W12" s="16">
        <v>9.1999999999999993</v>
      </c>
      <c r="X12" s="13">
        <f>Table2[[#This Row],[SAGC QC (ng/ul)]]*50</f>
        <v>279</v>
      </c>
      <c r="Y12" s="13"/>
    </row>
    <row r="13" spans="1:25" s="34" customFormat="1" hidden="1" x14ac:dyDescent="0.2">
      <c r="A13" s="28">
        <v>37</v>
      </c>
      <c r="B13" s="28" t="s">
        <v>7</v>
      </c>
      <c r="C13" s="28" t="s">
        <v>9</v>
      </c>
      <c r="D13" s="28" t="s">
        <v>8</v>
      </c>
      <c r="E13" s="28" t="s">
        <v>8</v>
      </c>
      <c r="F13" s="28">
        <v>12</v>
      </c>
      <c r="G13" s="29">
        <v>44483</v>
      </c>
      <c r="H13" s="30">
        <v>520</v>
      </c>
      <c r="I13" s="30">
        <v>650</v>
      </c>
      <c r="J13" s="28">
        <v>11.6</v>
      </c>
      <c r="K13" s="28">
        <v>2.0099999999999998</v>
      </c>
      <c r="L13" s="28">
        <v>8.3000000000000007</v>
      </c>
      <c r="M13" s="28">
        <v>1.98</v>
      </c>
      <c r="N13" s="31">
        <v>48.192771084337345</v>
      </c>
      <c r="O13" s="31">
        <v>24.096385542168672</v>
      </c>
      <c r="P13" s="31">
        <f t="shared" si="0"/>
        <v>16.807228915662655</v>
      </c>
      <c r="Q13" s="30">
        <f t="shared" si="1"/>
        <v>139.50000000000006</v>
      </c>
      <c r="R13" s="31" t="s">
        <v>36</v>
      </c>
      <c r="S13" s="31">
        <v>48.192771084337345</v>
      </c>
      <c r="T13" s="31">
        <f>50-Table2[[#This Row],[vol to 400 ng2]]</f>
        <v>1.8072289156626553</v>
      </c>
      <c r="U13" s="32" t="s">
        <v>68</v>
      </c>
      <c r="V13" s="33">
        <v>3.6</v>
      </c>
      <c r="W13" s="33">
        <v>9.1</v>
      </c>
      <c r="X13" s="31">
        <f>Table2[[#This Row],[SAGC QC (ng/ul)]]*50</f>
        <v>180</v>
      </c>
      <c r="Y13" s="31" t="s">
        <v>8</v>
      </c>
    </row>
    <row r="14" spans="1:25" s="26" customFormat="1" hidden="1" x14ac:dyDescent="0.2">
      <c r="A14" s="20">
        <v>42</v>
      </c>
      <c r="B14" s="20" t="s">
        <v>10</v>
      </c>
      <c r="C14" s="20" t="s">
        <v>7</v>
      </c>
      <c r="D14" s="20" t="s">
        <v>8</v>
      </c>
      <c r="E14" s="20" t="s">
        <v>8</v>
      </c>
      <c r="F14" s="20">
        <v>13</v>
      </c>
      <c r="G14" s="21">
        <v>44483</v>
      </c>
      <c r="H14" s="22">
        <v>550</v>
      </c>
      <c r="I14" s="22">
        <v>687.5</v>
      </c>
      <c r="J14" s="20">
        <v>18.3</v>
      </c>
      <c r="K14" s="20">
        <v>2.0299999999999998</v>
      </c>
      <c r="L14" s="20">
        <v>12.9</v>
      </c>
      <c r="M14" s="20">
        <v>1.94</v>
      </c>
      <c r="N14" s="23">
        <v>31.007751937984494</v>
      </c>
      <c r="O14" s="23">
        <v>15.503875968992247</v>
      </c>
      <c r="P14" s="23">
        <f t="shared" si="0"/>
        <v>33.992248062015506</v>
      </c>
      <c r="Q14" s="22">
        <f t="shared" si="1"/>
        <v>438.50000000000006</v>
      </c>
      <c r="R14" s="23" t="s">
        <v>37</v>
      </c>
      <c r="S14" s="23">
        <v>31.007751937984494</v>
      </c>
      <c r="T14" s="23">
        <f>50-Table2[[#This Row],[vol to 400 ng2]]</f>
        <v>18.992248062015506</v>
      </c>
      <c r="U14" s="24" t="s">
        <v>69</v>
      </c>
      <c r="V14" s="25">
        <v>6.93</v>
      </c>
      <c r="W14" s="25">
        <v>9.1999999999999993</v>
      </c>
      <c r="X14" s="23">
        <f>Table2[[#This Row],[SAGC QC (ng/ul)]]*50</f>
        <v>346.5</v>
      </c>
      <c r="Y14" s="13" t="s">
        <v>8</v>
      </c>
    </row>
    <row r="15" spans="1:25" s="34" customFormat="1" hidden="1" x14ac:dyDescent="0.2">
      <c r="A15" s="28">
        <v>47</v>
      </c>
      <c r="B15" s="28" t="s">
        <v>7</v>
      </c>
      <c r="C15" s="28" t="s">
        <v>9</v>
      </c>
      <c r="D15" s="28" t="s">
        <v>8</v>
      </c>
      <c r="E15" s="28" t="s">
        <v>8</v>
      </c>
      <c r="F15" s="28">
        <v>14</v>
      </c>
      <c r="G15" s="29">
        <v>44483</v>
      </c>
      <c r="H15" s="30">
        <v>570</v>
      </c>
      <c r="I15" s="30">
        <v>712.5</v>
      </c>
      <c r="J15" s="28">
        <v>20.2</v>
      </c>
      <c r="K15" s="28">
        <v>1.89</v>
      </c>
      <c r="L15" s="28">
        <v>15.5</v>
      </c>
      <c r="M15" s="28">
        <v>2</v>
      </c>
      <c r="N15" s="31">
        <v>25.806451612903224</v>
      </c>
      <c r="O15" s="31">
        <v>12.903225806451612</v>
      </c>
      <c r="P15" s="31">
        <f t="shared" si="0"/>
        <v>39.193548387096776</v>
      </c>
      <c r="Q15" s="30">
        <f t="shared" si="1"/>
        <v>607.5</v>
      </c>
      <c r="R15" s="31" t="s">
        <v>38</v>
      </c>
      <c r="S15" s="31">
        <v>25.806451612903224</v>
      </c>
      <c r="T15" s="31">
        <f>50-Table2[[#This Row],[vol to 400 ng2]]</f>
        <v>24.193548387096776</v>
      </c>
      <c r="U15" s="32" t="s">
        <v>70</v>
      </c>
      <c r="V15" s="33">
        <v>6.58</v>
      </c>
      <c r="W15" s="33">
        <v>8.6999999999999993</v>
      </c>
      <c r="X15" s="31">
        <f>Table2[[#This Row],[SAGC QC (ng/ul)]]*50</f>
        <v>329</v>
      </c>
      <c r="Y15" s="31" t="s">
        <v>8</v>
      </c>
    </row>
    <row r="16" spans="1:25" s="34" customFormat="1" hidden="1" x14ac:dyDescent="0.2">
      <c r="A16" s="28">
        <v>48</v>
      </c>
      <c r="B16" s="28" t="s">
        <v>7</v>
      </c>
      <c r="C16" s="28" t="s">
        <v>9</v>
      </c>
      <c r="D16" s="28" t="s">
        <v>8</v>
      </c>
      <c r="E16" s="28" t="s">
        <v>8</v>
      </c>
      <c r="F16" s="28">
        <v>15</v>
      </c>
      <c r="G16" s="29">
        <v>44483</v>
      </c>
      <c r="H16" s="30">
        <v>550</v>
      </c>
      <c r="I16" s="30">
        <v>687.5</v>
      </c>
      <c r="J16" s="28">
        <v>19.399999999999999</v>
      </c>
      <c r="K16" s="28">
        <v>1.94</v>
      </c>
      <c r="L16" s="28">
        <v>12.6</v>
      </c>
      <c r="M16" s="28">
        <v>2.34</v>
      </c>
      <c r="N16" s="31">
        <v>31.746031746031747</v>
      </c>
      <c r="O16" s="31">
        <v>15.873015873015873</v>
      </c>
      <c r="P16" s="31">
        <f t="shared" si="0"/>
        <v>33.253968253968253</v>
      </c>
      <c r="Q16" s="30">
        <f t="shared" si="1"/>
        <v>419</v>
      </c>
      <c r="R16" s="31" t="s">
        <v>39</v>
      </c>
      <c r="S16" s="31">
        <v>31.746031746031747</v>
      </c>
      <c r="T16" s="31">
        <f>50-Table2[[#This Row],[vol to 400 ng2]]</f>
        <v>18.253968253968253</v>
      </c>
      <c r="U16" s="32" t="s">
        <v>71</v>
      </c>
      <c r="V16" s="33">
        <v>7.08</v>
      </c>
      <c r="W16" s="33">
        <v>9</v>
      </c>
      <c r="X16" s="31">
        <f>Table2[[#This Row],[SAGC QC (ng/ul)]]*50</f>
        <v>354</v>
      </c>
      <c r="Y16" s="31" t="s">
        <v>8</v>
      </c>
    </row>
    <row r="17" spans="1:25" hidden="1" x14ac:dyDescent="0.2">
      <c r="A17" s="10">
        <v>52</v>
      </c>
      <c r="B17" s="10" t="s">
        <v>7</v>
      </c>
      <c r="C17" s="10" t="s">
        <v>7</v>
      </c>
      <c r="D17" s="10" t="s">
        <v>8</v>
      </c>
      <c r="E17" s="10" t="s">
        <v>8</v>
      </c>
      <c r="F17" s="10">
        <v>16</v>
      </c>
      <c r="G17" s="11">
        <v>44483</v>
      </c>
      <c r="H17" s="12">
        <v>480</v>
      </c>
      <c r="I17" s="12">
        <v>600</v>
      </c>
      <c r="J17" s="10">
        <v>17.5</v>
      </c>
      <c r="K17" s="10">
        <v>1.77</v>
      </c>
      <c r="L17" s="10">
        <v>15.7</v>
      </c>
      <c r="M17" s="10">
        <v>1.8</v>
      </c>
      <c r="N17" s="13">
        <v>25.477707006369428</v>
      </c>
      <c r="O17" s="13">
        <v>12.738853503184714</v>
      </c>
      <c r="P17" s="13">
        <f t="shared" si="0"/>
        <v>39.522292993630572</v>
      </c>
      <c r="Q17" s="12">
        <f t="shared" si="1"/>
        <v>620.5</v>
      </c>
      <c r="R17" s="13" t="s">
        <v>40</v>
      </c>
      <c r="S17" s="13">
        <v>25.477707006369428</v>
      </c>
      <c r="T17" s="13">
        <f>50-Table2[[#This Row],[vol to 400 ng2]]</f>
        <v>24.522292993630572</v>
      </c>
      <c r="U17" s="17" t="s">
        <v>72</v>
      </c>
      <c r="V17" s="16">
        <v>5.76</v>
      </c>
      <c r="W17" s="16">
        <v>9.9</v>
      </c>
      <c r="X17" s="13">
        <f>Table2[[#This Row],[SAGC QC (ng/ul)]]*50</f>
        <v>288</v>
      </c>
      <c r="Y17" s="41" t="s">
        <v>8</v>
      </c>
    </row>
    <row r="18" spans="1:25" s="26" customFormat="1" hidden="1" x14ac:dyDescent="0.2">
      <c r="A18" s="20">
        <v>54</v>
      </c>
      <c r="B18" s="20" t="s">
        <v>10</v>
      </c>
      <c r="C18" s="20" t="s">
        <v>7</v>
      </c>
      <c r="D18" s="20" t="s">
        <v>8</v>
      </c>
      <c r="E18" s="20" t="s">
        <v>8</v>
      </c>
      <c r="F18" s="20">
        <v>17</v>
      </c>
      <c r="G18" s="21">
        <v>44483</v>
      </c>
      <c r="H18" s="22">
        <v>480</v>
      </c>
      <c r="I18" s="22">
        <v>600</v>
      </c>
      <c r="J18" s="20">
        <v>19.2</v>
      </c>
      <c r="K18" s="20">
        <v>2.02</v>
      </c>
      <c r="L18" s="20">
        <v>15.2</v>
      </c>
      <c r="M18" s="20">
        <v>2.0099999999999998</v>
      </c>
      <c r="N18" s="23">
        <v>26.315789473684212</v>
      </c>
      <c r="O18" s="23">
        <v>13.157894736842106</v>
      </c>
      <c r="P18" s="23">
        <f t="shared" si="0"/>
        <v>38.684210526315788</v>
      </c>
      <c r="Q18" s="22">
        <f t="shared" si="1"/>
        <v>588</v>
      </c>
      <c r="R18" s="23" t="s">
        <v>41</v>
      </c>
      <c r="S18" s="23">
        <v>26.315789473684212</v>
      </c>
      <c r="T18" s="23">
        <f>50-Table2[[#This Row],[vol to 400 ng2]]</f>
        <v>23.684210526315788</v>
      </c>
      <c r="U18" s="24" t="s">
        <v>73</v>
      </c>
      <c r="V18" s="25">
        <v>7.46</v>
      </c>
      <c r="W18" s="25">
        <v>9.1999999999999993</v>
      </c>
      <c r="X18" s="23">
        <f>Table2[[#This Row],[SAGC QC (ng/ul)]]*50</f>
        <v>373</v>
      </c>
      <c r="Y18" s="13" t="s">
        <v>8</v>
      </c>
    </row>
    <row r="19" spans="1:25" hidden="1" x14ac:dyDescent="0.2">
      <c r="A19" s="10">
        <v>58</v>
      </c>
      <c r="B19" s="10" t="s">
        <v>7</v>
      </c>
      <c r="C19" s="10" t="s">
        <v>7</v>
      </c>
      <c r="D19" s="10" t="s">
        <v>8</v>
      </c>
      <c r="E19" s="10" t="s">
        <v>8</v>
      </c>
      <c r="F19" s="10">
        <v>18</v>
      </c>
      <c r="G19" s="11">
        <v>44483</v>
      </c>
      <c r="H19" s="12">
        <v>500</v>
      </c>
      <c r="I19" s="12">
        <v>625</v>
      </c>
      <c r="J19" s="10">
        <v>15.9</v>
      </c>
      <c r="K19" s="10">
        <v>1.89</v>
      </c>
      <c r="L19" s="10">
        <v>11.9</v>
      </c>
      <c r="M19" s="10">
        <v>1.86</v>
      </c>
      <c r="N19" s="13">
        <v>33.613445378151262</v>
      </c>
      <c r="O19" s="13">
        <v>16.806722689075631</v>
      </c>
      <c r="P19" s="13">
        <f t="shared" si="0"/>
        <v>31.386554621848738</v>
      </c>
      <c r="Q19" s="12">
        <f t="shared" si="1"/>
        <v>373.5</v>
      </c>
      <c r="R19" s="13" t="s">
        <v>42</v>
      </c>
      <c r="S19" s="13">
        <v>33.613445378151262</v>
      </c>
      <c r="T19" s="13">
        <f>50-Table2[[#This Row],[vol to 400 ng2]]</f>
        <v>16.386554621848738</v>
      </c>
      <c r="U19" s="17" t="s">
        <v>74</v>
      </c>
      <c r="V19" s="16">
        <v>6.59</v>
      </c>
      <c r="W19" s="16">
        <v>9.8000000000000007</v>
      </c>
      <c r="X19" s="13">
        <f>Table2[[#This Row],[SAGC QC (ng/ul)]]*50</f>
        <v>329.5</v>
      </c>
      <c r="Y19" s="41" t="s">
        <v>8</v>
      </c>
    </row>
    <row r="20" spans="1:25" x14ac:dyDescent="0.2">
      <c r="A20" s="10">
        <v>67</v>
      </c>
      <c r="B20" s="10" t="s">
        <v>7</v>
      </c>
      <c r="C20" s="10" t="s">
        <v>7</v>
      </c>
      <c r="D20" s="10" t="s">
        <v>8</v>
      </c>
      <c r="E20" s="10" t="s">
        <v>8</v>
      </c>
      <c r="F20" s="10">
        <v>20</v>
      </c>
      <c r="G20" s="11">
        <v>44483</v>
      </c>
      <c r="H20" s="12">
        <v>500</v>
      </c>
      <c r="I20" s="12">
        <v>625</v>
      </c>
      <c r="J20" s="10">
        <v>11.6</v>
      </c>
      <c r="K20" s="10">
        <v>2.06</v>
      </c>
      <c r="L20" s="10">
        <v>9.9</v>
      </c>
      <c r="M20" s="10">
        <v>1.95</v>
      </c>
      <c r="N20" s="13">
        <v>40.404040404040401</v>
      </c>
      <c r="O20" s="13">
        <v>20.202020202020201</v>
      </c>
      <c r="P20" s="13">
        <f t="shared" si="0"/>
        <v>24.595959595959599</v>
      </c>
      <c r="Q20" s="12">
        <f t="shared" si="1"/>
        <v>243.50000000000003</v>
      </c>
      <c r="R20" s="13" t="s">
        <v>43</v>
      </c>
      <c r="S20" s="13">
        <v>40.404040404040401</v>
      </c>
      <c r="T20" s="13">
        <f>50-Table2[[#This Row],[vol to 400 ng2]]</f>
        <v>9.5959595959595987</v>
      </c>
      <c r="U20" s="17" t="s">
        <v>91</v>
      </c>
      <c r="V20" s="18">
        <v>4.7</v>
      </c>
      <c r="W20" s="18">
        <v>10</v>
      </c>
      <c r="X20" s="13">
        <f>Table2[[#This Row],[SAGC QC (ng/ul)]]*50</f>
        <v>235</v>
      </c>
      <c r="Y20" s="13"/>
    </row>
    <row r="21" spans="1:25" x14ac:dyDescent="0.2">
      <c r="A21" s="10">
        <v>75</v>
      </c>
      <c r="B21" s="10" t="s">
        <v>7</v>
      </c>
      <c r="C21" s="10" t="s">
        <v>7</v>
      </c>
      <c r="D21" s="10" t="s">
        <v>8</v>
      </c>
      <c r="E21" s="10" t="s">
        <v>8</v>
      </c>
      <c r="F21" s="10">
        <v>21</v>
      </c>
      <c r="G21" s="11">
        <v>44484</v>
      </c>
      <c r="H21" s="12">
        <v>320</v>
      </c>
      <c r="I21" s="12">
        <v>400</v>
      </c>
      <c r="J21" s="10">
        <v>21</v>
      </c>
      <c r="K21" s="10">
        <v>1.86</v>
      </c>
      <c r="L21" s="10">
        <v>12</v>
      </c>
      <c r="M21" s="10">
        <v>1.97</v>
      </c>
      <c r="N21" s="13">
        <v>33.333333333333336</v>
      </c>
      <c r="O21" s="13">
        <v>16.666666666666668</v>
      </c>
      <c r="P21" s="13">
        <f t="shared" si="0"/>
        <v>31.666666666666664</v>
      </c>
      <c r="Q21" s="12">
        <f t="shared" si="1"/>
        <v>380</v>
      </c>
      <c r="R21" s="13" t="s">
        <v>44</v>
      </c>
      <c r="S21" s="13">
        <v>33.333333333333336</v>
      </c>
      <c r="T21" s="13">
        <f>50-Table2[[#This Row],[vol to 400 ng2]]</f>
        <v>16.666666666666664</v>
      </c>
      <c r="U21" s="17" t="s">
        <v>75</v>
      </c>
      <c r="V21" s="18">
        <v>2.78</v>
      </c>
      <c r="W21" s="18">
        <v>9.8000000000000007</v>
      </c>
      <c r="X21" s="13">
        <f>Table2[[#This Row],[SAGC QC (ng/ul)]]*50</f>
        <v>139</v>
      </c>
      <c r="Y21" s="13"/>
    </row>
    <row r="22" spans="1:25" s="26" customFormat="1" hidden="1" x14ac:dyDescent="0.2">
      <c r="A22" s="20">
        <v>77</v>
      </c>
      <c r="B22" s="20" t="s">
        <v>10</v>
      </c>
      <c r="C22" s="20" t="s">
        <v>7</v>
      </c>
      <c r="D22" s="20" t="s">
        <v>8</v>
      </c>
      <c r="E22" s="20" t="s">
        <v>8</v>
      </c>
      <c r="F22" s="20">
        <v>22</v>
      </c>
      <c r="G22" s="21">
        <v>44484</v>
      </c>
      <c r="H22" s="22">
        <v>380</v>
      </c>
      <c r="I22" s="22">
        <v>475</v>
      </c>
      <c r="J22" s="20">
        <v>23.5</v>
      </c>
      <c r="K22" s="20">
        <v>1.85</v>
      </c>
      <c r="L22" s="20">
        <v>22</v>
      </c>
      <c r="M22" s="20">
        <v>1.82</v>
      </c>
      <c r="N22" s="23">
        <v>18.181818181818183</v>
      </c>
      <c r="O22" s="23">
        <v>9.0909090909090917</v>
      </c>
      <c r="P22" s="23">
        <f t="shared" si="0"/>
        <v>46.818181818181813</v>
      </c>
      <c r="Q22" s="22">
        <f t="shared" si="1"/>
        <v>1030</v>
      </c>
      <c r="R22" s="23" t="s">
        <v>45</v>
      </c>
      <c r="S22" s="23">
        <v>18.181818181818183</v>
      </c>
      <c r="T22" s="23">
        <f>50-Table2[[#This Row],[vol to 400 ng2]]</f>
        <v>31.818181818181817</v>
      </c>
      <c r="U22" s="17" t="s">
        <v>76</v>
      </c>
      <c r="V22" s="27">
        <v>5.92</v>
      </c>
      <c r="W22" s="27">
        <v>9.4</v>
      </c>
      <c r="X22" s="23">
        <f>Table2[[#This Row],[SAGC QC (ng/ul)]]*50</f>
        <v>296</v>
      </c>
      <c r="Y22" s="13" t="s">
        <v>8</v>
      </c>
    </row>
    <row r="23" spans="1:25" s="26" customFormat="1" hidden="1" x14ac:dyDescent="0.2">
      <c r="A23" s="20">
        <v>79</v>
      </c>
      <c r="B23" s="20" t="s">
        <v>10</v>
      </c>
      <c r="C23" s="20" t="s">
        <v>7</v>
      </c>
      <c r="D23" s="20" t="s">
        <v>8</v>
      </c>
      <c r="E23" s="20" t="s">
        <v>8</v>
      </c>
      <c r="F23" s="20">
        <v>23</v>
      </c>
      <c r="G23" s="21">
        <v>44484</v>
      </c>
      <c r="H23" s="22">
        <v>380</v>
      </c>
      <c r="I23" s="22">
        <v>475</v>
      </c>
      <c r="J23" s="20">
        <v>15.4</v>
      </c>
      <c r="K23" s="20">
        <v>2.09</v>
      </c>
      <c r="L23" s="20">
        <v>12.8</v>
      </c>
      <c r="M23" s="20">
        <v>2.08</v>
      </c>
      <c r="N23" s="23">
        <v>31.25</v>
      </c>
      <c r="O23" s="23">
        <v>15.625</v>
      </c>
      <c r="P23" s="23">
        <f t="shared" si="0"/>
        <v>33.75</v>
      </c>
      <c r="Q23" s="22">
        <f t="shared" si="1"/>
        <v>432</v>
      </c>
      <c r="R23" s="23" t="s">
        <v>46</v>
      </c>
      <c r="S23" s="23">
        <v>31.25</v>
      </c>
      <c r="T23" s="23">
        <f>50-Table2[[#This Row],[vol to 400 ng2]]</f>
        <v>18.75</v>
      </c>
      <c r="U23" s="17" t="s">
        <v>77</v>
      </c>
      <c r="V23" s="27">
        <v>6.31</v>
      </c>
      <c r="W23" s="27">
        <v>10</v>
      </c>
      <c r="X23" s="23">
        <f>Table2[[#This Row],[SAGC QC (ng/ul)]]*50</f>
        <v>315.5</v>
      </c>
      <c r="Y23" s="13" t="s">
        <v>8</v>
      </c>
    </row>
    <row r="24" spans="1:25" s="34" customFormat="1" x14ac:dyDescent="0.2">
      <c r="A24" s="28">
        <v>82</v>
      </c>
      <c r="B24" s="28" t="s">
        <v>7</v>
      </c>
      <c r="C24" s="28" t="s">
        <v>9</v>
      </c>
      <c r="D24" s="28" t="s">
        <v>8</v>
      </c>
      <c r="E24" s="28" t="s">
        <v>8</v>
      </c>
      <c r="F24" s="28">
        <v>24</v>
      </c>
      <c r="G24" s="29">
        <v>44484</v>
      </c>
      <c r="H24" s="30">
        <v>180</v>
      </c>
      <c r="I24" s="30">
        <v>225</v>
      </c>
      <c r="J24" s="28">
        <v>11.9</v>
      </c>
      <c r="K24" s="28">
        <v>1.57</v>
      </c>
      <c r="L24" s="28">
        <v>13.6</v>
      </c>
      <c r="M24" s="28">
        <v>1.64</v>
      </c>
      <c r="N24" s="31">
        <v>29.411764705882355</v>
      </c>
      <c r="O24" s="31">
        <v>14.705882352941178</v>
      </c>
      <c r="P24" s="31">
        <f t="shared" si="0"/>
        <v>35.588235294117645</v>
      </c>
      <c r="Q24" s="30">
        <f t="shared" si="1"/>
        <v>483.99999999999994</v>
      </c>
      <c r="R24" s="31" t="s">
        <v>47</v>
      </c>
      <c r="S24" s="31">
        <v>29.411764705882355</v>
      </c>
      <c r="T24" s="31">
        <f>50-Table2[[#This Row],[vol to 400 ng2]]</f>
        <v>20.588235294117645</v>
      </c>
      <c r="U24" s="17" t="s">
        <v>78</v>
      </c>
      <c r="V24" s="35">
        <v>3.2</v>
      </c>
      <c r="W24" s="35">
        <v>8.6999999999999993</v>
      </c>
      <c r="X24" s="31">
        <f>Table2[[#This Row],[SAGC QC (ng/ul)]]*50</f>
        <v>160</v>
      </c>
      <c r="Y24" s="13"/>
    </row>
    <row r="25" spans="1:25" s="26" customFormat="1" hidden="1" x14ac:dyDescent="0.2">
      <c r="A25" s="20">
        <v>86</v>
      </c>
      <c r="B25" s="20" t="s">
        <v>10</v>
      </c>
      <c r="C25" s="20" t="s">
        <v>7</v>
      </c>
      <c r="D25" s="20" t="s">
        <v>8</v>
      </c>
      <c r="E25" s="20" t="s">
        <v>8</v>
      </c>
      <c r="F25" s="20">
        <v>25</v>
      </c>
      <c r="G25" s="21">
        <v>44484</v>
      </c>
      <c r="H25" s="22">
        <v>360</v>
      </c>
      <c r="I25" s="22">
        <v>450</v>
      </c>
      <c r="J25" s="20">
        <v>19.899999999999999</v>
      </c>
      <c r="K25" s="20">
        <v>1.86</v>
      </c>
      <c r="L25" s="20">
        <v>19.2</v>
      </c>
      <c r="M25" s="20">
        <v>1.81</v>
      </c>
      <c r="N25" s="23">
        <v>20.833333333333336</v>
      </c>
      <c r="O25" s="23">
        <v>10.416666666666668</v>
      </c>
      <c r="P25" s="23">
        <f t="shared" si="0"/>
        <v>44.166666666666664</v>
      </c>
      <c r="Q25" s="22">
        <f t="shared" si="1"/>
        <v>847.99999999999989</v>
      </c>
      <c r="R25" s="23" t="s">
        <v>48</v>
      </c>
      <c r="S25" s="23">
        <v>20.833333333333336</v>
      </c>
      <c r="T25" s="23">
        <f>50-Table2[[#This Row],[vol to 400 ng2]]</f>
        <v>29.166666666666664</v>
      </c>
      <c r="U25" s="17" t="s">
        <v>79</v>
      </c>
      <c r="V25" s="27">
        <v>5.72</v>
      </c>
      <c r="W25" s="27">
        <v>9.9</v>
      </c>
      <c r="X25" s="23">
        <f>Table2[[#This Row],[SAGC QC (ng/ul)]]*50</f>
        <v>286</v>
      </c>
      <c r="Y25" s="13" t="s">
        <v>8</v>
      </c>
    </row>
    <row r="26" spans="1:25" hidden="1" x14ac:dyDescent="0.2">
      <c r="A26" s="10">
        <v>87</v>
      </c>
      <c r="B26" s="10" t="s">
        <v>7</v>
      </c>
      <c r="C26" s="10" t="s">
        <v>7</v>
      </c>
      <c r="D26" s="10" t="s">
        <v>8</v>
      </c>
      <c r="E26" s="10" t="s">
        <v>8</v>
      </c>
      <c r="F26" s="10">
        <v>26</v>
      </c>
      <c r="G26" s="11">
        <v>44484</v>
      </c>
      <c r="H26" s="12">
        <v>380</v>
      </c>
      <c r="I26" s="12">
        <v>475</v>
      </c>
      <c r="J26" s="10">
        <v>21.4</v>
      </c>
      <c r="K26" s="10">
        <v>2.04</v>
      </c>
      <c r="L26" s="10">
        <v>19.7</v>
      </c>
      <c r="M26" s="10">
        <v>1.86</v>
      </c>
      <c r="N26" s="13">
        <v>20.304568527918782</v>
      </c>
      <c r="O26" s="13">
        <v>10.152284263959391</v>
      </c>
      <c r="P26" s="13">
        <f t="shared" si="0"/>
        <v>44.695431472081218</v>
      </c>
      <c r="Q26" s="12">
        <f t="shared" si="1"/>
        <v>880.5</v>
      </c>
      <c r="R26" s="13" t="s">
        <v>49</v>
      </c>
      <c r="S26" s="13">
        <v>20.304568527918782</v>
      </c>
      <c r="T26" s="13">
        <f>50-Table2[[#This Row],[vol to 400 ng2]]</f>
        <v>29.695431472081218</v>
      </c>
      <c r="U26" s="16" t="s">
        <v>80</v>
      </c>
      <c r="V26" s="18">
        <v>6.72</v>
      </c>
      <c r="W26" s="18">
        <v>8.8000000000000007</v>
      </c>
      <c r="X26" s="13">
        <f>Table2[[#This Row],[SAGC QC (ng/ul)]]*50</f>
        <v>336</v>
      </c>
      <c r="Y26" s="41" t="s">
        <v>8</v>
      </c>
    </row>
    <row r="27" spans="1:25" hidden="1" x14ac:dyDescent="0.2">
      <c r="A27" s="10">
        <v>90</v>
      </c>
      <c r="B27" s="10" t="s">
        <v>7</v>
      </c>
      <c r="C27" s="10" t="s">
        <v>7</v>
      </c>
      <c r="D27" s="10" t="s">
        <v>8</v>
      </c>
      <c r="E27" s="10" t="s">
        <v>8</v>
      </c>
      <c r="F27" s="10">
        <v>27</v>
      </c>
      <c r="G27" s="11">
        <v>44484</v>
      </c>
      <c r="H27" s="12">
        <v>380</v>
      </c>
      <c r="I27" s="12">
        <v>475</v>
      </c>
      <c r="J27" s="10">
        <v>22.8</v>
      </c>
      <c r="K27" s="10">
        <v>1.97</v>
      </c>
      <c r="L27" s="10">
        <v>19.899999999999999</v>
      </c>
      <c r="M27" s="10">
        <v>1.92</v>
      </c>
      <c r="N27" s="13">
        <v>20.100502512562816</v>
      </c>
      <c r="O27" s="13">
        <v>10.050251256281408</v>
      </c>
      <c r="P27" s="13">
        <f t="shared" si="0"/>
        <v>44.899497487437188</v>
      </c>
      <c r="Q27" s="12">
        <f t="shared" si="1"/>
        <v>893.5</v>
      </c>
      <c r="R27" s="13" t="s">
        <v>50</v>
      </c>
      <c r="S27" s="13">
        <v>20.100502512562816</v>
      </c>
      <c r="T27" s="13">
        <f>50-Table2[[#This Row],[vol to 400 ng2]]</f>
        <v>29.899497487437184</v>
      </c>
      <c r="U27" s="16" t="s">
        <v>81</v>
      </c>
      <c r="V27" s="18">
        <v>7.1</v>
      </c>
      <c r="W27" s="18">
        <v>9.4</v>
      </c>
      <c r="X27" s="13">
        <f>Table2[[#This Row],[SAGC QC (ng/ul)]]*50</f>
        <v>355</v>
      </c>
      <c r="Y27" s="41" t="s">
        <v>8</v>
      </c>
    </row>
    <row r="28" spans="1:25" hidden="1" x14ac:dyDescent="0.2">
      <c r="A28" s="10">
        <v>93</v>
      </c>
      <c r="B28" s="10" t="s">
        <v>7</v>
      </c>
      <c r="C28" s="10" t="s">
        <v>7</v>
      </c>
      <c r="D28" s="10" t="s">
        <v>8</v>
      </c>
      <c r="E28" s="10" t="s">
        <v>8</v>
      </c>
      <c r="F28" s="10">
        <v>28</v>
      </c>
      <c r="G28" s="11">
        <v>44484</v>
      </c>
      <c r="H28" s="12">
        <v>380</v>
      </c>
      <c r="I28" s="12">
        <v>450</v>
      </c>
      <c r="J28" s="10">
        <v>20.5</v>
      </c>
      <c r="K28" s="10">
        <v>2.04</v>
      </c>
      <c r="L28" s="10">
        <v>15.8</v>
      </c>
      <c r="M28" s="10">
        <v>1.8</v>
      </c>
      <c r="N28" s="13">
        <v>25.316455696202532</v>
      </c>
      <c r="O28" s="13">
        <v>12.658227848101266</v>
      </c>
      <c r="P28" s="13">
        <f t="shared" si="0"/>
        <v>39.683544303797468</v>
      </c>
      <c r="Q28" s="12">
        <f t="shared" si="1"/>
        <v>627</v>
      </c>
      <c r="R28" s="13" t="s">
        <v>51</v>
      </c>
      <c r="S28" s="13">
        <v>25.316455696202532</v>
      </c>
      <c r="T28" s="13">
        <f>50-Table2[[#This Row],[vol to 400 ng2]]</f>
        <v>24.683544303797468</v>
      </c>
      <c r="U28" s="16" t="s">
        <v>82</v>
      </c>
      <c r="V28" s="18">
        <v>5.63</v>
      </c>
      <c r="W28" s="18">
        <v>9.5</v>
      </c>
      <c r="X28" s="13">
        <f>Table2[[#This Row],[SAGC QC (ng/ul)]]*50</f>
        <v>281.5</v>
      </c>
      <c r="Y28" s="41" t="s">
        <v>8</v>
      </c>
    </row>
    <row r="29" spans="1:25" s="34" customFormat="1" hidden="1" x14ac:dyDescent="0.2">
      <c r="A29" s="28">
        <v>96</v>
      </c>
      <c r="B29" s="28" t="s">
        <v>7</v>
      </c>
      <c r="C29" s="28" t="s">
        <v>9</v>
      </c>
      <c r="D29" s="28" t="s">
        <v>8</v>
      </c>
      <c r="E29" s="28" t="s">
        <v>8</v>
      </c>
      <c r="F29" s="28">
        <v>29</v>
      </c>
      <c r="G29" s="36">
        <v>44484</v>
      </c>
      <c r="H29" s="30">
        <v>380</v>
      </c>
      <c r="I29" s="30">
        <v>437.5</v>
      </c>
      <c r="J29" s="28">
        <v>19.100000000000001</v>
      </c>
      <c r="K29" s="28">
        <v>1.98</v>
      </c>
      <c r="L29" s="28">
        <v>15.8</v>
      </c>
      <c r="M29" s="28">
        <v>1.97</v>
      </c>
      <c r="N29" s="31">
        <v>25.316455696202532</v>
      </c>
      <c r="O29" s="31">
        <v>12.658227848101266</v>
      </c>
      <c r="P29" s="31">
        <f t="shared" si="0"/>
        <v>39.683544303797468</v>
      </c>
      <c r="Q29" s="30">
        <f t="shared" si="1"/>
        <v>627</v>
      </c>
      <c r="R29" s="31" t="s">
        <v>52</v>
      </c>
      <c r="S29" s="31">
        <v>25.316455696202532</v>
      </c>
      <c r="T29" s="31">
        <f>50-Table2[[#This Row],[vol to 400 ng2]]</f>
        <v>24.683544303797468</v>
      </c>
      <c r="U29" s="16" t="s">
        <v>83</v>
      </c>
      <c r="V29" s="35">
        <v>6.95</v>
      </c>
      <c r="W29" s="35">
        <v>9.5</v>
      </c>
      <c r="X29" s="31">
        <f>Table2[[#This Row],[SAGC QC (ng/ul)]]*50</f>
        <v>347.5</v>
      </c>
      <c r="Y29" s="31" t="s">
        <v>8</v>
      </c>
    </row>
    <row r="30" spans="1:25" s="34" customFormat="1" hidden="1" x14ac:dyDescent="0.2">
      <c r="A30" s="37">
        <v>99</v>
      </c>
      <c r="B30" s="37" t="s">
        <v>7</v>
      </c>
      <c r="C30" s="37" t="s">
        <v>9</v>
      </c>
      <c r="D30" s="37" t="s">
        <v>8</v>
      </c>
      <c r="E30" s="37" t="s">
        <v>8</v>
      </c>
      <c r="F30" s="37">
        <v>30</v>
      </c>
      <c r="G30" s="38">
        <v>44484</v>
      </c>
      <c r="H30" s="30">
        <v>380</v>
      </c>
      <c r="I30" s="39">
        <v>450</v>
      </c>
      <c r="J30" s="37">
        <v>14.3</v>
      </c>
      <c r="K30" s="37">
        <v>1.95</v>
      </c>
      <c r="L30" s="37">
        <v>16.7</v>
      </c>
      <c r="M30" s="37">
        <v>1.98</v>
      </c>
      <c r="N30" s="40">
        <v>23.952095808383234</v>
      </c>
      <c r="O30" s="40">
        <v>11.976047904191617</v>
      </c>
      <c r="P30" s="31">
        <f t="shared" si="0"/>
        <v>41.047904191616766</v>
      </c>
      <c r="Q30" s="30">
        <f t="shared" si="1"/>
        <v>685.5</v>
      </c>
      <c r="R30" s="31" t="s">
        <v>53</v>
      </c>
      <c r="S30" s="40">
        <v>23.952095808383234</v>
      </c>
      <c r="T30" s="31">
        <f>50-Table2[[#This Row],[vol to 400 ng2]]</f>
        <v>26.047904191616766</v>
      </c>
      <c r="U30" s="16" t="s">
        <v>84</v>
      </c>
      <c r="V30" s="35">
        <v>4.29</v>
      </c>
      <c r="W30" s="35">
        <v>8.6999999999999993</v>
      </c>
      <c r="X30" s="31">
        <f>Table2[[#This Row],[SAGC QC (ng/ul)]]*50</f>
        <v>214.5</v>
      </c>
      <c r="Y30" s="31" t="s">
        <v>8</v>
      </c>
    </row>
  </sheetData>
  <phoneticPr fontId="3" type="noConversion"/>
  <conditionalFormatting sqref="M2:M30">
    <cfRule type="cellIs" dxfId="53" priority="1" operator="greaterThan">
      <formula>1.9</formula>
    </cfRule>
  </conditionalFormatting>
  <pageMargins left="0.7" right="0.7" top="0.75" bottom="0.75" header="0.3" footer="0.3"/>
  <pageSetup paperSize="9" scale="97"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724A-D963-F14C-BB4E-E5E4FEDED4F7}">
  <dimension ref="A1:E6"/>
  <sheetViews>
    <sheetView workbookViewId="0">
      <selection activeCell="E6" sqref="A1:E6"/>
    </sheetView>
  </sheetViews>
  <sheetFormatPr baseColWidth="10" defaultRowHeight="16" x14ac:dyDescent="0.2"/>
  <cols>
    <col min="1" max="1" width="15.1640625" customWidth="1"/>
    <col min="3" max="3" width="17" customWidth="1"/>
  </cols>
  <sheetData>
    <row r="1" spans="1:5" ht="17" x14ac:dyDescent="0.2">
      <c r="A1" s="59" t="s">
        <v>24</v>
      </c>
      <c r="B1" s="59" t="s">
        <v>56</v>
      </c>
      <c r="C1" s="59" t="s">
        <v>85</v>
      </c>
      <c r="D1" s="60" t="s">
        <v>86</v>
      </c>
      <c r="E1" s="59" t="s">
        <v>87</v>
      </c>
    </row>
    <row r="2" spans="1:5" x14ac:dyDescent="0.2">
      <c r="A2" s="56" t="s">
        <v>34</v>
      </c>
      <c r="B2" s="57" t="s">
        <v>66</v>
      </c>
      <c r="C2" s="16">
        <v>4.21</v>
      </c>
      <c r="D2" s="16">
        <v>9.8000000000000007</v>
      </c>
      <c r="E2" s="56" t="s">
        <v>94</v>
      </c>
    </row>
    <row r="3" spans="1:5" x14ac:dyDescent="0.2">
      <c r="A3" s="56" t="s">
        <v>35</v>
      </c>
      <c r="B3" s="57" t="s">
        <v>67</v>
      </c>
      <c r="C3" s="16">
        <v>5.58</v>
      </c>
      <c r="D3" s="16">
        <v>9.1999999999999993</v>
      </c>
      <c r="E3" s="56" t="s">
        <v>94</v>
      </c>
    </row>
    <row r="4" spans="1:5" x14ac:dyDescent="0.2">
      <c r="A4" s="56" t="s">
        <v>43</v>
      </c>
      <c r="B4" s="57" t="s">
        <v>91</v>
      </c>
      <c r="C4" s="57">
        <v>4.7</v>
      </c>
      <c r="D4" s="57">
        <v>10</v>
      </c>
      <c r="E4" s="56" t="s">
        <v>94</v>
      </c>
    </row>
    <row r="5" spans="1:5" x14ac:dyDescent="0.2">
      <c r="A5" s="56" t="s">
        <v>44</v>
      </c>
      <c r="B5" s="57" t="s">
        <v>75</v>
      </c>
      <c r="C5" s="57">
        <v>2.78</v>
      </c>
      <c r="D5" s="57">
        <v>9.8000000000000007</v>
      </c>
      <c r="E5" s="56" t="s">
        <v>94</v>
      </c>
    </row>
    <row r="6" spans="1:5" x14ac:dyDescent="0.2">
      <c r="A6" s="58" t="s">
        <v>47</v>
      </c>
      <c r="B6" s="57" t="s">
        <v>78</v>
      </c>
      <c r="C6" s="57">
        <v>3.2</v>
      </c>
      <c r="D6" s="57">
        <v>8.6999999999999993</v>
      </c>
      <c r="E6" s="56" t="s">
        <v>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2C41-CAC6-AA4B-B279-04324037BE3D}">
  <dimension ref="A1:A26"/>
  <sheetViews>
    <sheetView tabSelected="1" workbookViewId="0"/>
  </sheetViews>
  <sheetFormatPr baseColWidth="10" defaultRowHeight="16" x14ac:dyDescent="0.2"/>
  <sheetData>
    <row r="1" spans="1:1" x14ac:dyDescent="0.2">
      <c r="A1" t="s">
        <v>120</v>
      </c>
    </row>
    <row r="2" spans="1:1" x14ac:dyDescent="0.2">
      <c r="A2" t="s">
        <v>97</v>
      </c>
    </row>
    <row r="3" spans="1:1" x14ac:dyDescent="0.2">
      <c r="A3" t="s">
        <v>98</v>
      </c>
    </row>
    <row r="4" spans="1:1" x14ac:dyDescent="0.2">
      <c r="A4" t="s">
        <v>99</v>
      </c>
    </row>
    <row r="5" spans="1:1" x14ac:dyDescent="0.2">
      <c r="A5" t="s">
        <v>100</v>
      </c>
    </row>
    <row r="6" spans="1:1" x14ac:dyDescent="0.2">
      <c r="A6" t="s">
        <v>101</v>
      </c>
    </row>
    <row r="7" spans="1:1" x14ac:dyDescent="0.2">
      <c r="A7" t="s">
        <v>102</v>
      </c>
    </row>
    <row r="8" spans="1:1" x14ac:dyDescent="0.2">
      <c r="A8" t="s">
        <v>103</v>
      </c>
    </row>
    <row r="9" spans="1:1" x14ac:dyDescent="0.2">
      <c r="A9" t="s">
        <v>104</v>
      </c>
    </row>
    <row r="10" spans="1:1" x14ac:dyDescent="0.2">
      <c r="A10" t="s">
        <v>105</v>
      </c>
    </row>
    <row r="11" spans="1:1" x14ac:dyDescent="0.2">
      <c r="A11" t="s">
        <v>106</v>
      </c>
    </row>
    <row r="12" spans="1:1" x14ac:dyDescent="0.2">
      <c r="A12" t="s">
        <v>107</v>
      </c>
    </row>
    <row r="13" spans="1:1" x14ac:dyDescent="0.2">
      <c r="A13" t="s">
        <v>108</v>
      </c>
    </row>
    <row r="14" spans="1:1" x14ac:dyDescent="0.2">
      <c r="A14" t="s">
        <v>109</v>
      </c>
    </row>
    <row r="15" spans="1:1" x14ac:dyDescent="0.2">
      <c r="A15" t="s">
        <v>110</v>
      </c>
    </row>
    <row r="16" spans="1:1" x14ac:dyDescent="0.2">
      <c r="A16" t="s">
        <v>95</v>
      </c>
    </row>
    <row r="17" spans="1:1" x14ac:dyDescent="0.2">
      <c r="A17" t="s">
        <v>111</v>
      </c>
    </row>
    <row r="18" spans="1:1" x14ac:dyDescent="0.2">
      <c r="A18" t="s">
        <v>112</v>
      </c>
    </row>
    <row r="19" spans="1:1" x14ac:dyDescent="0.2">
      <c r="A19" t="s">
        <v>113</v>
      </c>
    </row>
    <row r="20" spans="1:1" x14ac:dyDescent="0.2">
      <c r="A20" t="s">
        <v>114</v>
      </c>
    </row>
    <row r="21" spans="1:1" x14ac:dyDescent="0.2">
      <c r="A21" t="s">
        <v>115</v>
      </c>
    </row>
    <row r="22" spans="1:1" x14ac:dyDescent="0.2">
      <c r="A22" t="s">
        <v>116</v>
      </c>
    </row>
    <row r="23" spans="1:1" x14ac:dyDescent="0.2">
      <c r="A23" t="s">
        <v>117</v>
      </c>
    </row>
    <row r="24" spans="1:1" x14ac:dyDescent="0.2">
      <c r="A24" t="s">
        <v>118</v>
      </c>
    </row>
    <row r="25" spans="1:1" x14ac:dyDescent="0.2">
      <c r="A25" t="s">
        <v>119</v>
      </c>
    </row>
    <row r="26" spans="1:1" x14ac:dyDescent="0.2">
      <c r="A26" t="s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MTIzMzkuNnw0OTc0MS85NDkyL0VudHJ5UGFydC8yNzYwOTQ2NjE0fDMxMzIzLjY=</eid>
  <version>1</version>
  <updated-at>2021-10-05T15:08:36+11:00</updated-at>
</LabArchives>
</file>

<file path=customXml/itemProps1.xml><?xml version="1.0" encoding="utf-8"?>
<ds:datastoreItem xmlns:ds="http://schemas.openxmlformats.org/officeDocument/2006/customXml" ds:itemID="{A65D4087-EEE7-4522-84D5-493F9A6929A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Karissa Barthelson</dc:creator>
  <cp:keywords/>
  <dc:description/>
  <cp:lastModifiedBy>Karissa Barthelson</cp:lastModifiedBy>
  <cp:revision/>
  <cp:lastPrinted>2021-10-20T04:16:36Z</cp:lastPrinted>
  <dcterms:created xsi:type="dcterms:W3CDTF">2021-10-05T00:49:00Z</dcterms:created>
  <dcterms:modified xsi:type="dcterms:W3CDTF">2021-11-26T11:18:28Z</dcterms:modified>
  <cp:category/>
  <cp:contentStatus/>
</cp:coreProperties>
</file>