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Box Sync/SORL1 Project/trp1818X_RNAseq/New Samples/"/>
    </mc:Choice>
  </mc:AlternateContent>
  <xr:revisionPtr revIDLastSave="0" documentId="13_ncr:1_{CACAE78C-F1BE-2443-A599-302446BF88BD}" xr6:coauthVersionLast="36" xr6:coauthVersionMax="36" xr10:uidLastSave="{00000000-0000-0000-0000-000000000000}"/>
  <bookViews>
    <workbookView xWindow="3620" yWindow="1940" windowWidth="21900" windowHeight="13120" xr2:uid="{BC21374C-6D43-0E42-833B-0EDF6339885B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4" i="1"/>
  <c r="K12" i="1"/>
  <c r="K13" i="1"/>
  <c r="D21" i="1"/>
  <c r="D20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<sst xmlns="http://schemas.openxmlformats.org/spreadsheetml/2006/main" count="366" uniqueCount="104">
  <si>
    <t>Fish</t>
  </si>
  <si>
    <t>Sex</t>
  </si>
  <si>
    <t>M</t>
  </si>
  <si>
    <t>F</t>
  </si>
  <si>
    <t>Genotype</t>
  </si>
  <si>
    <t>mut</t>
  </si>
  <si>
    <t>weight of brain</t>
  </si>
  <si>
    <t>conc. Of RNA after mirvana extraction (ng/µL)</t>
  </si>
  <si>
    <t>a260/280</t>
  </si>
  <si>
    <t>A260/280</t>
  </si>
  <si>
    <t xml:space="preserve">concentration after second round of glass fiber filter. </t>
  </si>
  <si>
    <t>Conc. After Dnase I treatment</t>
  </si>
  <si>
    <t>Vol to 4µg</t>
  </si>
  <si>
    <t>100 (only 3µg)</t>
  </si>
  <si>
    <t>Sample</t>
  </si>
  <si>
    <t>SampleName</t>
  </si>
  <si>
    <t>1_11mut.sorted.bam</t>
  </si>
  <si>
    <t>11_5mut.sorted.bam</t>
  </si>
  <si>
    <t>12_9W.sorted.bam</t>
  </si>
  <si>
    <t>2_12mut.sorted.bam</t>
  </si>
  <si>
    <t>3_13W.sorted.bam</t>
  </si>
  <si>
    <t>4_14W.sorted.bam</t>
  </si>
  <si>
    <t>5_15mut.sorted.bam</t>
  </si>
  <si>
    <t>6_16W.sorted.bam</t>
  </si>
  <si>
    <t>7_17mut.sorted.bam</t>
  </si>
  <si>
    <t>8_19W.sorted.bam</t>
  </si>
  <si>
    <t>9_1W.sorted.bam</t>
  </si>
  <si>
    <t>10_4mut.sorted.bam</t>
  </si>
  <si>
    <t>Group</t>
  </si>
  <si>
    <t>1_+/+_Male</t>
  </si>
  <si>
    <t>1_Mut/+_Female</t>
  </si>
  <si>
    <t>2_Mut/+_Male</t>
  </si>
  <si>
    <t>1_+/+_Female</t>
  </si>
  <si>
    <t>1_Mut/+_Male</t>
  </si>
  <si>
    <t>2_Mut/+_Female</t>
  </si>
  <si>
    <t>2_+/+_Female</t>
  </si>
  <si>
    <t>3_+/+_Female</t>
  </si>
  <si>
    <t>3_Mut/+_Female</t>
  </si>
  <si>
    <t>2_+/+_Male</t>
  </si>
  <si>
    <t>4_Mut/+_Female</t>
  </si>
  <si>
    <t>3_+/+_Male</t>
  </si>
  <si>
    <t>Lane_in_sequencing</t>
  </si>
  <si>
    <t>WT</t>
  </si>
  <si>
    <t>Ensembl_Gene_ID</t>
  </si>
  <si>
    <t>Gene_Name</t>
  </si>
  <si>
    <t>Reference</t>
  </si>
  <si>
    <t>ENSDARG00000098360</t>
  </si>
  <si>
    <t>cyp19a1b</t>
  </si>
  <si>
    <r>
      <t xml:space="preserve">Wong et al, 2014. </t>
    </r>
    <r>
      <rPr>
        <i/>
        <sz val="12"/>
        <color theme="1"/>
        <rFont val="Calibri"/>
        <family val="2"/>
        <scheme val="minor"/>
      </rPr>
      <t>Limited sex-biased neural gene expression patterns across strains in Zebrafish (Danio rerio)</t>
    </r>
    <r>
      <rPr>
        <sz val="12"/>
        <color theme="1"/>
        <rFont val="Calibri"/>
        <family val="2"/>
        <scheme val="minor"/>
      </rPr>
      <t>. BMC Genomics</t>
    </r>
  </si>
  <si>
    <t>Sex_upregulated</t>
  </si>
  <si>
    <t>Female</t>
  </si>
  <si>
    <t>hsd17b3</t>
  </si>
  <si>
    <t>ENSDARG00000023287</t>
  </si>
  <si>
    <t>Wong et al, 2014. Limited sex-biased neural gene expression patterns across strains in Zebrafish (Danio rerio). BMC Genomics</t>
  </si>
  <si>
    <t>Male</t>
  </si>
  <si>
    <t>dio2</t>
  </si>
  <si>
    <t>ENSDARG00000094857</t>
  </si>
  <si>
    <t>Age</t>
  </si>
  <si>
    <t>4months</t>
  </si>
  <si>
    <t>value</t>
  </si>
  <si>
    <t>LogCPM</t>
  </si>
  <si>
    <t>Gender(Original)</t>
  </si>
  <si>
    <t>Gender_From__hsd17b3_expression</t>
  </si>
  <si>
    <t xml:space="preserve">1_11mut.sorted.bam </t>
  </si>
  <si>
    <t xml:space="preserve">11_5mut.sorted.bam </t>
  </si>
  <si>
    <t xml:space="preserve">12_9W.sorted.bam   </t>
  </si>
  <si>
    <t xml:space="preserve">2_12mut.sorted.bam </t>
  </si>
  <si>
    <t xml:space="preserve">3_13W.sorted.bam   </t>
  </si>
  <si>
    <t xml:space="preserve">4_14W.sorted.bam  </t>
  </si>
  <si>
    <t xml:space="preserve">5_15mut.sorted.bam </t>
  </si>
  <si>
    <t xml:space="preserve">6_16W.sorted.bam  </t>
  </si>
  <si>
    <t xml:space="preserve">7_17mut.sorted.bam </t>
  </si>
  <si>
    <t xml:space="preserve">8_19W.sorted.bam   </t>
  </si>
  <si>
    <t xml:space="preserve">9_1W.sorted.bam    </t>
  </si>
  <si>
    <t>Gende_from_cyp19a1b</t>
  </si>
  <si>
    <t xml:space="preserve">&gt; </t>
  </si>
  <si>
    <t xml:space="preserve">3_13W.sorted.bam </t>
  </si>
  <si>
    <t xml:space="preserve">6_16W.sorted.bam   </t>
  </si>
  <si>
    <t>genderFromdio2Expression</t>
  </si>
  <si>
    <t>"Mature"</t>
  </si>
  <si>
    <t>Santos et al, 2008. Sexually dimorphic gene expression in the brains of mature zebrafish. Comparative Biochemistry and Physiology</t>
  </si>
  <si>
    <t>ENSDARG00000040432</t>
  </si>
  <si>
    <t>kruppel-like factor 2b (klf2b)</t>
  </si>
  <si>
    <t xml:space="preserve">3_13W.sorted.bam  </t>
  </si>
  <si>
    <t xml:space="preserve">4_14W.sorted.bam   </t>
  </si>
  <si>
    <t xml:space="preserve">6_16W.sorted.bam </t>
  </si>
  <si>
    <t>igf1</t>
  </si>
  <si>
    <t>Arslan-Ergul, et al. 2014.  Gene expression changes in aging Zebrafish (Danio rerio) brains are sexually dimorphic. BMC Neuroscience</t>
  </si>
  <si>
    <t>7.5-8.5m</t>
  </si>
  <si>
    <t>genderFromigf1Expression</t>
  </si>
  <si>
    <t>Gender_New</t>
  </si>
  <si>
    <t>short_sample_name</t>
  </si>
  <si>
    <t>9_1W</t>
  </si>
  <si>
    <t>10_4mut</t>
  </si>
  <si>
    <t>11_5mut</t>
  </si>
  <si>
    <t>12_9W</t>
  </si>
  <si>
    <t>2_12mut</t>
  </si>
  <si>
    <t>1_11mut</t>
  </si>
  <si>
    <t>3_13W</t>
  </si>
  <si>
    <t>4_14W</t>
  </si>
  <si>
    <t>5_15mut</t>
  </si>
  <si>
    <t>6_16W</t>
  </si>
  <si>
    <t>7_17mut</t>
  </si>
  <si>
    <t>8_19W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</si>
</sst>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i/>
      <sz val="13"/>
      <color rgb="FF333333"/>
      <name val="Arial"/>
      <family val="2"/>
    </font>
    <font>
      <b/>
      <sz val="8.4"/>
      <color rgb="FF666666"/>
      <name val="Helvetica"/>
      <family val="2"/>
    </font>
    <font>
      <i/>
      <sz val="12"/>
      <color theme="1"/>
      <name val="Calibri"/>
      <family val="2"/>
      <scheme val="minor"/>
    </font>
    <font>
      <i/>
      <sz val="16"/>
      <color rgb="FF000000"/>
      <name val="Times New Roman"/>
      <family val="1"/>
    </font>
    <font>
      <b/>
      <sz val="12"/>
      <color rgb="FF009933"/>
      <name val="Helvetica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4"/>
      <color rgb="FF333333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0" fontId="2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D4B6-1D98-4943-B878-F0AEF3C5239C}">
  <dimension ref="A1:P21"/>
  <sheetViews>
    <sheetView tabSelected="1" topLeftCell="I2" workbookViewId="0">
      <selection activeCell="P21" sqref="P21"/>
    </sheetView>
  </sheetViews>
  <sheetFormatPr baseColWidth="10" defaultRowHeight="16" x14ac:dyDescent="0.2"/>
  <cols>
    <col min="5" max="5" width="27.6640625" customWidth="1"/>
    <col min="11" max="11" width="22.33203125" customWidth="1"/>
    <col min="12" max="12" width="19.1640625" customWidth="1"/>
    <col min="13" max="13" width="20.1640625" customWidth="1"/>
  </cols>
  <sheetData>
    <row r="1" spans="1:16" s="1" customFormat="1" ht="102" x14ac:dyDescent="0.2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10</v>
      </c>
      <c r="H1" s="1" t="s">
        <v>8</v>
      </c>
      <c r="I1" s="1" t="s">
        <v>11</v>
      </c>
      <c r="J1" s="1" t="s">
        <v>9</v>
      </c>
      <c r="K1" s="1" t="s">
        <v>12</v>
      </c>
      <c r="L1" s="1" t="s">
        <v>15</v>
      </c>
      <c r="M1" s="1" t="s">
        <v>28</v>
      </c>
      <c r="N1" s="1" t="s">
        <v>41</v>
      </c>
      <c r="O1" s="1" t="s">
        <v>90</v>
      </c>
      <c r="P1" s="1" t="s">
        <v>91</v>
      </c>
    </row>
    <row r="2" spans="1:16" s="3" customFormat="1" x14ac:dyDescent="0.2">
      <c r="A2" s="3">
        <v>1</v>
      </c>
      <c r="B2" s="3" t="s">
        <v>2</v>
      </c>
      <c r="C2" s="4" t="s">
        <v>42</v>
      </c>
      <c r="D2" s="3">
        <f>987-978</f>
        <v>9</v>
      </c>
      <c r="E2" s="3">
        <v>35.799999999999997</v>
      </c>
      <c r="F2" s="3">
        <v>1.62</v>
      </c>
      <c r="G2" s="3">
        <v>36</v>
      </c>
      <c r="H2" s="3">
        <v>2.2400000000000002</v>
      </c>
      <c r="I2" s="3">
        <v>30.2</v>
      </c>
      <c r="J2" s="3">
        <v>2.0499999999999998</v>
      </c>
      <c r="K2" s="3" t="s">
        <v>13</v>
      </c>
      <c r="L2" s="3" t="s">
        <v>26</v>
      </c>
      <c r="M2" s="3" t="s">
        <v>29</v>
      </c>
      <c r="N2" s="3">
        <v>14</v>
      </c>
      <c r="O2" s="3" t="s">
        <v>2</v>
      </c>
      <c r="P2" s="3" t="s">
        <v>92</v>
      </c>
    </row>
    <row r="3" spans="1:16" s="3" customFormat="1" x14ac:dyDescent="0.2">
      <c r="A3" s="3">
        <v>2</v>
      </c>
      <c r="B3" s="3" t="s">
        <v>2</v>
      </c>
      <c r="C3" s="4" t="s">
        <v>42</v>
      </c>
      <c r="D3" s="3">
        <f>1000-995</f>
        <v>5</v>
      </c>
      <c r="E3" s="3">
        <v>38.700000000000003</v>
      </c>
      <c r="F3" s="3">
        <v>1.63</v>
      </c>
      <c r="G3" s="3">
        <v>41.3</v>
      </c>
      <c r="H3" s="3">
        <v>2.13</v>
      </c>
      <c r="I3" s="3">
        <v>30.5</v>
      </c>
      <c r="J3" s="3">
        <v>2.09</v>
      </c>
      <c r="K3" s="3" t="s">
        <v>13</v>
      </c>
    </row>
    <row r="4" spans="1:16" s="3" customFormat="1" x14ac:dyDescent="0.2">
      <c r="A4" s="3">
        <v>3</v>
      </c>
      <c r="B4" s="3" t="s">
        <v>2</v>
      </c>
      <c r="C4" s="3" t="s">
        <v>5</v>
      </c>
      <c r="D4" s="3">
        <v>7</v>
      </c>
      <c r="E4" s="3">
        <v>42.5</v>
      </c>
      <c r="F4" s="3">
        <v>1.69</v>
      </c>
      <c r="G4" s="3">
        <v>44.6</v>
      </c>
      <c r="H4" s="3">
        <v>2.15</v>
      </c>
      <c r="I4" s="3">
        <v>34.700000000000003</v>
      </c>
      <c r="J4" s="3">
        <v>2.11</v>
      </c>
      <c r="K4" s="3" t="s">
        <v>13</v>
      </c>
    </row>
    <row r="5" spans="1:16" x14ac:dyDescent="0.2">
      <c r="A5">
        <v>4</v>
      </c>
      <c r="B5" t="s">
        <v>3</v>
      </c>
      <c r="C5" t="s">
        <v>5</v>
      </c>
      <c r="D5">
        <f>995-987</f>
        <v>8</v>
      </c>
      <c r="E5">
        <v>39.5</v>
      </c>
      <c r="F5">
        <v>1.66</v>
      </c>
      <c r="G5">
        <v>62.3</v>
      </c>
      <c r="H5">
        <v>1.92</v>
      </c>
      <c r="I5">
        <v>36.1</v>
      </c>
      <c r="J5">
        <v>2.13</v>
      </c>
      <c r="K5" t="s">
        <v>13</v>
      </c>
      <c r="L5" t="s">
        <v>27</v>
      </c>
      <c r="M5" t="s">
        <v>30</v>
      </c>
      <c r="N5">
        <v>14</v>
      </c>
      <c r="O5" t="s">
        <v>2</v>
      </c>
      <c r="P5" t="s">
        <v>93</v>
      </c>
    </row>
    <row r="6" spans="1:16" s="3" customFormat="1" x14ac:dyDescent="0.2">
      <c r="A6" s="3">
        <v>5</v>
      </c>
      <c r="B6" s="3" t="s">
        <v>2</v>
      </c>
      <c r="C6" s="3" t="s">
        <v>5</v>
      </c>
      <c r="D6" s="3">
        <f>1005-995</f>
        <v>10</v>
      </c>
      <c r="E6" s="3">
        <v>44</v>
      </c>
      <c r="F6" s="3">
        <v>1.72</v>
      </c>
      <c r="G6" s="3">
        <v>50.2</v>
      </c>
      <c r="H6" s="3">
        <v>2.14</v>
      </c>
      <c r="I6" s="3">
        <v>42.1</v>
      </c>
      <c r="J6" s="3">
        <v>2.02</v>
      </c>
      <c r="K6" s="3" t="s">
        <v>13</v>
      </c>
      <c r="L6" s="3" t="s">
        <v>17</v>
      </c>
      <c r="M6" s="3" t="s">
        <v>31</v>
      </c>
      <c r="N6" s="3">
        <v>22</v>
      </c>
      <c r="O6" s="3" t="s">
        <v>2</v>
      </c>
      <c r="P6" s="3" t="s">
        <v>94</v>
      </c>
    </row>
    <row r="7" spans="1:16" x14ac:dyDescent="0.2">
      <c r="A7">
        <f>A6+1</f>
        <v>6</v>
      </c>
      <c r="B7" t="s">
        <v>3</v>
      </c>
      <c r="C7" s="5" t="s">
        <v>42</v>
      </c>
      <c r="D7">
        <f>996-987</f>
        <v>9</v>
      </c>
      <c r="E7">
        <v>36.700000000000003</v>
      </c>
      <c r="F7">
        <v>1.61</v>
      </c>
      <c r="G7">
        <v>35.6</v>
      </c>
      <c r="H7">
        <v>2.13</v>
      </c>
      <c r="I7">
        <v>28.4</v>
      </c>
      <c r="J7">
        <v>2.12</v>
      </c>
      <c r="K7" t="s">
        <v>13</v>
      </c>
    </row>
    <row r="8" spans="1:16" x14ac:dyDescent="0.2">
      <c r="A8">
        <f t="shared" ref="A8:A21" si="0">A7+1</f>
        <v>7</v>
      </c>
      <c r="B8" t="s">
        <v>3</v>
      </c>
      <c r="C8" s="5" t="s">
        <v>42</v>
      </c>
      <c r="D8">
        <f>991-979</f>
        <v>12</v>
      </c>
      <c r="E8">
        <v>34.200000000000003</v>
      </c>
      <c r="F8">
        <v>1.58</v>
      </c>
      <c r="G8">
        <v>34.299999999999997</v>
      </c>
      <c r="H8">
        <v>2.17</v>
      </c>
      <c r="I8">
        <v>26.2</v>
      </c>
      <c r="J8">
        <v>2.1800000000000002</v>
      </c>
      <c r="K8" t="s">
        <v>13</v>
      </c>
    </row>
    <row r="9" spans="1:16" s="3" customFormat="1" x14ac:dyDescent="0.2">
      <c r="A9" s="3">
        <f t="shared" si="0"/>
        <v>8</v>
      </c>
      <c r="B9" s="3" t="s">
        <v>2</v>
      </c>
      <c r="C9" s="4" t="s">
        <v>42</v>
      </c>
      <c r="D9" s="3">
        <f>1003-990</f>
        <v>13</v>
      </c>
      <c r="E9" s="3">
        <v>29.5</v>
      </c>
      <c r="F9" s="3">
        <v>1.66</v>
      </c>
      <c r="G9" s="3">
        <v>57.7</v>
      </c>
      <c r="H9" s="3">
        <v>1.95</v>
      </c>
      <c r="I9" s="3">
        <v>33.799999999999997</v>
      </c>
      <c r="J9" s="3">
        <v>2.2200000000000002</v>
      </c>
      <c r="K9" s="3" t="s">
        <v>13</v>
      </c>
    </row>
    <row r="10" spans="1:16" x14ac:dyDescent="0.2">
      <c r="A10">
        <f t="shared" si="0"/>
        <v>9</v>
      </c>
      <c r="B10" t="s">
        <v>3</v>
      </c>
      <c r="C10" s="5" t="s">
        <v>42</v>
      </c>
      <c r="D10">
        <f>1010-999</f>
        <v>11</v>
      </c>
      <c r="E10">
        <v>44.5</v>
      </c>
      <c r="F10">
        <v>1.67</v>
      </c>
      <c r="G10">
        <v>45.8</v>
      </c>
      <c r="H10">
        <v>2.14</v>
      </c>
      <c r="I10">
        <v>36.5</v>
      </c>
      <c r="J10">
        <v>2.0699999999999998</v>
      </c>
      <c r="K10" t="s">
        <v>13</v>
      </c>
      <c r="L10" t="s">
        <v>18</v>
      </c>
      <c r="M10" t="s">
        <v>32</v>
      </c>
      <c r="N10">
        <v>14</v>
      </c>
      <c r="O10" t="s">
        <v>2</v>
      </c>
      <c r="P10" t="s">
        <v>95</v>
      </c>
    </row>
    <row r="11" spans="1:16" s="3" customFormat="1" x14ac:dyDescent="0.2">
      <c r="A11" s="3">
        <f t="shared" si="0"/>
        <v>10</v>
      </c>
      <c r="B11" s="3" t="s">
        <v>2</v>
      </c>
      <c r="C11" s="3" t="s">
        <v>5</v>
      </c>
      <c r="D11" s="3">
        <f>987-979</f>
        <v>8</v>
      </c>
      <c r="E11" s="3">
        <v>40.799999999999997</v>
      </c>
      <c r="F11" s="3">
        <v>1.62</v>
      </c>
      <c r="G11" s="3">
        <v>37.5</v>
      </c>
      <c r="H11" s="3">
        <v>2.14</v>
      </c>
      <c r="I11" s="3">
        <v>30.6</v>
      </c>
      <c r="J11" s="3">
        <v>2.1800000000000002</v>
      </c>
      <c r="K11" s="3" t="s">
        <v>13</v>
      </c>
    </row>
    <row r="12" spans="1:16" s="3" customFormat="1" x14ac:dyDescent="0.2">
      <c r="A12" s="3">
        <f t="shared" si="0"/>
        <v>11</v>
      </c>
      <c r="B12" s="3" t="s">
        <v>2</v>
      </c>
      <c r="C12" s="3" t="s">
        <v>5</v>
      </c>
      <c r="D12" s="3">
        <f>990-978</f>
        <v>12</v>
      </c>
      <c r="E12" s="3">
        <v>66.2</v>
      </c>
      <c r="F12" s="3">
        <v>2.14</v>
      </c>
      <c r="I12" s="3">
        <v>56.3</v>
      </c>
      <c r="J12" s="3">
        <v>2.02</v>
      </c>
      <c r="K12" s="3">
        <f t="shared" ref="K12:K14" si="1">4000/I12</f>
        <v>71.047957371225579</v>
      </c>
      <c r="L12" s="3" t="s">
        <v>16</v>
      </c>
      <c r="M12" s="3" t="s">
        <v>33</v>
      </c>
      <c r="N12" s="3">
        <v>14</v>
      </c>
      <c r="O12" s="3" t="s">
        <v>2</v>
      </c>
      <c r="P12" s="3" t="s">
        <v>97</v>
      </c>
    </row>
    <row r="13" spans="1:16" x14ac:dyDescent="0.2">
      <c r="A13">
        <f t="shared" si="0"/>
        <v>12</v>
      </c>
      <c r="B13" t="s">
        <v>3</v>
      </c>
      <c r="C13" t="s">
        <v>5</v>
      </c>
      <c r="D13">
        <f>990-979</f>
        <v>11</v>
      </c>
      <c r="E13">
        <v>67</v>
      </c>
      <c r="F13">
        <v>2.12</v>
      </c>
      <c r="I13">
        <v>54</v>
      </c>
      <c r="J13">
        <v>2.06</v>
      </c>
      <c r="K13">
        <f t="shared" si="1"/>
        <v>74.074074074074076</v>
      </c>
      <c r="L13" t="s">
        <v>19</v>
      </c>
      <c r="M13" t="s">
        <v>34</v>
      </c>
      <c r="N13">
        <v>14</v>
      </c>
      <c r="O13" t="s">
        <v>3</v>
      </c>
      <c r="P13" t="s">
        <v>96</v>
      </c>
    </row>
    <row r="14" spans="1:16" x14ac:dyDescent="0.2">
      <c r="A14">
        <f t="shared" si="0"/>
        <v>13</v>
      </c>
      <c r="B14" t="s">
        <v>3</v>
      </c>
      <c r="C14" s="5" t="s">
        <v>42</v>
      </c>
      <c r="D14">
        <f>1003-995</f>
        <v>8</v>
      </c>
      <c r="E14">
        <v>74</v>
      </c>
      <c r="F14">
        <v>2.0299999999999998</v>
      </c>
      <c r="I14">
        <v>50</v>
      </c>
      <c r="J14">
        <v>2.1</v>
      </c>
      <c r="K14">
        <f t="shared" si="1"/>
        <v>80</v>
      </c>
      <c r="L14" s="3" t="s">
        <v>20</v>
      </c>
      <c r="M14" s="3" t="s">
        <v>35</v>
      </c>
      <c r="N14" s="3">
        <v>14</v>
      </c>
      <c r="O14" s="3" t="s">
        <v>3</v>
      </c>
      <c r="P14" s="3" t="s">
        <v>98</v>
      </c>
    </row>
    <row r="15" spans="1:16" ht="17" x14ac:dyDescent="0.2">
      <c r="A15">
        <f t="shared" si="0"/>
        <v>14</v>
      </c>
      <c r="B15" t="s">
        <v>3</v>
      </c>
      <c r="C15" s="5" t="s">
        <v>42</v>
      </c>
      <c r="D15">
        <f>1005-991</f>
        <v>14</v>
      </c>
      <c r="E15">
        <v>87</v>
      </c>
      <c r="F15">
        <v>1.89</v>
      </c>
      <c r="G15" s="2">
        <v>54</v>
      </c>
      <c r="H15">
        <v>2.19</v>
      </c>
      <c r="I15">
        <v>41.9</v>
      </c>
      <c r="J15">
        <v>2.16</v>
      </c>
      <c r="K15" t="s">
        <v>13</v>
      </c>
      <c r="L15" s="3" t="s">
        <v>21</v>
      </c>
      <c r="M15" s="3" t="s">
        <v>36</v>
      </c>
      <c r="N15" s="3">
        <v>14</v>
      </c>
      <c r="O15" s="3" t="s">
        <v>2</v>
      </c>
      <c r="P15" s="3" t="s">
        <v>99</v>
      </c>
    </row>
    <row r="16" spans="1:16" x14ac:dyDescent="0.2">
      <c r="A16">
        <f t="shared" si="0"/>
        <v>15</v>
      </c>
      <c r="B16" t="s">
        <v>3</v>
      </c>
      <c r="C16" t="s">
        <v>5</v>
      </c>
      <c r="D16">
        <f>994-985</f>
        <v>9</v>
      </c>
      <c r="E16">
        <v>71.400000000000006</v>
      </c>
      <c r="F16">
        <v>1.65</v>
      </c>
      <c r="G16">
        <v>100.5</v>
      </c>
      <c r="H16">
        <v>1.68</v>
      </c>
      <c r="I16">
        <v>37</v>
      </c>
      <c r="J16">
        <v>2.17</v>
      </c>
      <c r="K16" t="s">
        <v>13</v>
      </c>
      <c r="L16" s="3" t="s">
        <v>22</v>
      </c>
      <c r="M16" s="3" t="s">
        <v>37</v>
      </c>
      <c r="N16" s="3">
        <v>14</v>
      </c>
      <c r="O16" s="3" t="s">
        <v>3</v>
      </c>
      <c r="P16" s="3" t="s">
        <v>100</v>
      </c>
    </row>
    <row r="17" spans="1:16" s="3" customFormat="1" x14ac:dyDescent="0.2">
      <c r="A17" s="3">
        <f t="shared" si="0"/>
        <v>16</v>
      </c>
      <c r="B17" s="3" t="s">
        <v>2</v>
      </c>
      <c r="C17" s="4" t="s">
        <v>42</v>
      </c>
      <c r="D17" s="3">
        <f>1002-992</f>
        <v>10</v>
      </c>
      <c r="E17" s="3">
        <v>74.7</v>
      </c>
      <c r="F17" s="3">
        <v>2.09</v>
      </c>
      <c r="I17" s="3">
        <v>54</v>
      </c>
      <c r="J17" s="3">
        <v>2.12</v>
      </c>
      <c r="K17" s="3">
        <f>4000/I17</f>
        <v>74.074074074074076</v>
      </c>
      <c r="L17" s="3" t="s">
        <v>23</v>
      </c>
      <c r="M17" s="3" t="s">
        <v>38</v>
      </c>
      <c r="N17" s="3">
        <v>14</v>
      </c>
      <c r="O17" s="3" t="s">
        <v>2</v>
      </c>
      <c r="P17" s="3" t="s">
        <v>101</v>
      </c>
    </row>
    <row r="18" spans="1:16" x14ac:dyDescent="0.2">
      <c r="A18">
        <f t="shared" si="0"/>
        <v>17</v>
      </c>
      <c r="B18" t="s">
        <v>3</v>
      </c>
      <c r="C18" t="s">
        <v>5</v>
      </c>
      <c r="D18">
        <v>10</v>
      </c>
      <c r="E18">
        <v>72.900000000000006</v>
      </c>
      <c r="F18">
        <v>2.0699999999999998</v>
      </c>
      <c r="I18">
        <v>59.7</v>
      </c>
      <c r="J18">
        <v>2.14</v>
      </c>
      <c r="K18">
        <v>70</v>
      </c>
      <c r="L18" s="3" t="s">
        <v>24</v>
      </c>
      <c r="M18" s="3" t="s">
        <v>39</v>
      </c>
      <c r="N18" s="3">
        <v>14</v>
      </c>
      <c r="O18" s="3" t="s">
        <v>3</v>
      </c>
      <c r="P18" s="3" t="s">
        <v>102</v>
      </c>
    </row>
    <row r="19" spans="1:16" s="3" customFormat="1" x14ac:dyDescent="0.2">
      <c r="A19" s="3">
        <f t="shared" si="0"/>
        <v>18</v>
      </c>
      <c r="B19" s="3" t="s">
        <v>2</v>
      </c>
      <c r="C19" t="s">
        <v>5</v>
      </c>
      <c r="D19" s="3">
        <v>8</v>
      </c>
      <c r="E19" s="3">
        <v>117.5</v>
      </c>
      <c r="F19" s="3">
        <v>2.04</v>
      </c>
      <c r="I19" s="4">
        <v>89</v>
      </c>
      <c r="J19" s="3">
        <v>2</v>
      </c>
      <c r="K19" s="3">
        <v>44</v>
      </c>
    </row>
    <row r="20" spans="1:16" s="3" customFormat="1" x14ac:dyDescent="0.2">
      <c r="A20" s="3">
        <f t="shared" si="0"/>
        <v>19</v>
      </c>
      <c r="B20" s="3" t="s">
        <v>2</v>
      </c>
      <c r="C20" s="4" t="s">
        <v>42</v>
      </c>
      <c r="D20" s="3">
        <f>995-977</f>
        <v>18</v>
      </c>
      <c r="E20" s="3">
        <v>61.6</v>
      </c>
      <c r="F20" s="3">
        <v>2.11</v>
      </c>
      <c r="I20" s="4">
        <v>48.7</v>
      </c>
      <c r="J20" s="3">
        <v>2.12</v>
      </c>
      <c r="K20" s="3">
        <v>83</v>
      </c>
      <c r="L20" s="3" t="s">
        <v>25</v>
      </c>
      <c r="M20" s="3" t="s">
        <v>40</v>
      </c>
      <c r="N20" s="3">
        <v>17</v>
      </c>
      <c r="O20" s="3" t="s">
        <v>2</v>
      </c>
      <c r="P20" s="3" t="s">
        <v>103</v>
      </c>
    </row>
    <row r="21" spans="1:16" s="3" customFormat="1" x14ac:dyDescent="0.2">
      <c r="A21" s="3">
        <f t="shared" si="0"/>
        <v>20</v>
      </c>
      <c r="B21" s="3" t="s">
        <v>2</v>
      </c>
      <c r="C21" s="3" t="s">
        <v>5</v>
      </c>
      <c r="D21" s="3">
        <f>89-77</f>
        <v>12</v>
      </c>
      <c r="E21" s="3">
        <v>47.8</v>
      </c>
      <c r="F21" s="3">
        <v>2.25</v>
      </c>
      <c r="I21" s="4">
        <v>40</v>
      </c>
      <c r="J21" s="3">
        <v>2.17</v>
      </c>
      <c r="K21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86B0-9BE0-8A4E-BB2A-DA0BC5DE0026}">
  <dimension ref="A1:E7"/>
  <sheetViews>
    <sheetView workbookViewId="0">
      <selection activeCell="A6" sqref="A6"/>
    </sheetView>
  </sheetViews>
  <sheetFormatPr baseColWidth="10" defaultRowHeight="16" x14ac:dyDescent="0.2"/>
  <cols>
    <col min="1" max="1" width="20.1640625" customWidth="1"/>
    <col min="2" max="2" width="23.5" customWidth="1"/>
    <col min="3" max="3" width="114" customWidth="1"/>
  </cols>
  <sheetData>
    <row r="1" spans="1:5" x14ac:dyDescent="0.2">
      <c r="A1" t="s">
        <v>44</v>
      </c>
      <c r="B1" t="s">
        <v>43</v>
      </c>
      <c r="C1" t="s">
        <v>45</v>
      </c>
      <c r="D1" t="s">
        <v>57</v>
      </c>
      <c r="E1" t="s">
        <v>49</v>
      </c>
    </row>
    <row r="2" spans="1:5" ht="17" x14ac:dyDescent="0.2">
      <c r="A2" s="6" t="s">
        <v>47</v>
      </c>
      <c r="B2" t="s">
        <v>46</v>
      </c>
      <c r="C2" t="s">
        <v>48</v>
      </c>
      <c r="D2" t="s">
        <v>58</v>
      </c>
      <c r="E2" t="s">
        <v>50</v>
      </c>
    </row>
    <row r="3" spans="1:5" ht="20" x14ac:dyDescent="0.2">
      <c r="A3" s="7" t="s">
        <v>51</v>
      </c>
      <c r="B3" s="8" t="s">
        <v>52</v>
      </c>
      <c r="C3" t="s">
        <v>53</v>
      </c>
      <c r="D3" t="s">
        <v>58</v>
      </c>
      <c r="E3" t="s">
        <v>54</v>
      </c>
    </row>
    <row r="4" spans="1:5" ht="20" x14ac:dyDescent="0.2">
      <c r="A4" s="7" t="s">
        <v>55</v>
      </c>
      <c r="B4" s="9" t="s">
        <v>56</v>
      </c>
      <c r="C4" t="s">
        <v>53</v>
      </c>
      <c r="D4" t="s">
        <v>58</v>
      </c>
      <c r="E4" t="s">
        <v>54</v>
      </c>
    </row>
    <row r="5" spans="1:5" x14ac:dyDescent="0.2">
      <c r="C5" t="s">
        <v>80</v>
      </c>
      <c r="D5" t="s">
        <v>79</v>
      </c>
      <c r="E5" t="s">
        <v>54</v>
      </c>
    </row>
    <row r="6" spans="1:5" x14ac:dyDescent="0.2">
      <c r="A6" t="s">
        <v>82</v>
      </c>
      <c r="B6" s="8" t="s">
        <v>81</v>
      </c>
      <c r="C6" t="s">
        <v>80</v>
      </c>
      <c r="D6" t="s">
        <v>79</v>
      </c>
      <c r="E6" t="s">
        <v>50</v>
      </c>
    </row>
    <row r="7" spans="1:5" ht="18" x14ac:dyDescent="0.2">
      <c r="A7" t="s">
        <v>86</v>
      </c>
      <c r="C7" s="13" t="s">
        <v>87</v>
      </c>
      <c r="D7" t="s">
        <v>88</v>
      </c>
      <c r="E7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23F9-F97D-624B-97D8-62D0E693146F}">
  <dimension ref="A1:P77"/>
  <sheetViews>
    <sheetView topLeftCell="A57" workbookViewId="0">
      <selection activeCell="B66" sqref="B66:D77"/>
    </sheetView>
  </sheetViews>
  <sheetFormatPr baseColWidth="10" defaultRowHeight="16" x14ac:dyDescent="0.2"/>
  <cols>
    <col min="2" max="2" width="23.83203125" customWidth="1"/>
    <col min="3" max="3" width="24.33203125" customWidth="1"/>
    <col min="4" max="4" width="17" customWidth="1"/>
  </cols>
  <sheetData>
    <row r="1" spans="1:16" x14ac:dyDescent="0.2">
      <c r="B1" s="11" t="s">
        <v>59</v>
      </c>
      <c r="C1" s="11" t="s">
        <v>0</v>
      </c>
      <c r="D1" s="11" t="s">
        <v>1</v>
      </c>
      <c r="E1" s="11" t="s">
        <v>4</v>
      </c>
      <c r="F1" s="11" t="s">
        <v>28</v>
      </c>
      <c r="G1" s="11" t="s">
        <v>41</v>
      </c>
    </row>
    <row r="2" spans="1:16" x14ac:dyDescent="0.2">
      <c r="A2" s="10" t="s">
        <v>15</v>
      </c>
      <c r="B2" s="11"/>
      <c r="C2" s="11"/>
      <c r="D2" s="11"/>
      <c r="E2" s="11"/>
      <c r="F2" s="11"/>
      <c r="G2" s="11"/>
    </row>
    <row r="3" spans="1:16" x14ac:dyDescent="0.2">
      <c r="A3" s="10"/>
      <c r="B3" s="12" t="s">
        <v>14</v>
      </c>
      <c r="C3" s="12" t="s">
        <v>60</v>
      </c>
      <c r="D3" s="10"/>
      <c r="E3" s="12" t="s">
        <v>61</v>
      </c>
      <c r="F3" s="10"/>
      <c r="G3" s="10"/>
      <c r="H3" s="10"/>
    </row>
    <row r="4" spans="1:16" x14ac:dyDescent="0.2">
      <c r="A4" s="10">
        <v>1</v>
      </c>
      <c r="B4" s="12" t="s">
        <v>27</v>
      </c>
      <c r="C4" s="12">
        <v>4.3273549999999998</v>
      </c>
      <c r="D4" s="12">
        <v>4</v>
      </c>
      <c r="E4" s="12" t="s">
        <v>3</v>
      </c>
      <c r="F4" s="12" t="s">
        <v>5</v>
      </c>
      <c r="G4" s="12" t="s">
        <v>30</v>
      </c>
      <c r="H4" s="12">
        <v>14</v>
      </c>
      <c r="M4" s="12" t="s">
        <v>14</v>
      </c>
      <c r="N4" s="12" t="s">
        <v>61</v>
      </c>
      <c r="O4" s="12" t="s">
        <v>60</v>
      </c>
      <c r="P4" s="12" t="s">
        <v>62</v>
      </c>
    </row>
    <row r="5" spans="1:16" x14ac:dyDescent="0.2">
      <c r="A5" s="10">
        <v>2</v>
      </c>
      <c r="B5" s="12" t="s">
        <v>16</v>
      </c>
      <c r="C5" s="12">
        <v>4.3820509999999997</v>
      </c>
      <c r="D5" s="12">
        <v>11</v>
      </c>
      <c r="E5" s="12" t="s">
        <v>2</v>
      </c>
      <c r="F5" s="12" t="s">
        <v>5</v>
      </c>
      <c r="G5" s="12" t="s">
        <v>33</v>
      </c>
      <c r="H5" s="12">
        <v>14</v>
      </c>
      <c r="M5" s="12" t="s">
        <v>27</v>
      </c>
      <c r="N5" s="12" t="s">
        <v>3</v>
      </c>
      <c r="O5" s="12">
        <v>4.3273549999999998</v>
      </c>
      <c r="P5" t="s">
        <v>2</v>
      </c>
    </row>
    <row r="6" spans="1:16" x14ac:dyDescent="0.2">
      <c r="A6" s="10">
        <v>3</v>
      </c>
      <c r="B6" s="12" t="s">
        <v>17</v>
      </c>
      <c r="C6" s="12">
        <v>4.7479849999999999</v>
      </c>
      <c r="D6" s="12">
        <v>5</v>
      </c>
      <c r="E6" s="12" t="s">
        <v>2</v>
      </c>
      <c r="F6" s="12" t="s">
        <v>5</v>
      </c>
      <c r="G6" s="12" t="s">
        <v>31</v>
      </c>
      <c r="H6" s="12">
        <v>22</v>
      </c>
      <c r="M6" s="12" t="s">
        <v>16</v>
      </c>
      <c r="N6" s="12" t="s">
        <v>2</v>
      </c>
      <c r="O6" s="12">
        <v>4.3820509999999997</v>
      </c>
      <c r="P6" t="s">
        <v>2</v>
      </c>
    </row>
    <row r="7" spans="1:16" x14ac:dyDescent="0.2">
      <c r="A7" s="10">
        <v>4</v>
      </c>
      <c r="B7" s="12" t="s">
        <v>18</v>
      </c>
      <c r="C7" s="12">
        <v>4.5487099999999998</v>
      </c>
      <c r="D7" s="12">
        <v>9</v>
      </c>
      <c r="E7" s="12" t="s">
        <v>3</v>
      </c>
      <c r="F7" s="12" t="s">
        <v>42</v>
      </c>
      <c r="G7" s="12" t="s">
        <v>32</v>
      </c>
      <c r="H7" s="12">
        <v>14</v>
      </c>
      <c r="M7" s="12" t="s">
        <v>17</v>
      </c>
      <c r="N7" s="12" t="s">
        <v>2</v>
      </c>
      <c r="O7" s="12">
        <v>4.7479849999999999</v>
      </c>
      <c r="P7" t="s">
        <v>2</v>
      </c>
    </row>
    <row r="8" spans="1:16" x14ac:dyDescent="0.2">
      <c r="A8" s="10">
        <v>5</v>
      </c>
      <c r="B8" s="12" t="s">
        <v>19</v>
      </c>
      <c r="C8" s="12">
        <v>2.6140089999999998</v>
      </c>
      <c r="D8" s="12">
        <v>12</v>
      </c>
      <c r="E8" s="12" t="s">
        <v>3</v>
      </c>
      <c r="F8" s="12" t="s">
        <v>5</v>
      </c>
      <c r="G8" s="12" t="s">
        <v>34</v>
      </c>
      <c r="H8" s="12">
        <v>14</v>
      </c>
      <c r="M8" s="12" t="s">
        <v>18</v>
      </c>
      <c r="N8" s="12" t="s">
        <v>3</v>
      </c>
      <c r="O8" s="12">
        <v>4.5487099999999998</v>
      </c>
      <c r="P8" t="s">
        <v>2</v>
      </c>
    </row>
    <row r="9" spans="1:16" x14ac:dyDescent="0.2">
      <c r="A9" s="10">
        <v>6</v>
      </c>
      <c r="B9" s="12" t="s">
        <v>20</v>
      </c>
      <c r="C9" s="12">
        <v>3.185006</v>
      </c>
      <c r="D9" s="12">
        <v>13</v>
      </c>
      <c r="E9" s="12" t="s">
        <v>3</v>
      </c>
      <c r="F9" s="12" t="s">
        <v>42</v>
      </c>
      <c r="G9" s="12" t="s">
        <v>35</v>
      </c>
      <c r="H9" s="12">
        <v>14</v>
      </c>
      <c r="M9" s="12" t="s">
        <v>19</v>
      </c>
      <c r="N9" s="12" t="s">
        <v>3</v>
      </c>
      <c r="O9" s="12">
        <v>2.6140089999999998</v>
      </c>
      <c r="P9" t="s">
        <v>3</v>
      </c>
    </row>
    <row r="10" spans="1:16" x14ac:dyDescent="0.2">
      <c r="A10" s="10">
        <v>7</v>
      </c>
      <c r="B10" s="12" t="s">
        <v>21</v>
      </c>
      <c r="C10" s="12">
        <v>4.3331790000000003</v>
      </c>
      <c r="D10" s="12">
        <v>14</v>
      </c>
      <c r="E10" s="12" t="s">
        <v>3</v>
      </c>
      <c r="F10" s="12" t="s">
        <v>42</v>
      </c>
      <c r="G10" s="12" t="s">
        <v>36</v>
      </c>
      <c r="H10" s="12">
        <v>14</v>
      </c>
      <c r="M10" s="12" t="s">
        <v>20</v>
      </c>
      <c r="N10" s="12" t="s">
        <v>3</v>
      </c>
      <c r="O10" s="12">
        <v>3.185006</v>
      </c>
      <c r="P10" t="s">
        <v>3</v>
      </c>
    </row>
    <row r="11" spans="1:16" x14ac:dyDescent="0.2">
      <c r="A11" s="10">
        <v>8</v>
      </c>
      <c r="B11" s="12" t="s">
        <v>22</v>
      </c>
      <c r="C11" s="12">
        <v>3.1700370000000002</v>
      </c>
      <c r="D11" s="12">
        <v>15</v>
      </c>
      <c r="E11" s="12" t="s">
        <v>3</v>
      </c>
      <c r="F11" s="12" t="s">
        <v>5</v>
      </c>
      <c r="G11" s="12" t="s">
        <v>37</v>
      </c>
      <c r="H11" s="12">
        <v>14</v>
      </c>
      <c r="M11" s="12" t="s">
        <v>21</v>
      </c>
      <c r="N11" s="12" t="s">
        <v>3</v>
      </c>
      <c r="O11" s="12">
        <v>4.3331790000000003</v>
      </c>
      <c r="P11" t="s">
        <v>2</v>
      </c>
    </row>
    <row r="12" spans="1:16" x14ac:dyDescent="0.2">
      <c r="A12" s="10">
        <v>9</v>
      </c>
      <c r="B12" s="12" t="s">
        <v>23</v>
      </c>
      <c r="C12" s="12">
        <v>4.6308920000000002</v>
      </c>
      <c r="D12" s="12">
        <v>16</v>
      </c>
      <c r="E12" s="12" t="s">
        <v>2</v>
      </c>
      <c r="F12" s="12" t="s">
        <v>42</v>
      </c>
      <c r="G12" s="12" t="s">
        <v>38</v>
      </c>
      <c r="H12" s="12">
        <v>14</v>
      </c>
      <c r="M12" s="12" t="s">
        <v>22</v>
      </c>
      <c r="N12" s="12" t="s">
        <v>3</v>
      </c>
      <c r="O12" s="12">
        <v>3.1700370000000002</v>
      </c>
      <c r="P12" t="s">
        <v>3</v>
      </c>
    </row>
    <row r="13" spans="1:16" x14ac:dyDescent="0.2">
      <c r="A13" s="10">
        <v>10</v>
      </c>
      <c r="B13" s="12" t="s">
        <v>24</v>
      </c>
      <c r="C13" s="12">
        <v>2.8516750000000002</v>
      </c>
      <c r="D13" s="12">
        <v>17</v>
      </c>
      <c r="E13" s="12" t="s">
        <v>3</v>
      </c>
      <c r="F13" s="12" t="s">
        <v>5</v>
      </c>
      <c r="G13" s="12" t="s">
        <v>39</v>
      </c>
      <c r="H13" s="12">
        <v>14</v>
      </c>
      <c r="M13" s="12" t="s">
        <v>23</v>
      </c>
      <c r="N13" s="12" t="s">
        <v>2</v>
      </c>
      <c r="O13" s="12">
        <v>4.6308920000000002</v>
      </c>
      <c r="P13" t="s">
        <v>2</v>
      </c>
    </row>
    <row r="14" spans="1:16" x14ac:dyDescent="0.2">
      <c r="A14" s="10">
        <v>11</v>
      </c>
      <c r="B14" s="12" t="s">
        <v>25</v>
      </c>
      <c r="C14" s="12">
        <v>4.2464219999999999</v>
      </c>
      <c r="D14" s="12">
        <v>19</v>
      </c>
      <c r="E14" s="12" t="s">
        <v>2</v>
      </c>
      <c r="F14" s="12" t="s">
        <v>42</v>
      </c>
      <c r="G14" s="12" t="s">
        <v>40</v>
      </c>
      <c r="H14" s="12">
        <v>17</v>
      </c>
      <c r="M14" s="12" t="s">
        <v>24</v>
      </c>
      <c r="N14" s="12" t="s">
        <v>3</v>
      </c>
      <c r="O14" s="12">
        <v>2.8516750000000002</v>
      </c>
      <c r="P14" t="s">
        <v>3</v>
      </c>
    </row>
    <row r="15" spans="1:16" x14ac:dyDescent="0.2">
      <c r="A15" s="10">
        <v>12</v>
      </c>
      <c r="B15" s="12" t="s">
        <v>26</v>
      </c>
      <c r="C15" s="12">
        <v>4.9448749999999997</v>
      </c>
      <c r="D15" s="12">
        <v>1</v>
      </c>
      <c r="E15" s="12" t="s">
        <v>2</v>
      </c>
      <c r="M15" s="12" t="s">
        <v>25</v>
      </c>
      <c r="N15" s="12" t="s">
        <v>2</v>
      </c>
      <c r="O15" s="12">
        <v>4.2464219999999999</v>
      </c>
      <c r="P15" t="s">
        <v>2</v>
      </c>
    </row>
    <row r="16" spans="1:16" x14ac:dyDescent="0.2">
      <c r="M16" s="12" t="s">
        <v>26</v>
      </c>
      <c r="N16" s="12" t="s">
        <v>2</v>
      </c>
      <c r="O16" s="12">
        <v>4.9448749999999997</v>
      </c>
      <c r="P16" t="s">
        <v>2</v>
      </c>
    </row>
    <row r="17" spans="2:5" x14ac:dyDescent="0.2">
      <c r="B17" s="12" t="s">
        <v>14</v>
      </c>
      <c r="C17" s="12" t="s">
        <v>61</v>
      </c>
      <c r="D17" t="s">
        <v>60</v>
      </c>
      <c r="E17" s="12" t="s">
        <v>74</v>
      </c>
    </row>
    <row r="18" spans="2:5" x14ac:dyDescent="0.2">
      <c r="B18" t="s">
        <v>27</v>
      </c>
      <c r="C18" s="12" t="s">
        <v>3</v>
      </c>
      <c r="D18">
        <v>10.44519</v>
      </c>
    </row>
    <row r="19" spans="2:5" x14ac:dyDescent="0.2">
      <c r="B19" t="s">
        <v>63</v>
      </c>
      <c r="C19" s="12" t="s">
        <v>2</v>
      </c>
      <c r="D19">
        <v>10.32512</v>
      </c>
    </row>
    <row r="20" spans="2:5" x14ac:dyDescent="0.2">
      <c r="B20" t="s">
        <v>64</v>
      </c>
      <c r="C20" s="12" t="s">
        <v>2</v>
      </c>
      <c r="D20">
        <v>10.46081</v>
      </c>
    </row>
    <row r="21" spans="2:5" x14ac:dyDescent="0.2">
      <c r="B21" t="s">
        <v>65</v>
      </c>
      <c r="C21" s="12" t="s">
        <v>3</v>
      </c>
      <c r="D21">
        <v>10.32504</v>
      </c>
    </row>
    <row r="22" spans="2:5" x14ac:dyDescent="0.2">
      <c r="B22" t="s">
        <v>66</v>
      </c>
      <c r="C22" s="12" t="s">
        <v>3</v>
      </c>
      <c r="D22">
        <v>10.69059</v>
      </c>
    </row>
    <row r="23" spans="2:5" x14ac:dyDescent="0.2">
      <c r="B23" t="s">
        <v>67</v>
      </c>
      <c r="C23" s="12" t="s">
        <v>3</v>
      </c>
      <c r="D23">
        <v>10.570639999999999</v>
      </c>
    </row>
    <row r="24" spans="2:5" x14ac:dyDescent="0.2">
      <c r="B24" t="s">
        <v>68</v>
      </c>
      <c r="C24" s="12" t="s">
        <v>3</v>
      </c>
      <c r="D24">
        <v>10.43732</v>
      </c>
    </row>
    <row r="25" spans="2:5" x14ac:dyDescent="0.2">
      <c r="B25" t="s">
        <v>69</v>
      </c>
      <c r="C25" s="12" t="s">
        <v>3</v>
      </c>
      <c r="D25">
        <v>10.628769999999999</v>
      </c>
    </row>
    <row r="26" spans="2:5" x14ac:dyDescent="0.2">
      <c r="B26" t="s">
        <v>70</v>
      </c>
      <c r="C26" s="12" t="s">
        <v>2</v>
      </c>
      <c r="D26">
        <v>10.56052</v>
      </c>
    </row>
    <row r="27" spans="2:5" x14ac:dyDescent="0.2">
      <c r="B27" t="s">
        <v>71</v>
      </c>
      <c r="C27" s="12" t="s">
        <v>3</v>
      </c>
      <c r="D27">
        <v>10.83159</v>
      </c>
    </row>
    <row r="28" spans="2:5" x14ac:dyDescent="0.2">
      <c r="B28" t="s">
        <v>72</v>
      </c>
      <c r="C28" s="12" t="s">
        <v>2</v>
      </c>
      <c r="D28">
        <v>10.36472</v>
      </c>
    </row>
    <row r="29" spans="2:5" x14ac:dyDescent="0.2">
      <c r="B29" t="s">
        <v>73</v>
      </c>
      <c r="C29" s="12" t="s">
        <v>2</v>
      </c>
      <c r="D29">
        <v>10.76444</v>
      </c>
    </row>
    <row r="33" spans="2:5" x14ac:dyDescent="0.2">
      <c r="B33" t="s">
        <v>14</v>
      </c>
      <c r="C33" t="s">
        <v>61</v>
      </c>
      <c r="D33" t="s">
        <v>60</v>
      </c>
      <c r="E33" t="s">
        <v>78</v>
      </c>
    </row>
    <row r="34" spans="2:5" x14ac:dyDescent="0.2">
      <c r="B34" t="s">
        <v>27</v>
      </c>
      <c r="D34">
        <v>7.4140810000000004</v>
      </c>
      <c r="E34" t="s">
        <v>2</v>
      </c>
    </row>
    <row r="35" spans="2:5" x14ac:dyDescent="0.2">
      <c r="B35" t="s">
        <v>16</v>
      </c>
      <c r="D35">
        <v>7.7355349999999996</v>
      </c>
      <c r="E35" t="s">
        <v>2</v>
      </c>
    </row>
    <row r="36" spans="2:5" x14ac:dyDescent="0.2">
      <c r="B36" t="s">
        <v>64</v>
      </c>
      <c r="D36">
        <v>7.6873500000000003</v>
      </c>
      <c r="E36" t="s">
        <v>2</v>
      </c>
    </row>
    <row r="37" spans="2:5" x14ac:dyDescent="0.2">
      <c r="B37" t="s">
        <v>65</v>
      </c>
      <c r="D37">
        <v>7.1330749999999998</v>
      </c>
      <c r="E37" t="s">
        <v>2</v>
      </c>
    </row>
    <row r="38" spans="2:5" x14ac:dyDescent="0.2">
      <c r="B38" t="s">
        <v>66</v>
      </c>
      <c r="D38">
        <v>5.3086029999999997</v>
      </c>
      <c r="E38" t="s">
        <v>3</v>
      </c>
    </row>
    <row r="39" spans="2:5" x14ac:dyDescent="0.2">
      <c r="B39" t="s">
        <v>76</v>
      </c>
      <c r="D39">
        <v>5.1092230000000001</v>
      </c>
      <c r="E39" t="s">
        <v>3</v>
      </c>
    </row>
    <row r="40" spans="2:5" x14ac:dyDescent="0.2">
      <c r="B40" t="s">
        <v>68</v>
      </c>
      <c r="D40">
        <v>7.4331240000000003</v>
      </c>
      <c r="E40" t="s">
        <v>2</v>
      </c>
    </row>
    <row r="41" spans="2:5" x14ac:dyDescent="0.2">
      <c r="B41" t="s">
        <v>69</v>
      </c>
      <c r="D41">
        <v>5.1838369999999996</v>
      </c>
      <c r="E41" t="s">
        <v>3</v>
      </c>
    </row>
    <row r="42" spans="2:5" x14ac:dyDescent="0.2">
      <c r="B42" t="s">
        <v>77</v>
      </c>
      <c r="D42">
        <v>7.2689950000000003</v>
      </c>
      <c r="E42" t="s">
        <v>2</v>
      </c>
    </row>
    <row r="43" spans="2:5" x14ac:dyDescent="0.2">
      <c r="B43" t="s">
        <v>71</v>
      </c>
      <c r="D43">
        <v>5.3522610000000004</v>
      </c>
      <c r="E43" t="s">
        <v>3</v>
      </c>
    </row>
    <row r="44" spans="2:5" x14ac:dyDescent="0.2">
      <c r="B44" t="s">
        <v>72</v>
      </c>
      <c r="D44">
        <v>7.1806390000000002</v>
      </c>
      <c r="E44" t="s">
        <v>2</v>
      </c>
    </row>
    <row r="45" spans="2:5" x14ac:dyDescent="0.2">
      <c r="B45" t="s">
        <v>73</v>
      </c>
      <c r="D45">
        <v>7.3807260000000001</v>
      </c>
      <c r="E45" t="s">
        <v>2</v>
      </c>
    </row>
    <row r="46" spans="2:5" x14ac:dyDescent="0.2">
      <c r="B46" t="s">
        <v>75</v>
      </c>
    </row>
    <row r="51" spans="2:5" x14ac:dyDescent="0.2">
      <c r="C51" s="12" t="s">
        <v>61</v>
      </c>
    </row>
    <row r="52" spans="2:5" x14ac:dyDescent="0.2">
      <c r="B52" t="s">
        <v>27</v>
      </c>
      <c r="C52" s="12" t="s">
        <v>3</v>
      </c>
      <c r="D52">
        <v>2.690455</v>
      </c>
      <c r="E52" t="s">
        <v>2</v>
      </c>
    </row>
    <row r="53" spans="2:5" x14ac:dyDescent="0.2">
      <c r="B53" t="s">
        <v>16</v>
      </c>
      <c r="C53" s="12" t="s">
        <v>2</v>
      </c>
      <c r="D53">
        <v>2.788144</v>
      </c>
      <c r="E53" t="s">
        <v>2</v>
      </c>
    </row>
    <row r="54" spans="2:5" x14ac:dyDescent="0.2">
      <c r="B54" t="s">
        <v>17</v>
      </c>
      <c r="C54" s="12" t="s">
        <v>2</v>
      </c>
      <c r="D54">
        <v>2.528788</v>
      </c>
      <c r="E54" t="s">
        <v>2</v>
      </c>
    </row>
    <row r="55" spans="2:5" x14ac:dyDescent="0.2">
      <c r="B55" t="s">
        <v>65</v>
      </c>
      <c r="C55" s="12" t="s">
        <v>3</v>
      </c>
      <c r="D55">
        <v>3.0645709999999999</v>
      </c>
      <c r="E55" t="s">
        <v>3</v>
      </c>
    </row>
    <row r="56" spans="2:5" x14ac:dyDescent="0.2">
      <c r="B56" t="s">
        <v>66</v>
      </c>
      <c r="C56" s="12" t="s">
        <v>3</v>
      </c>
      <c r="D56">
        <v>2.884188</v>
      </c>
      <c r="E56" t="s">
        <v>2</v>
      </c>
    </row>
    <row r="57" spans="2:5" x14ac:dyDescent="0.2">
      <c r="B57" t="s">
        <v>83</v>
      </c>
      <c r="C57" s="12" t="s">
        <v>3</v>
      </c>
      <c r="D57">
        <v>3.067669</v>
      </c>
      <c r="E57" t="s">
        <v>3</v>
      </c>
    </row>
    <row r="58" spans="2:5" x14ac:dyDescent="0.2">
      <c r="B58" t="s">
        <v>84</v>
      </c>
      <c r="C58" s="12" t="s">
        <v>3</v>
      </c>
      <c r="D58">
        <v>2.7885450000000001</v>
      </c>
      <c r="E58" t="s">
        <v>2</v>
      </c>
    </row>
    <row r="59" spans="2:5" x14ac:dyDescent="0.2">
      <c r="B59" t="s">
        <v>22</v>
      </c>
      <c r="C59" s="12" t="s">
        <v>3</v>
      </c>
      <c r="D59">
        <v>3.1076549999999998</v>
      </c>
      <c r="E59" t="s">
        <v>3</v>
      </c>
    </row>
    <row r="60" spans="2:5" x14ac:dyDescent="0.2">
      <c r="B60" t="s">
        <v>85</v>
      </c>
      <c r="C60" s="12" t="s">
        <v>2</v>
      </c>
      <c r="D60">
        <v>3.018059</v>
      </c>
      <c r="E60" t="s">
        <v>3</v>
      </c>
    </row>
    <row r="61" spans="2:5" x14ac:dyDescent="0.2">
      <c r="B61" t="s">
        <v>24</v>
      </c>
      <c r="C61" s="12" t="s">
        <v>3</v>
      </c>
      <c r="D61">
        <v>3.125712</v>
      </c>
      <c r="E61" t="s">
        <v>3</v>
      </c>
    </row>
    <row r="62" spans="2:5" x14ac:dyDescent="0.2">
      <c r="B62" t="s">
        <v>72</v>
      </c>
      <c r="C62" s="12" t="s">
        <v>2</v>
      </c>
      <c r="D62">
        <v>3.1728510000000001</v>
      </c>
      <c r="E62" t="s">
        <v>3</v>
      </c>
    </row>
    <row r="63" spans="2:5" x14ac:dyDescent="0.2">
      <c r="B63" t="s">
        <v>73</v>
      </c>
      <c r="C63" s="12" t="s">
        <v>2</v>
      </c>
      <c r="D63">
        <v>3.1634340000000001</v>
      </c>
      <c r="E63" t="s">
        <v>3</v>
      </c>
    </row>
    <row r="64" spans="2:5" x14ac:dyDescent="0.2">
      <c r="B64" t="s">
        <v>75</v>
      </c>
    </row>
    <row r="65" spans="2:4" x14ac:dyDescent="0.2">
      <c r="B65" t="s">
        <v>15</v>
      </c>
      <c r="C65" t="s">
        <v>60</v>
      </c>
      <c r="D65" t="s">
        <v>89</v>
      </c>
    </row>
    <row r="66" spans="2:4" x14ac:dyDescent="0.2">
      <c r="B66" t="s">
        <v>27</v>
      </c>
      <c r="C66">
        <v>3.500391</v>
      </c>
      <c r="D66" t="s">
        <v>2</v>
      </c>
    </row>
    <row r="67" spans="2:4" x14ac:dyDescent="0.2">
      <c r="B67" t="s">
        <v>16</v>
      </c>
      <c r="C67">
        <v>2.8503259999999999</v>
      </c>
      <c r="D67" t="s">
        <v>2</v>
      </c>
    </row>
    <row r="68" spans="2:4" x14ac:dyDescent="0.2">
      <c r="B68" t="s">
        <v>17</v>
      </c>
      <c r="C68">
        <v>3.4077220000000001</v>
      </c>
      <c r="D68" t="s">
        <v>2</v>
      </c>
    </row>
    <row r="69" spans="2:4" x14ac:dyDescent="0.2">
      <c r="B69" t="s">
        <v>18</v>
      </c>
      <c r="C69">
        <v>3.1272220000000002</v>
      </c>
      <c r="D69" t="s">
        <v>2</v>
      </c>
    </row>
    <row r="70" spans="2:4" x14ac:dyDescent="0.2">
      <c r="B70" t="s">
        <v>19</v>
      </c>
      <c r="C70">
        <v>2.3651659999999999</v>
      </c>
      <c r="D70" t="s">
        <v>3</v>
      </c>
    </row>
    <row r="71" spans="2:4" x14ac:dyDescent="0.2">
      <c r="B71" t="s">
        <v>20</v>
      </c>
      <c r="C71">
        <v>1.951614</v>
      </c>
      <c r="D71" t="s">
        <v>3</v>
      </c>
    </row>
    <row r="72" spans="2:4" x14ac:dyDescent="0.2">
      <c r="B72" t="s">
        <v>21</v>
      </c>
      <c r="C72">
        <v>2.9677090000000002</v>
      </c>
      <c r="D72" t="s">
        <v>2</v>
      </c>
    </row>
    <row r="73" spans="2:4" x14ac:dyDescent="0.2">
      <c r="B73" t="s">
        <v>22</v>
      </c>
      <c r="C73">
        <v>2.0266160000000002</v>
      </c>
      <c r="D73" t="s">
        <v>3</v>
      </c>
    </row>
    <row r="74" spans="2:4" x14ac:dyDescent="0.2">
      <c r="B74" t="s">
        <v>23</v>
      </c>
      <c r="C74">
        <v>3.4355289999999998</v>
      </c>
      <c r="D74" t="s">
        <v>2</v>
      </c>
    </row>
    <row r="75" spans="2:4" x14ac:dyDescent="0.2">
      <c r="B75" t="s">
        <v>24</v>
      </c>
      <c r="C75">
        <v>2.138916</v>
      </c>
      <c r="D75" t="s">
        <v>3</v>
      </c>
    </row>
    <row r="76" spans="2:4" x14ac:dyDescent="0.2">
      <c r="B76" t="s">
        <v>25</v>
      </c>
      <c r="C76">
        <v>3.3949780000000001</v>
      </c>
      <c r="D76" t="s">
        <v>2</v>
      </c>
    </row>
    <row r="77" spans="2:4" x14ac:dyDescent="0.2">
      <c r="B77" t="s">
        <v>26</v>
      </c>
      <c r="C77">
        <v>2.946507</v>
      </c>
      <c r="D77" t="s">
        <v>2</v>
      </c>
    </row>
  </sheetData>
  <mergeCells count="6"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dcterms:created xsi:type="dcterms:W3CDTF">2019-02-28T05:29:46Z</dcterms:created>
  <dcterms:modified xsi:type="dcterms:W3CDTF">2019-05-18T06:28:03Z</dcterms:modified>
</cp:coreProperties>
</file>